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6.png" ContentType="image/png"/>
  <Override PartName="/xl/media/image5.png" ContentType="image/png"/>
  <Override PartName="/xl/media/image4.png" ContentType="image/png"/>
  <Override PartName="/xl/media/image3.png" ContentType="image/png"/>
  <Override PartName="/xl/media/image2.png" ContentType="image/png"/>
  <Override PartName="/xl/media/image1.png" ContentType="image/png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B-Days" sheetId="1" state="visible" r:id="rId2"/>
  </sheets>
  <definedNames>
    <definedName function="true" hidden="false" name="Module1.ToTop_B_Days" vbProcedure="true"/>
    <definedName function="true" hidden="false" name="Module1.B_Days_bottm_of_D" vbProcedure="true"/>
    <definedName function="true" hidden="false" name="Module1.B_Days_Sort_C" vbProcedure="true"/>
    <definedName function="true" hidden="false" name="Module1.B_Days_Sort_H" vbProcedure="true"/>
    <definedName function="true" hidden="false" name="Module1.B_Days_Sort_E" vbProcedure="true"/>
    <definedName function="true" hidden="false" name="Module1.B_Days_MsgBox" vbProcedure="true"/>
  </definedNames>
  <calcPr iterateCount="4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<sst xmlns="http://schemas.openxmlformats.org/spreadsheetml/2006/main" count="84" uniqueCount="74">
  <si>
    <t xml:space="preserve">IF($'B-Days'.V2=1,CONCATENATE($'B-Days'.$D$2),CONCATENATE("Next birthday OR appointment will appear here!"))</t>
  </si>
  <si>
    <t xml:space="preserve">                                 </t>
  </si>
  <si>
    <t xml:space="preserve">month</t>
  </si>
  <si>
    <t xml:space="preserve">day</t>
  </si>
  <si>
    <t xml:space="preserve">Past birthday date</t>
  </si>
  <si>
    <t xml:space="preserve">Year one will be 90!</t>
  </si>
  <si>
    <t xml:space="preserve">Enter a text or note below, to indicate it is an appointment, doing so it will sort appointments to top.</t>
  </si>
  <si>
    <t xml:space="preserve">← Days in this month</t>
  </si>
  <si>
    <t xml:space="preserve">Amount callingup→</t>
  </si>
  <si>
    <t xml:space="preserve">1 or more, today or tommorow-→</t>
  </si>
  <si>
    <t xml:space="preserve">←tomarrow</t>
  </si>
  <si>
    <t xml:space="preserve">← will be yrs old</t>
  </si>
  <si>
    <t xml:space="preserve">Next</t>
  </si>
  <si>
    <t xml:space="preserve">Today is </t>
  </si>
  <si>
    <t xml:space="preserve">lives to</t>
  </si>
  <si>
    <t xml:space="preserve">Text if it’s</t>
  </si>
  <si>
    <t xml:space="preserve">days in mon.</t>
  </si>
  <si>
    <t xml:space="preserve">Mon. #</t>
  </si>
  <si>
    <t xml:space="preserve">today</t>
  </si>
  <si>
    <t xml:space="preserve">Birthday →</t>
  </si>
  <si>
    <t xml:space="preserve">← today</t>
  </si>
  <si>
    <t xml:space="preserve">Appt. ?</t>
  </si>
  <si>
    <t xml:space="preserve">Month</t>
  </si>
  <si>
    <t xml:space="preserve">just want next day</t>
  </si>
  <si>
    <t xml:space="preserve">Year</t>
  </si>
  <si>
    <t xml:space="preserve">be 90!</t>
  </si>
  <si>
    <t xml:space="preserve">an appointment</t>
  </si>
  <si>
    <t xml:space="preserve">Dates up.</t>
  </si>
  <si>
    <t xml:space="preserve"> </t>
  </si>
  <si>
    <t xml:space="preserve">Days in mon.</t>
  </si>
  <si>
    <t xml:space="preserve">This</t>
  </si>
  <si>
    <t xml:space="preserve">birthday</t>
  </si>
  <si>
    <t xml:space="preserve">will be</t>
  </si>
  <si>
    <t xml:space="preserve">Now is</t>
  </si>
  <si>
    <t xml:space="preserve">date</t>
  </si>
  <si>
    <t xml:space="preserve">D</t>
  </si>
  <si>
    <t xml:space="preserve">Mon.</t>
  </si>
  <si>
    <t xml:space="preserve">Day</t>
  </si>
  <si>
    <t xml:space="preserve">Today!</t>
  </si>
  <si>
    <t xml:space="preserve">Today??</t>
  </si>
  <si>
    <t xml:space="preserve">If text entered below it</t>
  </si>
  <si>
    <t xml:space="preserve"># in MON</t>
  </si>
  <si>
    <t xml:space="preserve">MON.</t>
  </si>
  <si>
    <t xml:space="preserve">DAY</t>
  </si>
  <si>
    <t xml:space="preserve">BIRTH</t>
  </si>
  <si>
    <t xml:space="preserve">Q&amp;R VLOOKUP</t>
  </si>
  <si>
    <t xml:space="preserve">this mon.</t>
  </si>
  <si>
    <t xml:space="preserve">Next mon.</t>
  </si>
  <si>
    <r>
      <rPr>
        <b val="true"/>
        <sz val="10"/>
        <rFont val="Arial"/>
        <family val="2"/>
      </rPr>
      <t xml:space="preserve">on 1</t>
    </r>
    <r>
      <rPr>
        <b val="true"/>
        <vertAlign val="superscript"/>
        <sz val="10"/>
        <rFont val="Arial"/>
        <family val="2"/>
      </rPr>
      <t xml:space="preserve">st</t>
    </r>
    <r>
      <rPr>
        <b val="true"/>
        <sz val="10"/>
        <rFont val="Arial"/>
        <family val="2"/>
      </rPr>
      <t xml:space="preserve">.</t>
    </r>
  </si>
  <si>
    <t xml:space="preserve">last day of Mon.</t>
  </si>
  <si>
    <t xml:space="preserve">makes it an Appointment</t>
  </si>
  <si>
    <t xml:space="preserve">Birthday OR Appointment</t>
  </si>
  <si>
    <t xml:space="preserve">Dates</t>
  </si>
  <si>
    <t xml:space="preserve">Age</t>
  </si>
  <si>
    <t xml:space="preserve">Born on</t>
  </si>
  <si>
    <t xml:space="preserve">This year on</t>
  </si>
  <si>
    <r>
      <rPr>
        <b val="true"/>
        <sz val="10"/>
        <rFont val="Arial"/>
        <family val="2"/>
      </rPr>
      <t xml:space="preserve">On 1</t>
    </r>
    <r>
      <rPr>
        <b val="true"/>
        <vertAlign val="superscript"/>
        <sz val="10"/>
        <rFont val="Arial"/>
        <family val="2"/>
      </rPr>
      <t xml:space="preserve">st</t>
    </r>
    <r>
      <rPr>
        <b val="true"/>
        <sz val="10"/>
        <rFont val="Arial"/>
        <family val="2"/>
      </rPr>
      <t xml:space="preserve">. Kim Colton...May not show</t>
    </r>
  </si>
  <si>
    <t xml:space="preserve">WAS IF(ISBLANK(G8),0,IF(MONTH(G8)+$V$4=13,1,IF(MONTH(G8)=$V$4+1,1,0)))</t>
  </si>
  <si>
    <r>
      <rPr>
        <b val="true"/>
        <sz val="10"/>
        <rFont val="Arial"/>
        <family val="2"/>
      </rPr>
      <t xml:space="preserve">WAS </t>
    </r>
    <r>
      <rPr>
        <b val="true"/>
        <sz val="10"/>
        <color rgb="FF006600"/>
        <rFont val="Arial"/>
        <family val="2"/>
      </rPr>
      <t xml:space="preserve">IF($W$4=W8,W8,0)</t>
    </r>
  </si>
  <si>
    <t xml:space="preserve">← White was paste formula??</t>
  </si>
  <si>
    <r>
      <rPr>
        <sz val="10"/>
        <rFont val="Arial"/>
        <family val="2"/>
      </rPr>
      <t xml:space="preserve">To stop those on 1</t>
    </r>
    <r>
      <rPr>
        <vertAlign val="superscript"/>
        <sz val="10"/>
        <rFont val="Arial"/>
        <family val="2"/>
      </rPr>
      <t xml:space="preserve">st</t>
    </r>
    <r>
      <rPr>
        <sz val="10"/>
        <rFont val="Arial"/>
        <family val="2"/>
      </rPr>
      <t xml:space="preserve">. Showing up their month at end of month!</t>
    </r>
  </si>
  <si>
    <t xml:space="preserve">Alexis</t>
  </si>
  <si>
    <t xml:space="preserve">Amanda</t>
  </si>
  <si>
    <t xml:space="preserve">Austin</t>
  </si>
  <si>
    <t xml:space="preserve">Camryn</t>
  </si>
  <si>
    <t xml:space="preserve">Chuck</t>
  </si>
  <si>
    <t xml:space="preserve">Chuck Adle</t>
  </si>
  <si>
    <t xml:space="preserve">Coleton</t>
  </si>
  <si>
    <t xml:space="preserve">Craig</t>
  </si>
  <si>
    <t xml:space="preserve">Donna</t>
  </si>
  <si>
    <t xml:space="preserve">Fiona</t>
  </si>
  <si>
    <t xml:space="preserve">Doc</t>
  </si>
  <si>
    <t xml:space="preserve">My Doc. Appointment</t>
  </si>
  <si>
    <t xml:space="preserve">Tomm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</si>
</sst>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#,##0"/>
    <numFmt numFmtId="166" formatCode="MM/YY"/>
    <numFmt numFmtId="167" formatCode="0"/>
    <numFmt numFmtId="168" formatCode="DDDD, MMMM\ D&quot;, &quot;YYYY"/>
    <numFmt numFmtId="169" formatCode="WW"/>
    <numFmt numFmtId="170" formatCode="MM/DD/YY\ HH:MM\ AM/PM"/>
    <numFmt numFmtId="171" formatCode="MM/DD/YY"/>
    <numFmt numFmtId="172" formatCode="#,##0.00"/>
    <numFmt numFmtId="173" formatCode="MMM\ DD"/>
    <numFmt numFmtId="174" formatCode="DDD\ DD/MMM\ YY"/>
    <numFmt numFmtId="175" formatCode="DDDD, MMMM\ DD&quot;, &quot;YYYY"/>
    <numFmt numFmtId="176" formatCode="MMMM"/>
    <numFmt numFmtId="177" formatCode="DDD&quot;, &quot;MMM\ D\&quot;"/>
    <numFmt numFmtId="178" formatCode="DDDD, "/>
    <numFmt numFmtId="179" formatCode="YYYY\-MM\-DD"/>
    <numFmt numFmtId="180" formatCode="MMM"/>
    <numFmt numFmtId="181" formatCode="&quot;TRUE&quot;;&quot;TRUE&quot;;&quot;FALSE&quot;"/>
    <numFmt numFmtId="182" formatCode="0.0"/>
  </numFmts>
  <fonts count="3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33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  <font>
      <b val="true"/>
      <sz val="9"/>
      <name val="Arial"/>
      <family val="2"/>
    </font>
    <font>
      <b val="true"/>
      <sz val="13"/>
      <name val="Arial"/>
      <family val="2"/>
    </font>
    <font>
      <b val="true"/>
      <sz val="10.5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b val="true"/>
      <sz val="10"/>
      <color rgb="FF800000"/>
      <name val="Arial"/>
      <family val="2"/>
    </font>
    <font>
      <b val="true"/>
      <sz val="10"/>
      <color rgb="FFFF0066"/>
      <name val="Arial"/>
      <family val="2"/>
    </font>
    <font>
      <sz val="8"/>
      <color rgb="FF00FFFF"/>
      <name val="Arial"/>
      <family val="2"/>
    </font>
    <font>
      <b val="true"/>
      <sz val="8"/>
      <color rgb="FF00FFFF"/>
      <name val="Arial"/>
      <family val="2"/>
    </font>
    <font>
      <b val="true"/>
      <vertAlign val="superscript"/>
      <sz val="10"/>
      <name val="Arial"/>
      <family val="2"/>
    </font>
    <font>
      <b val="true"/>
      <sz val="10"/>
      <color rgb="FF006600"/>
      <name val="Arial"/>
      <family val="2"/>
    </font>
    <font>
      <b val="true"/>
      <sz val="13"/>
      <color rgb="FFFFFFFF"/>
      <name val="Arial"/>
      <family val="2"/>
    </font>
    <font>
      <vertAlign val="superscript"/>
      <sz val="10"/>
      <name val="Arial"/>
      <family val="2"/>
    </font>
    <font>
      <b val="true"/>
      <sz val="10"/>
      <color rgb="FF009900"/>
      <name val="Arial"/>
      <family val="2"/>
    </font>
    <font>
      <sz val="12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EEEEEE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99999"/>
      </patternFill>
    </fill>
    <fill>
      <patternFill patternType="solid">
        <fgColor rgb="FFDDDDDD"/>
        <bgColor rgb="FFEEEEEE"/>
      </patternFill>
    </fill>
    <fill>
      <patternFill patternType="solid">
        <fgColor rgb="FFFF00FF"/>
        <bgColor rgb="FFFF00CC"/>
      </patternFill>
    </fill>
    <fill>
      <patternFill patternType="solid">
        <fgColor rgb="FF66FF66"/>
        <bgColor rgb="FF66FF00"/>
      </patternFill>
    </fill>
    <fill>
      <patternFill patternType="solid">
        <fgColor rgb="FF66FFFF"/>
        <bgColor rgb="FF66FF66"/>
      </patternFill>
    </fill>
    <fill>
      <patternFill patternType="solid">
        <fgColor rgb="FF00FFFF"/>
        <bgColor rgb="FF00FFFF"/>
      </patternFill>
    </fill>
    <fill>
      <patternFill patternType="solid">
        <fgColor rgb="FF999999"/>
        <bgColor rgb="FF808080"/>
      </patternFill>
    </fill>
    <fill>
      <patternFill patternType="solid">
        <fgColor rgb="FF00FF66"/>
        <bgColor rgb="FF00FFFF"/>
      </patternFill>
    </fill>
    <fill>
      <patternFill patternType="solid">
        <fgColor rgb="FFCCFF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FFCC00"/>
        <bgColor rgb="FFFFD700"/>
      </patternFill>
    </fill>
    <fill>
      <patternFill patternType="solid">
        <fgColor rgb="FFFFFF99"/>
        <bgColor rgb="FFFFFFCC"/>
      </patternFill>
    </fill>
    <fill>
      <patternFill patternType="solid">
        <fgColor rgb="FFFF99FF"/>
        <bgColor rgb="FFCC99FF"/>
      </patternFill>
    </fill>
    <fill>
      <patternFill patternType="solid">
        <fgColor rgb="FFFF0000"/>
        <bgColor rgb="FFCC0000"/>
      </patternFill>
    </fill>
    <fill>
      <patternFill patternType="solid">
        <fgColor rgb="FFEEEEEE"/>
        <bgColor rgb="FFFFFFFF"/>
      </patternFill>
    </fill>
    <fill>
      <patternFill patternType="solid">
        <fgColor rgb="FFFFF200"/>
        <bgColor rgb="FFFFFF00"/>
      </patternFill>
    </fill>
    <fill>
      <patternFill patternType="solid">
        <fgColor rgb="FFFFD700"/>
        <bgColor rgb="FFFFCC00"/>
      </patternFill>
    </fill>
    <fill>
      <patternFill patternType="solid">
        <fgColor rgb="FFBDB76B"/>
        <bgColor rgb="FF999999"/>
      </patternFill>
    </fill>
    <fill>
      <patternFill patternType="solid">
        <fgColor rgb="FF0000FF"/>
        <bgColor rgb="FF0000EE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>
        <color rgb="FFFF00CC"/>
      </left>
      <right style="thick">
        <color rgb="FFFF00CC"/>
      </right>
      <top style="thick">
        <color rgb="FFFF00CC"/>
      </top>
      <bottom style="thick">
        <color rgb="FFFF00CC"/>
      </bottom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thin">
        <color rgb="FFFFCC00"/>
      </right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hair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1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1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11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0" fillId="7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6" fillId="1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1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12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6" fillId="14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1" fillId="12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9" fontId="23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1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4" fillId="1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1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1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2" fontId="0" fillId="1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1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16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6" fillId="16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11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0" fillId="11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5" fillId="1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1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6" fontId="0" fillId="1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6" fillId="19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1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2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27" fillId="12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8" fillId="1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1" fontId="16" fillId="1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12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1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12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15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6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1" fillId="2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1" fillId="1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1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23" fillId="2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23" fillId="2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1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21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1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3" fillId="1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9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6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2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1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23" fillId="2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23" fillId="2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6" fillId="2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21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1" fillId="1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1" fontId="23" fillId="1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1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23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2" fillId="1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2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2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2" fontId="16" fillId="2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25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2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6" fillId="2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23" fillId="2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23" fillId="2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6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6" fillId="1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21" fillId="1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7" fontId="16" fillId="1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2" fontId="16" fillId="1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9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35" fillId="2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8" fontId="21" fillId="1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6" fillId="1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1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1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6" fillId="1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1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37" fillId="2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7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6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6" fillId="1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1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4" fillId="1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34" fillId="1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2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34" fillId="2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37" fillId="2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1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4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1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1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0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1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6" fillId="24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0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</cellStyles>
  <colors>
    <indexedColors>
      <rgbColor rgb="FF000000"/>
      <rgbColor rgb="FFFFFFFF"/>
      <rgbColor rgb="FFFF0000"/>
      <rgbColor rgb="FF00FF66"/>
      <rgbColor rgb="FF0000FF"/>
      <rgbColor rgb="FFFFFF00"/>
      <rgbColor rgb="FFFF00FF"/>
      <rgbColor rgb="FF00FFFF"/>
      <rgbColor rgb="FF800000"/>
      <rgbColor rgb="FF009900"/>
      <rgbColor rgb="FF000080"/>
      <rgbColor rgb="FF996600"/>
      <rgbColor rgb="FF800080"/>
      <rgbColor rgb="FF008080"/>
      <rgbColor rgb="FFBDB76B"/>
      <rgbColor rgb="FF808080"/>
      <rgbColor rgb="FF9999FF"/>
      <rgbColor rgb="FFFF0066"/>
      <rgbColor rgb="FFFFFFCC"/>
      <rgbColor rgb="FFEEEEEE"/>
      <rgbColor rgb="FF660066"/>
      <rgbColor rgb="FFFF33FF"/>
      <rgbColor rgb="FF0066CC"/>
      <rgbColor rgb="FFDDDDDD"/>
      <rgbColor rgb="FF000080"/>
      <rgbColor rgb="FFFF00CC"/>
      <rgbColor rgb="FFFFF200"/>
      <rgbColor rgb="FF00FFFF"/>
      <rgbColor rgb="FF800080"/>
      <rgbColor rgb="FFCC0000"/>
      <rgbColor rgb="FF008080"/>
      <rgbColor rgb="FF0000EE"/>
      <rgbColor rgb="FF00CCFF"/>
      <rgbColor rgb="FFCCFF00"/>
      <rgbColor rgb="FFCCFFCC"/>
      <rgbColor rgb="FFFFFF99"/>
      <rgbColor rgb="FF66FFFF"/>
      <rgbColor rgb="FFFF99FF"/>
      <rgbColor rgb="FFCC99FF"/>
      <rgbColor rgb="FFFFCCCC"/>
      <rgbColor rgb="FF3366FF"/>
      <rgbColor rgb="FF66FF66"/>
      <rgbColor rgb="FF66FF00"/>
      <rgbColor rgb="FFFFCC00"/>
      <rgbColor rgb="FFFFD700"/>
      <rgbColor rgb="FFFF6600"/>
      <rgbColor rgb="FF666699"/>
      <rgbColor rgb="FF999999"/>
      <rgbColor rgb="FF003366"/>
      <rgbColor rgb="FF339966"/>
      <rgbColor rgb="FF0066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41</xdr:col>
      <xdr:colOff>64440</xdr:colOff>
      <xdr:row>1</xdr:row>
      <xdr:rowOff>30960</xdr:rowOff>
    </xdr:from>
    <xdr:to>
      <xdr:col>41</xdr:col>
      <xdr:colOff>480960</xdr:colOff>
      <xdr:row>2</xdr:row>
      <xdr:rowOff>173160</xdr:rowOff>
    </xdr:to>
    <xdr:sp>
      <xdr:nvSpPr>
        <xdr:cNvPr id="0" name="CustomShape 1"/>
        <xdr:cNvSpPr/>
      </xdr:nvSpPr>
      <xdr:spPr>
        <a:xfrm>
          <a:off x="7707600" y="30960"/>
          <a:ext cx="416520" cy="416520"/>
        </a:xfrm>
        <a:custGeom>
          <a:avLst/>
          <a:gdLst/>
          <a:ahLst/>
          <a:rect l="0" t="0" r="r" b="b"/>
          <a:pathLst>
            <a:path w="1159" h="1159">
              <a:moveTo>
                <a:pt x="193" y="0"/>
              </a:moveTo>
              <a:cubicBezTo>
                <a:pt x="96" y="0"/>
                <a:pt x="0" y="96"/>
                <a:pt x="0" y="193"/>
              </a:cubicBezTo>
              <a:lnTo>
                <a:pt x="0" y="965"/>
              </a:lnTo>
              <a:cubicBezTo>
                <a:pt x="0" y="1061"/>
                <a:pt x="96" y="1158"/>
                <a:pt x="193" y="1158"/>
              </a:cubicBezTo>
              <a:lnTo>
                <a:pt x="965" y="1158"/>
              </a:lnTo>
              <a:cubicBezTo>
                <a:pt x="1061" y="1158"/>
                <a:pt x="1158" y="1061"/>
                <a:pt x="1158" y="965"/>
              </a:cubicBezTo>
              <a:lnTo>
                <a:pt x="1158" y="193"/>
              </a:lnTo>
              <a:cubicBezTo>
                <a:pt x="1158" y="96"/>
                <a:pt x="1061" y="0"/>
                <a:pt x="965" y="0"/>
              </a:cubicBezTo>
              <a:lnTo>
                <a:pt x="193" y="0"/>
              </a:lnTo>
            </a:path>
          </a:pathLst>
        </a:custGeom>
        <a:blipFill>
          <a:blip r:embed="rId1"/>
          <a:tile/>
        </a:blip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/>
        <a:p>
          <a:pPr algn="ctr"/>
          <a:r>
            <a:rPr b="0" lang="en-US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 </a:t>
          </a:r>
          <a:r>
            <a:rPr b="0" lang="en-US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To 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/>
          <a:r>
            <a:rPr b="0" lang="en-US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Top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absolute">
    <xdr:from>
      <xdr:col>41</xdr:col>
      <xdr:colOff>613440</xdr:colOff>
      <xdr:row>1</xdr:row>
      <xdr:rowOff>63000</xdr:rowOff>
    </xdr:from>
    <xdr:to>
      <xdr:col>41</xdr:col>
      <xdr:colOff>1379880</xdr:colOff>
      <xdr:row>1</xdr:row>
      <xdr:rowOff>244080</xdr:rowOff>
    </xdr:to>
    <xdr:sp>
      <xdr:nvSpPr>
        <xdr:cNvPr id="1" name="CustomShape 1"/>
        <xdr:cNvSpPr/>
      </xdr:nvSpPr>
      <xdr:spPr>
        <a:xfrm>
          <a:off x="8256600" y="63000"/>
          <a:ext cx="766440" cy="181080"/>
        </a:xfrm>
        <a:custGeom>
          <a:avLst/>
          <a:gdLst/>
          <a:ahLst/>
          <a:rect l="0" t="0" r="r" b="b"/>
          <a:pathLst>
            <a:path w="2131" h="505">
              <a:moveTo>
                <a:pt x="83" y="0"/>
              </a:moveTo>
              <a:cubicBezTo>
                <a:pt x="41" y="0"/>
                <a:pt x="0" y="42"/>
                <a:pt x="0" y="84"/>
              </a:cubicBezTo>
              <a:lnTo>
                <a:pt x="0" y="420"/>
              </a:lnTo>
              <a:cubicBezTo>
                <a:pt x="0" y="462"/>
                <a:pt x="41" y="504"/>
                <a:pt x="83" y="504"/>
              </a:cubicBezTo>
              <a:lnTo>
                <a:pt x="2045" y="504"/>
              </a:lnTo>
              <a:cubicBezTo>
                <a:pt x="2087" y="504"/>
                <a:pt x="2130" y="462"/>
                <a:pt x="2130" y="420"/>
              </a:cubicBezTo>
              <a:lnTo>
                <a:pt x="2130" y="84"/>
              </a:lnTo>
              <a:cubicBezTo>
                <a:pt x="2130" y="42"/>
                <a:pt x="2087" y="0"/>
                <a:pt x="2045" y="0"/>
              </a:cubicBezTo>
              <a:lnTo>
                <a:pt x="83" y="0"/>
              </a:lnTo>
            </a:path>
          </a:pathLst>
        </a:custGeom>
        <a:blipFill>
          <a:blip r:embed="rId2"/>
          <a:tile/>
        </a:blip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/>
        <a:p>
          <a:pPr algn="ctr"/>
          <a:r>
            <a:rPr b="0" lang="en-US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To Bottom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absolute">
    <xdr:from>
      <xdr:col>2</xdr:col>
      <xdr:colOff>204840</xdr:colOff>
      <xdr:row>3</xdr:row>
      <xdr:rowOff>107640</xdr:rowOff>
    </xdr:from>
    <xdr:to>
      <xdr:col>2</xdr:col>
      <xdr:colOff>1366560</xdr:colOff>
      <xdr:row>5</xdr:row>
      <xdr:rowOff>21240</xdr:rowOff>
    </xdr:to>
    <xdr:sp>
      <xdr:nvSpPr>
        <xdr:cNvPr id="2" name="CustomShape 1"/>
        <xdr:cNvSpPr/>
      </xdr:nvSpPr>
      <xdr:spPr>
        <a:xfrm>
          <a:off x="204840" y="756360"/>
          <a:ext cx="1161720" cy="181080"/>
        </a:xfrm>
        <a:custGeom>
          <a:avLst/>
          <a:gdLst/>
          <a:ahLst/>
          <a:rect l="0" t="0" r="r" b="b"/>
          <a:pathLst>
            <a:path w="3229" h="505">
              <a:moveTo>
                <a:pt x="83" y="0"/>
              </a:moveTo>
              <a:cubicBezTo>
                <a:pt x="41" y="0"/>
                <a:pt x="0" y="42"/>
                <a:pt x="0" y="84"/>
              </a:cubicBezTo>
              <a:lnTo>
                <a:pt x="0" y="420"/>
              </a:lnTo>
              <a:cubicBezTo>
                <a:pt x="0" y="462"/>
                <a:pt x="41" y="504"/>
                <a:pt x="83" y="504"/>
              </a:cubicBezTo>
              <a:lnTo>
                <a:pt x="3144" y="504"/>
              </a:lnTo>
              <a:cubicBezTo>
                <a:pt x="3186" y="504"/>
                <a:pt x="3228" y="462"/>
                <a:pt x="3228" y="420"/>
              </a:cubicBezTo>
              <a:lnTo>
                <a:pt x="3228" y="84"/>
              </a:lnTo>
              <a:cubicBezTo>
                <a:pt x="3228" y="42"/>
                <a:pt x="3186" y="0"/>
                <a:pt x="3144" y="0"/>
              </a:cubicBezTo>
              <a:lnTo>
                <a:pt x="83" y="0"/>
              </a:lnTo>
            </a:path>
          </a:pathLst>
        </a:custGeom>
        <a:blipFill>
          <a:blip r:embed="rId3"/>
          <a:tile/>
        </a:blip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/>
        <a:p>
          <a:pPr algn="ctr"/>
          <a:r>
            <a:rPr b="0" lang="en-US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App. To TOP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absolute">
    <xdr:from>
      <xdr:col>5</xdr:col>
      <xdr:colOff>862200</xdr:colOff>
      <xdr:row>5</xdr:row>
      <xdr:rowOff>19800</xdr:rowOff>
    </xdr:from>
    <xdr:to>
      <xdr:col>8</xdr:col>
      <xdr:colOff>52200</xdr:colOff>
      <xdr:row>5</xdr:row>
      <xdr:rowOff>200880</xdr:rowOff>
    </xdr:to>
    <xdr:sp>
      <xdr:nvSpPr>
        <xdr:cNvPr id="3" name="CustomShape 1"/>
        <xdr:cNvSpPr/>
      </xdr:nvSpPr>
      <xdr:spPr>
        <a:xfrm>
          <a:off x="4762800" y="936000"/>
          <a:ext cx="529920" cy="181080"/>
        </a:xfrm>
        <a:custGeom>
          <a:avLst/>
          <a:gdLst/>
          <a:ahLst/>
          <a:rect l="0" t="0" r="r" b="b"/>
          <a:pathLst>
            <a:path w="1474" h="505">
              <a:moveTo>
                <a:pt x="84" y="0"/>
              </a:moveTo>
              <a:cubicBezTo>
                <a:pt x="42" y="0"/>
                <a:pt x="0" y="42"/>
                <a:pt x="0" y="84"/>
              </a:cubicBezTo>
              <a:lnTo>
                <a:pt x="0" y="420"/>
              </a:lnTo>
              <a:cubicBezTo>
                <a:pt x="0" y="462"/>
                <a:pt x="42" y="504"/>
                <a:pt x="84" y="504"/>
              </a:cubicBezTo>
              <a:lnTo>
                <a:pt x="1389" y="504"/>
              </a:lnTo>
              <a:cubicBezTo>
                <a:pt x="1431" y="504"/>
                <a:pt x="1473" y="462"/>
                <a:pt x="1473" y="420"/>
              </a:cubicBezTo>
              <a:lnTo>
                <a:pt x="1473" y="84"/>
              </a:lnTo>
              <a:cubicBezTo>
                <a:pt x="1473" y="42"/>
                <a:pt x="1431" y="0"/>
                <a:pt x="1389" y="0"/>
              </a:cubicBezTo>
              <a:lnTo>
                <a:pt x="84" y="0"/>
              </a:lnTo>
            </a:path>
          </a:pathLst>
        </a:custGeom>
        <a:blipFill>
          <a:blip r:embed="rId4"/>
          <a:tile/>
        </a:blip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/>
        <a:p>
          <a:pPr algn="ctr"/>
          <a:r>
            <a:rPr b="0" lang="en-US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Age !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absolute">
    <xdr:from>
      <xdr:col>3</xdr:col>
      <xdr:colOff>464760</xdr:colOff>
      <xdr:row>5</xdr:row>
      <xdr:rowOff>17280</xdr:rowOff>
    </xdr:from>
    <xdr:to>
      <xdr:col>3</xdr:col>
      <xdr:colOff>1612440</xdr:colOff>
      <xdr:row>5</xdr:row>
      <xdr:rowOff>198360</xdr:rowOff>
    </xdr:to>
    <xdr:sp>
      <xdr:nvSpPr>
        <xdr:cNvPr id="4" name="CustomShape 1"/>
        <xdr:cNvSpPr/>
      </xdr:nvSpPr>
      <xdr:spPr>
        <a:xfrm>
          <a:off x="2114280" y="933480"/>
          <a:ext cx="1147680" cy="181080"/>
        </a:xfrm>
        <a:custGeom>
          <a:avLst/>
          <a:gdLst/>
          <a:ahLst/>
          <a:rect l="0" t="0" r="r" b="b"/>
          <a:pathLst>
            <a:path w="3190" h="505">
              <a:moveTo>
                <a:pt x="83" y="0"/>
              </a:moveTo>
              <a:cubicBezTo>
                <a:pt x="41" y="0"/>
                <a:pt x="0" y="42"/>
                <a:pt x="0" y="84"/>
              </a:cubicBezTo>
              <a:lnTo>
                <a:pt x="0" y="420"/>
              </a:lnTo>
              <a:cubicBezTo>
                <a:pt x="0" y="462"/>
                <a:pt x="41" y="504"/>
                <a:pt x="83" y="504"/>
              </a:cubicBezTo>
              <a:lnTo>
                <a:pt x="3105" y="504"/>
              </a:lnTo>
              <a:cubicBezTo>
                <a:pt x="3147" y="504"/>
                <a:pt x="3189" y="462"/>
                <a:pt x="3189" y="420"/>
              </a:cubicBezTo>
              <a:lnTo>
                <a:pt x="3189" y="84"/>
              </a:lnTo>
              <a:cubicBezTo>
                <a:pt x="3189" y="42"/>
                <a:pt x="3147" y="0"/>
                <a:pt x="3105" y="0"/>
              </a:cubicBezTo>
              <a:lnTo>
                <a:pt x="83" y="0"/>
              </a:lnTo>
            </a:path>
          </a:pathLst>
        </a:custGeom>
        <a:blipFill>
          <a:blip r:embed="rId5"/>
          <a:tile/>
        </a:blip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/>
        <a:p>
          <a:pPr algn="ctr"/>
          <a:r>
            <a:rPr b="0" lang="en-US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Sort Names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absolute">
    <xdr:from>
      <xdr:col>10</xdr:col>
      <xdr:colOff>109080</xdr:colOff>
      <xdr:row>3</xdr:row>
      <xdr:rowOff>92880</xdr:rowOff>
    </xdr:from>
    <xdr:to>
      <xdr:col>12</xdr:col>
      <xdr:colOff>805680</xdr:colOff>
      <xdr:row>5</xdr:row>
      <xdr:rowOff>6480</xdr:rowOff>
    </xdr:to>
    <xdr:sp>
      <xdr:nvSpPr>
        <xdr:cNvPr id="5" name="CustomShape 1"/>
        <xdr:cNvSpPr/>
      </xdr:nvSpPr>
      <xdr:spPr>
        <a:xfrm>
          <a:off x="5430960" y="741600"/>
          <a:ext cx="1996200" cy="181080"/>
        </a:xfrm>
        <a:custGeom>
          <a:avLst/>
          <a:gdLst/>
          <a:ahLst/>
          <a:rect l="0" t="0" r="r" b="b"/>
          <a:pathLst>
            <a:path w="5547" h="505">
              <a:moveTo>
                <a:pt x="83" y="0"/>
              </a:moveTo>
              <a:cubicBezTo>
                <a:pt x="41" y="0"/>
                <a:pt x="0" y="42"/>
                <a:pt x="0" y="84"/>
              </a:cubicBezTo>
              <a:lnTo>
                <a:pt x="0" y="420"/>
              </a:lnTo>
              <a:cubicBezTo>
                <a:pt x="0" y="462"/>
                <a:pt x="41" y="504"/>
                <a:pt x="83" y="504"/>
              </a:cubicBezTo>
              <a:lnTo>
                <a:pt x="5462" y="504"/>
              </a:lnTo>
              <a:cubicBezTo>
                <a:pt x="5504" y="504"/>
                <a:pt x="5546" y="462"/>
                <a:pt x="5546" y="420"/>
              </a:cubicBezTo>
              <a:lnTo>
                <a:pt x="5546" y="84"/>
              </a:lnTo>
              <a:cubicBezTo>
                <a:pt x="5546" y="42"/>
                <a:pt x="5504" y="0"/>
                <a:pt x="5462" y="0"/>
              </a:cubicBezTo>
              <a:lnTo>
                <a:pt x="83" y="0"/>
              </a:lnTo>
            </a:path>
          </a:pathLst>
        </a:custGeom>
        <a:blipFill>
          <a:blip r:embed="rId6"/>
          <a:tile/>
        </a:blip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/>
        <a:p>
          <a:pPr algn="ctr"/>
          <a:r>
            <a:rPr b="1" lang="en-US" sz="1000" spc="-1" strike="noStrike">
              <a:solidFill>
                <a:srgbClr val="ffffff"/>
              </a:solidFill>
              <a:uFill>
                <a:solidFill>
                  <a:srgbClr val="ffffff"/>
                </a:solidFill>
              </a:uFill>
              <a:latin typeface="Arial"/>
              <a:ea typeface="Microsoft YaHei"/>
            </a:rPr>
            <a:t>←</a:t>
          </a:r>
          <a:r>
            <a:rPr b="0" lang="en-US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Copy results  to other Sheets?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66FF00"/>
    <pageSetUpPr fitToPage="false"/>
  </sheetPr>
  <dimension ref="A1:AMJ107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4.65" zeroHeight="true" outlineLevelRow="0" outlineLevelCol="0"/>
  <cols>
    <col collapsed="false" customWidth="true" hidden="true" outlineLevel="0" max="1" min="1" style="1" width="4.71"/>
    <col collapsed="false" customWidth="true" hidden="true" outlineLevel="0" max="2" min="2" style="2" width="4.97"/>
    <col collapsed="false" customWidth="true" hidden="false" outlineLevel="0" max="3" min="3" style="2" width="23.38"/>
    <col collapsed="false" customWidth="true" hidden="false" outlineLevel="0" max="4" min="4" style="3" width="27.99"/>
    <col collapsed="false" customWidth="true" hidden="false" outlineLevel="0" max="5" min="5" style="4" width="3.91"/>
    <col collapsed="false" customWidth="true" hidden="false" outlineLevel="0" max="6" min="6" style="5" width="12.32"/>
    <col collapsed="false" customWidth="true" hidden="false" outlineLevel="0" max="7" min="7" style="5" width="1.38"/>
    <col collapsed="false" customWidth="true" hidden="false" outlineLevel="0" max="8" min="8" style="2" width="5.29"/>
    <col collapsed="false" customWidth="true" hidden="false" outlineLevel="0" max="9" min="9" style="2" width="1.15"/>
    <col collapsed="false" customWidth="true" hidden="true" outlineLevel="0" max="10" min="10" style="5" width="6.68"/>
    <col collapsed="false" customWidth="true" hidden="false" outlineLevel="0" max="11" min="11" style="5" width="6.1"/>
    <col collapsed="false" customWidth="true" hidden="false" outlineLevel="0" max="12" min="12" style="6" width="12.32"/>
    <col collapsed="false" customWidth="true" hidden="false" outlineLevel="0" max="13" min="13" style="7" width="14.48"/>
    <col collapsed="false" customWidth="true" hidden="true" outlineLevel="0" max="14" min="14" style="1" width="13.57"/>
    <col collapsed="false" customWidth="true" hidden="true" outlineLevel="0" max="15" min="15" style="1" width="25.87"/>
    <col collapsed="false" customWidth="true" hidden="true" outlineLevel="0" max="16" min="16" style="8" width="9.08"/>
    <col collapsed="false" customWidth="true" hidden="true" outlineLevel="0" max="17" min="17" style="9" width="6.86"/>
    <col collapsed="false" customWidth="true" hidden="true" outlineLevel="0" max="18" min="18" style="9" width="6.37"/>
    <col collapsed="false" customWidth="true" hidden="true" outlineLevel="0" max="19" min="19" style="9" width="11.24"/>
    <col collapsed="false" customWidth="true" hidden="true" outlineLevel="0" max="20" min="20" style="10" width="9.77"/>
    <col collapsed="false" customWidth="true" hidden="true" outlineLevel="0" max="21" min="21" style="9" width="9.33"/>
    <col collapsed="false" customWidth="true" hidden="true" outlineLevel="0" max="22" min="22" style="11" width="12.56"/>
    <col collapsed="false" customWidth="true" hidden="true" outlineLevel="0" max="23" min="23" style="11" width="12.96"/>
    <col collapsed="false" customWidth="true" hidden="true" outlineLevel="0" max="24" min="24" style="9" width="8.2"/>
    <col collapsed="false" customWidth="true" hidden="true" outlineLevel="0" max="25" min="25" style="9" width="12.18"/>
    <col collapsed="false" customWidth="true" hidden="true" outlineLevel="0" max="26" min="26" style="9" width="12.96"/>
    <col collapsed="false" customWidth="true" hidden="true" outlineLevel="0" max="27" min="27" style="8" width="10.83"/>
    <col collapsed="false" customWidth="true" hidden="true" outlineLevel="0" max="28" min="28" style="9" width="11.17"/>
    <col collapsed="false" customWidth="true" hidden="true" outlineLevel="0" max="29" min="29" style="9" width="10.58"/>
    <col collapsed="false" customWidth="true" hidden="true" outlineLevel="0" max="30" min="30" style="9" width="16.57"/>
    <col collapsed="false" customWidth="true" hidden="true" outlineLevel="0" max="31" min="31" style="9" width="7.52"/>
    <col collapsed="false" customWidth="true" hidden="true" outlineLevel="0" max="32" min="32" style="9" width="13.26"/>
    <col collapsed="false" customWidth="true" hidden="true" outlineLevel="0" max="34" min="33" style="9" width="8.27"/>
    <col collapsed="false" customWidth="true" hidden="true" outlineLevel="0" max="35" min="35" style="9" width="7.96"/>
    <col collapsed="false" customWidth="true" hidden="true" outlineLevel="0" max="36" min="36" style="9" width="2.85"/>
    <col collapsed="false" customWidth="true" hidden="true" outlineLevel="0" max="37" min="37" style="1" width="2.85"/>
    <col collapsed="false" customWidth="true" hidden="true" outlineLevel="0" max="38" min="38" style="1" width="7.4"/>
    <col collapsed="false" customWidth="true" hidden="true" outlineLevel="0" max="40" min="39" style="1" width="8.66"/>
    <col collapsed="false" customWidth="true" hidden="true" outlineLevel="0" max="41" min="41" style="1" width="14.81"/>
    <col collapsed="false" customWidth="true" hidden="false" outlineLevel="0" max="42" min="42" style="1" width="36.13"/>
    <col collapsed="false" customWidth="true" hidden="true" outlineLevel="0" max="43" min="43" style="1" width="7.71"/>
    <col collapsed="false" customWidth="true" hidden="true" outlineLevel="0" max="45" min="44" style="1" width="31.62"/>
    <col collapsed="false" customWidth="true" hidden="false" outlineLevel="0" max="46" min="46" style="1" width="35.02"/>
    <col collapsed="false" customWidth="false" hidden="true" outlineLevel="0" max="1025" min="47" style="12" width="11.52"/>
  </cols>
  <sheetData>
    <row r="1" s="1" customFormat="true" ht="14.65" hidden="true" customHeight="false" outlineLevel="0" collapsed="false">
      <c r="A1" s="13"/>
      <c r="B1" s="14" t="n">
        <f aca="false">ISERROR(H2)</f>
        <v>0</v>
      </c>
      <c r="C1" s="15" t="s">
        <v>0</v>
      </c>
      <c r="D1" s="16"/>
      <c r="E1" s="17"/>
      <c r="F1" s="18"/>
      <c r="G1" s="18"/>
      <c r="H1" s="19"/>
      <c r="I1" s="19"/>
      <c r="J1" s="18"/>
      <c r="K1" s="18"/>
      <c r="L1" s="20"/>
      <c r="M1" s="0"/>
      <c r="N1" s="21" t="s">
        <v>1</v>
      </c>
      <c r="O1" s="21"/>
      <c r="P1" s="22"/>
      <c r="Q1" s="23"/>
      <c r="R1" s="24"/>
      <c r="S1" s="25"/>
      <c r="T1" s="26"/>
      <c r="U1" s="27"/>
      <c r="V1" s="28"/>
      <c r="W1" s="28"/>
      <c r="X1" s="29"/>
      <c r="Y1" s="29"/>
      <c r="Z1" s="21"/>
      <c r="AA1" s="22"/>
      <c r="AB1" s="30"/>
      <c r="AC1" s="30"/>
      <c r="AD1" s="31"/>
      <c r="AE1" s="32"/>
      <c r="AF1" s="32"/>
      <c r="AG1" s="32"/>
      <c r="AH1" s="32"/>
      <c r="AI1" s="32"/>
      <c r="AJ1" s="32"/>
      <c r="AK1" s="29"/>
      <c r="AL1" s="29"/>
      <c r="AM1" s="29"/>
      <c r="AN1" s="29"/>
      <c r="AO1" s="21"/>
      <c r="AP1" s="33"/>
      <c r="AQ1" s="34"/>
      <c r="AR1" s="34"/>
      <c r="AS1" s="34"/>
      <c r="AT1" s="35" t="n">
        <f aca="true">NOW()</f>
        <v>43492.7016225596</v>
      </c>
      <c r="AU1" s="35" t="s">
        <v>2</v>
      </c>
      <c r="AV1" s="1" t="s">
        <v>3</v>
      </c>
      <c r="AW1" s="1" t="s">
        <v>4</v>
      </c>
    </row>
    <row r="2" customFormat="false" ht="21.6" hidden="false" customHeight="true" outlineLevel="0" collapsed="false">
      <c r="A2" s="36"/>
      <c r="B2" s="37" t="s">
        <v>5</v>
      </c>
      <c r="C2" s="38" t="s">
        <v>6</v>
      </c>
      <c r="D2" s="39" t="str">
        <f aca="false">IF(ISERROR(AC2),CONCATENATE("Y2 Hit F9"),IF(ISERROR(AG4),CONCATENATE("ab4 Hit F9"),IF(ISERROR(X4),CONCATENATE("s4 Hit F9"),IF(ISERROR(T3),CONCATENATE("O3 Hit F9"),IF(ISERROR(AI4),CONCATENATE("ad4 Hit F9"),IF(AG4&gt;1,CONCATENATE(SUM(O8:O107)," show up as a B-Day and/or Appt.!"),IF(X4=1,CONCATENATE(U3,", 'today'"),IF(T3=11,CONCATENATE(U3," is ",AO3,", today !"),IF(AI4=1,CONCATENATE(Z2,", tomorrow !"),IF(AC3=11,CONCATENATE(Z2," is ",AC2,", tomorrow !"),CONCATENATE("Next birthday OR appointment will appear here! Can link this to other cells, Sheets! Or copy to other files! Click button to see formual..")))))))))))</f>
        <v>Next birthday OR appointment will appear here! Can link this to other cells, Sheets! Or copy to other files! Click button to see formual..</v>
      </c>
      <c r="E2" s="39"/>
      <c r="F2" s="39"/>
      <c r="G2" s="39"/>
      <c r="H2" s="39"/>
      <c r="I2" s="39"/>
      <c r="J2" s="39"/>
      <c r="K2" s="39"/>
      <c r="L2" s="39" t="n">
        <f aca="false">LOOKUP(R4,V8:V59,F8:F59)</f>
        <v>0</v>
      </c>
      <c r="M2" s="39" t="n">
        <f aca="false">IF(AT2=666,CONCATENATE("error! Try F9 to recalculate"),0)</f>
        <v>0</v>
      </c>
      <c r="N2" s="40" t="n">
        <v>42778</v>
      </c>
      <c r="O2" s="40" t="n">
        <f aca="true">NOW()</f>
        <v>43492.7016226066</v>
      </c>
      <c r="P2" s="41" t="n">
        <f aca="true">ORG.OPENOFFICE.DAYSINMONTH(NOW())</f>
        <v>31</v>
      </c>
      <c r="Q2" s="42" t="s">
        <v>7</v>
      </c>
      <c r="R2" s="42"/>
      <c r="S2" s="42"/>
      <c r="T2" s="43" t="s">
        <v>8</v>
      </c>
      <c r="U2" s="43" t="s">
        <v>9</v>
      </c>
      <c r="V2" s="43"/>
      <c r="W2" s="44" t="n">
        <f aca="false">IF(ISTEXT(Z2),1,IF(ISTEXT(U3),1,IF(X4&gt;5,1,IF(AI4&lt;0.5,0,22))))</f>
        <v>0</v>
      </c>
      <c r="X2" s="45"/>
      <c r="Y2" s="46" t="n">
        <f aca="true">MONTH(NOW()+1)</f>
        <v>1</v>
      </c>
      <c r="Z2" s="47" t="n">
        <f aca="false">IF(ISNA(VLOOKUP(Z4,AE8:AF107,2,0)),0,VLOOKUP(Z4,AE8:AF107,2,0))</f>
        <v>0</v>
      </c>
      <c r="AA2" s="48" t="s">
        <v>10</v>
      </c>
      <c r="AB2" s="49" t="n">
        <f aca="true">NOW()</f>
        <v>43492.7016226074</v>
      </c>
      <c r="AC2" s="50" t="n">
        <f aca="false">IF(ISNA(VLOOKUP(Z4,AE8:AN107,10,0)),0,VLOOKUP(Z4,AE8:AN107,10,0))</f>
        <v>0</v>
      </c>
      <c r="AD2" s="51" t="s">
        <v>11</v>
      </c>
      <c r="AE2" s="51"/>
      <c r="AF2" s="52" t="n">
        <f aca="false">IF(ISNA(VLOOKUP(Z4,AE8:AN107,10,0)),0,VLOOKUP(Z4,AE8:AN107,10,0))</f>
        <v>0</v>
      </c>
      <c r="AG2" s="53"/>
      <c r="AH2" s="53"/>
      <c r="AI2" s="53"/>
      <c r="AJ2" s="53"/>
      <c r="AK2" s="45"/>
      <c r="AL2" s="45"/>
      <c r="AM2" s="45"/>
      <c r="AN2" s="54" t="s">
        <v>12</v>
      </c>
      <c r="AO2" s="55" t="n">
        <f aca="true">NOW()</f>
        <v>43492.701622608</v>
      </c>
      <c r="AP2" s="56" t="s">
        <v>13</v>
      </c>
      <c r="AQ2" s="56" t="n">
        <f aca="false">ISERR(U3)</f>
        <v>0</v>
      </c>
      <c r="AR2" s="56"/>
      <c r="AS2" s="56"/>
      <c r="AT2" s="56"/>
      <c r="AU2" s="12" t="n">
        <f aca="false">MONTH(AT1)</f>
        <v>1</v>
      </c>
      <c r="AV2" s="12" t="n">
        <f aca="false">DAY(AT1)</f>
        <v>27</v>
      </c>
    </row>
    <row r="3" customFormat="false" ht="29.5" hidden="false" customHeight="true" outlineLevel="0" collapsed="false">
      <c r="A3" s="57"/>
      <c r="B3" s="37" t="s">
        <v>14</v>
      </c>
      <c r="C3" s="38" t="s">
        <v>15</v>
      </c>
      <c r="D3" s="39"/>
      <c r="E3" s="39"/>
      <c r="F3" s="39"/>
      <c r="G3" s="39"/>
      <c r="H3" s="39"/>
      <c r="I3" s="39"/>
      <c r="J3" s="39"/>
      <c r="K3" s="39"/>
      <c r="L3" s="39"/>
      <c r="M3" s="39" t="n">
        <f aca="false">ISERROR(D2)</f>
        <v>0</v>
      </c>
      <c r="N3" s="58"/>
      <c r="O3" s="58" t="n">
        <f aca="false">IF(ISERROR(DATEDIF(N2,O2,"d")),1,2)</f>
        <v>2</v>
      </c>
      <c r="P3" s="59" t="s">
        <v>16</v>
      </c>
      <c r="Q3" s="60" t="s">
        <v>17</v>
      </c>
      <c r="R3" s="61" t="s">
        <v>18</v>
      </c>
      <c r="S3" s="62" t="s">
        <v>19</v>
      </c>
      <c r="T3" s="63" t="n">
        <f aca="false">IF(U3&gt;0.5,11,22)</f>
        <v>22</v>
      </c>
      <c r="U3" s="47" t="n">
        <f aca="false">IF(ISNA(VLOOKUP(R4,V8:W107,2,0)),0,VLOOKUP(R4,V8:W107,2,0))</f>
        <v>0</v>
      </c>
      <c r="V3" s="64" t="s">
        <v>20</v>
      </c>
      <c r="W3" s="65"/>
      <c r="X3" s="66" t="s">
        <v>21</v>
      </c>
      <c r="Y3" s="67" t="s">
        <v>22</v>
      </c>
      <c r="Z3" s="68" t="n">
        <f aca="true">DAY(NOW())+1</f>
        <v>28</v>
      </c>
      <c r="AA3" s="69" t="n">
        <f aca="false">Y4+1</f>
        <v>2</v>
      </c>
      <c r="AB3" s="68" t="n">
        <f aca="true">MONTH(NOW())</f>
        <v>1</v>
      </c>
      <c r="AC3" s="70" t="n">
        <f aca="false">IF(Z2&gt;0.5,11,22)</f>
        <v>22</v>
      </c>
      <c r="AD3" s="71" t="s">
        <v>23</v>
      </c>
      <c r="AE3" s="68"/>
      <c r="AF3" s="68"/>
      <c r="AG3" s="68"/>
      <c r="AH3" s="68"/>
      <c r="AI3" s="68"/>
      <c r="AJ3" s="68"/>
      <c r="AK3" s="45"/>
      <c r="AL3" s="45"/>
      <c r="AM3" s="45" t="n">
        <f aca="false">SUM(AL8:AL55)</f>
        <v>0</v>
      </c>
      <c r="AN3" s="54" t="s">
        <v>24</v>
      </c>
      <c r="AO3" s="72" t="n">
        <f aca="false">IF(ISNA(LOOKUP(R4,V8:V57,AO8:AO57)),0,LOOKUP(R4,V8:V57,AO8:AO57))</f>
        <v>0</v>
      </c>
      <c r="AP3" s="73" t="n">
        <f aca="true">IF(ISERROR(D2),CONCATENATE("&lt;- ----ERROR? Just hit F9 to recalculae!"),NOW())</f>
        <v>43492.7016226134</v>
      </c>
      <c r="AQ3" s="73"/>
      <c r="AR3" s="73"/>
      <c r="AS3" s="73"/>
      <c r="AT3" s="73"/>
    </row>
    <row r="4" customFormat="false" ht="21.05" hidden="false" customHeight="true" outlineLevel="0" collapsed="false">
      <c r="A4" s="74"/>
      <c r="B4" s="37" t="s">
        <v>25</v>
      </c>
      <c r="C4" s="38" t="s">
        <v>26</v>
      </c>
      <c r="D4" s="75" t="str">
        <f aca="false">IF(O3=2,CONCATENATE("                                                   Date = Ctrl + ;"),CONCATENATE("Try LibreOffice.org it's free!"))</f>
        <v>                                                   Date = Ctrl + ;</v>
      </c>
      <c r="E4" s="75" t="s">
        <v>27</v>
      </c>
      <c r="F4" s="75"/>
      <c r="G4" s="76"/>
      <c r="H4" s="77" t="s">
        <v>28</v>
      </c>
      <c r="I4" s="76" t="str">
        <f aca="false">IF('B-Days'!X2=1,CONCATENATE('B-Days'!$D$2),CONCATENATE("Next birthday OR appointment will appear here!"))</f>
        <v>Next birthday OR appointment will appear here!</v>
      </c>
      <c r="J4" s="78"/>
      <c r="K4" s="78" t="s">
        <v>28</v>
      </c>
      <c r="L4" s="79"/>
      <c r="M4" s="80"/>
      <c r="N4" s="81"/>
      <c r="O4" s="81"/>
      <c r="P4" s="59" t="s">
        <v>29</v>
      </c>
      <c r="Q4" s="82" t="n">
        <f aca="true">MONTH(NOW())</f>
        <v>1</v>
      </c>
      <c r="R4" s="83" t="n">
        <f aca="true">DAY(NOW())</f>
        <v>27</v>
      </c>
      <c r="S4" s="84" t="s">
        <v>30</v>
      </c>
      <c r="T4" s="67"/>
      <c r="U4" s="67" t="n">
        <f aca="false">SUM(U8:U107)</f>
        <v>0</v>
      </c>
      <c r="V4" s="85" t="n">
        <v>4</v>
      </c>
      <c r="W4" s="85"/>
      <c r="X4" s="86" t="n">
        <f aca="false">SUM(X8:X107)</f>
        <v>0</v>
      </c>
      <c r="Y4" s="67" t="n">
        <f aca="true">MONTH(NOW())</f>
        <v>1</v>
      </c>
      <c r="Z4" s="87" t="n">
        <f aca="true">IF(DAY(NOW())=P2,1,DAY(NOW())+1)</f>
        <v>28</v>
      </c>
      <c r="AA4" s="88"/>
      <c r="AB4" s="67"/>
      <c r="AC4" s="67"/>
      <c r="AD4" s="67"/>
      <c r="AE4" s="67"/>
      <c r="AF4" s="89"/>
      <c r="AG4" s="90" t="n">
        <f aca="false">SUM(AG8:AG107)+AH4</f>
        <v>0</v>
      </c>
      <c r="AH4" s="89" t="n">
        <f aca="false">SUM(AH8:AH107)</f>
        <v>0</v>
      </c>
      <c r="AI4" s="91" t="n">
        <f aca="false">SUM(AI8:AI107)</f>
        <v>0</v>
      </c>
      <c r="AJ4" s="89"/>
      <c r="AK4" s="92"/>
      <c r="AL4" s="93"/>
      <c r="AM4" s="93" t="s">
        <v>31</v>
      </c>
      <c r="AN4" s="94" t="s">
        <v>32</v>
      </c>
      <c r="AO4" s="93" t="s">
        <v>33</v>
      </c>
      <c r="AP4" s="95" t="n">
        <f aca="true">NOW()</f>
        <v>43492.7016226152</v>
      </c>
      <c r="AQ4" s="92" t="s">
        <v>34</v>
      </c>
      <c r="AR4" s="96"/>
      <c r="AS4" s="96"/>
      <c r="AT4" s="97" t="n">
        <f aca="true">EOMONTH(TODAY(),0)+1</f>
        <v>43497</v>
      </c>
      <c r="AX4" s="12" t="s">
        <v>35</v>
      </c>
    </row>
    <row r="5" customFormat="false" ht="13.25" hidden="true" customHeight="true" outlineLevel="0" collapsed="false">
      <c r="A5" s="74"/>
      <c r="B5" s="98"/>
      <c r="C5" s="99"/>
      <c r="D5" s="100"/>
      <c r="E5" s="101"/>
      <c r="F5" s="102"/>
      <c r="G5" s="102"/>
      <c r="H5" s="103"/>
      <c r="I5" s="103"/>
      <c r="J5" s="104"/>
      <c r="K5" s="104"/>
      <c r="L5" s="105"/>
      <c r="M5" s="81"/>
      <c r="N5" s="81"/>
      <c r="O5" s="81"/>
      <c r="P5" s="106"/>
      <c r="Q5" s="84" t="s">
        <v>36</v>
      </c>
      <c r="R5" s="107" t="s">
        <v>37</v>
      </c>
      <c r="S5" s="84" t="s">
        <v>36</v>
      </c>
      <c r="T5" s="84" t="s">
        <v>38</v>
      </c>
      <c r="U5" s="84" t="s">
        <v>39</v>
      </c>
      <c r="V5" s="85"/>
      <c r="W5" s="85"/>
      <c r="X5" s="84"/>
      <c r="Y5" s="67"/>
      <c r="Z5" s="108" t="s">
        <v>3</v>
      </c>
      <c r="AA5" s="109"/>
      <c r="AB5" s="67" t="s">
        <v>2</v>
      </c>
      <c r="AC5" s="67"/>
      <c r="AD5" s="67"/>
      <c r="AE5" s="67"/>
      <c r="AF5" s="67"/>
      <c r="AG5" s="67"/>
      <c r="AH5" s="67"/>
      <c r="AI5" s="67"/>
      <c r="AJ5" s="67"/>
      <c r="AK5" s="93"/>
      <c r="AL5" s="93"/>
      <c r="AM5" s="93"/>
      <c r="AN5" s="93"/>
      <c r="AO5" s="93"/>
      <c r="AP5" s="110"/>
      <c r="AQ5" s="92"/>
      <c r="AR5" s="92"/>
      <c r="AS5" s="92"/>
      <c r="AT5" s="111"/>
    </row>
    <row r="6" customFormat="false" ht="17.2" hidden="false" customHeight="true" outlineLevel="0" collapsed="false">
      <c r="A6" s="112"/>
      <c r="B6" s="113"/>
      <c r="C6" s="114" t="s">
        <v>40</v>
      </c>
      <c r="D6" s="115" t="s">
        <v>0</v>
      </c>
      <c r="E6" s="116"/>
      <c r="F6" s="117"/>
      <c r="G6" s="117"/>
      <c r="H6" s="93"/>
      <c r="I6" s="93"/>
      <c r="J6" s="118"/>
      <c r="K6" s="119"/>
      <c r="L6" s="119"/>
      <c r="M6" s="119"/>
      <c r="N6" s="120"/>
      <c r="O6" s="120"/>
      <c r="P6" s="121" t="s">
        <v>41</v>
      </c>
      <c r="Q6" s="122" t="s">
        <v>42</v>
      </c>
      <c r="R6" s="122"/>
      <c r="S6" s="122" t="s">
        <v>36</v>
      </c>
      <c r="T6" s="122" t="s">
        <v>43</v>
      </c>
      <c r="U6" s="122" t="s">
        <v>44</v>
      </c>
      <c r="V6" s="123" t="s">
        <v>45</v>
      </c>
      <c r="W6" s="123"/>
      <c r="X6" s="122"/>
      <c r="Y6" s="124" t="s">
        <v>46</v>
      </c>
      <c r="Z6" s="122" t="s">
        <v>3</v>
      </c>
      <c r="AA6" s="125" t="s">
        <v>47</v>
      </c>
      <c r="AB6" s="126" t="s">
        <v>48</v>
      </c>
      <c r="AC6" s="122" t="s">
        <v>34</v>
      </c>
      <c r="AD6" s="122" t="s">
        <v>49</v>
      </c>
      <c r="AE6" s="122"/>
      <c r="AF6" s="122"/>
      <c r="AG6" s="122"/>
      <c r="AH6" s="122"/>
      <c r="AI6" s="122"/>
      <c r="AJ6" s="122"/>
      <c r="AK6" s="127"/>
      <c r="AL6" s="127"/>
      <c r="AM6" s="127"/>
      <c r="AN6" s="127"/>
      <c r="AO6" s="127"/>
      <c r="AP6" s="128" t="str">
        <f aca="false">IF(SUM(AR8:AR107)=1,CONCATENATE("One date this month!"),IF(SUM(AR8:AR107)&gt;1,(CONCATENATE(SUM(AR8:AR107)," Dates this month!")),CONCATENATE("No B-Days or Appt. this month")))</f>
        <v>No B-Days or Appt. this month</v>
      </c>
      <c r="AQ6" s="127"/>
      <c r="AR6" s="127"/>
      <c r="AS6" s="127"/>
      <c r="AT6" s="129" t="str">
        <f aca="false">IF(SUM(AS8:AS107)=1,CONCATENATE("One Date next month!"),IF(SUM(AS8:AS107)&gt;1,(CONCATENATE(SUM(AS8:AS107)," Dates next month!")),CONCATENATE("No B-Days or Appt. next month")))</f>
        <v>One Date next month!</v>
      </c>
    </row>
    <row r="7" customFormat="false" ht="15.75" hidden="false" customHeight="true" outlineLevel="0" collapsed="false">
      <c r="A7" s="130"/>
      <c r="B7" s="131"/>
      <c r="C7" s="114" t="s">
        <v>50</v>
      </c>
      <c r="D7" s="132" t="s">
        <v>51</v>
      </c>
      <c r="E7" s="133" t="n">
        <f aca="false">IF(SUM(O8:O107)&gt;0.5,CONCATENATE(SUM(O8:O107),"↓"),0)</f>
        <v>0</v>
      </c>
      <c r="F7" s="102" t="s">
        <v>52</v>
      </c>
      <c r="G7" s="102"/>
      <c r="H7" s="93" t="s">
        <v>53</v>
      </c>
      <c r="I7" s="134"/>
      <c r="J7" s="135" t="s">
        <v>36</v>
      </c>
      <c r="K7" s="135" t="s">
        <v>36</v>
      </c>
      <c r="L7" s="136" t="s">
        <v>54</v>
      </c>
      <c r="M7" s="137" t="s">
        <v>55</v>
      </c>
      <c r="N7" s="138"/>
      <c r="O7" s="138"/>
      <c r="P7" s="139"/>
      <c r="Q7" s="140"/>
      <c r="R7" s="140"/>
      <c r="S7" s="140"/>
      <c r="T7" s="140"/>
      <c r="U7" s="140"/>
      <c r="V7" s="141"/>
      <c r="W7" s="140"/>
      <c r="X7" s="140"/>
      <c r="Y7" s="142" t="s">
        <v>56</v>
      </c>
      <c r="Z7" s="140"/>
      <c r="AA7" s="143" t="s">
        <v>57</v>
      </c>
      <c r="AB7" s="144"/>
      <c r="AC7" s="145" t="s">
        <v>58</v>
      </c>
      <c r="AD7" s="140"/>
      <c r="AE7" s="140" t="s">
        <v>59</v>
      </c>
      <c r="AF7" s="140"/>
      <c r="AG7" s="140"/>
      <c r="AH7" s="140"/>
      <c r="AI7" s="140"/>
      <c r="AJ7" s="140"/>
      <c r="AK7" s="146"/>
      <c r="AL7" s="146"/>
      <c r="AM7" s="146"/>
      <c r="AN7" s="146"/>
      <c r="AO7" s="146"/>
      <c r="AP7" s="147"/>
      <c r="AQ7" s="146"/>
      <c r="AR7" s="146"/>
      <c r="AS7" s="146"/>
      <c r="AT7" s="129"/>
      <c r="AU7" s="148"/>
      <c r="AV7" s="148"/>
      <c r="AW7" s="148"/>
      <c r="AX7" s="149" t="n">
        <f aca="false">SUM(AX8:AX107)+8</f>
        <v>20</v>
      </c>
      <c r="AY7" s="0"/>
      <c r="AZ7" s="0"/>
      <c r="BA7" s="0" t="s">
        <v>60</v>
      </c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5" customFormat="true" ht="12.8" hidden="false" customHeight="false" outlineLevel="0" collapsed="false">
      <c r="A8" s="67" t="n">
        <f aca="false">SUM(1+A7)</f>
        <v>1</v>
      </c>
      <c r="B8" s="150" t="n">
        <f aca="false">IF(ISBLANK(D8),0,IF(ISTEXT(C8),CONCATENATE(""),SUM(YEAR(F8))+90))</f>
        <v>2081</v>
      </c>
      <c r="C8" s="151"/>
      <c r="D8" s="152" t="s">
        <v>61</v>
      </c>
      <c r="E8" s="153" t="n">
        <f aca="false">IF(AE8&gt;0.5,CONCATENATE("→"),IF(V8&gt;0.5,CONCATENATE("→"),0))</f>
        <v>0</v>
      </c>
      <c r="F8" s="154" t="n">
        <v>33559</v>
      </c>
      <c r="G8" s="155" t="str">
        <f aca="false">IF(ISBLANK(F8),0,IF(ISTEXT(C8),0,IF(ISTEXT(D8),CONCATENATE("     ",ROUNDDOWN(ORG.OPENOFFICE.YEARS(F8,$AB$2,0),0)))))</f>
        <v>     27</v>
      </c>
      <c r="H8" s="58"/>
      <c r="I8" s="156" t="n">
        <f aca="false">IF(AE8&gt;0.5,CONCATENATE("←"),IF(V8&gt;0.5,CONCATENATE("←"),IF(ISTEXT(C8),CONCATENATE("App.  "),0)))</f>
        <v>0</v>
      </c>
      <c r="J8" s="157" t="n">
        <f aca="false">IF(ISBLANK(F8),CONCATENATE(" "),MONTH(F8))</f>
        <v>11</v>
      </c>
      <c r="K8" s="158" t="n">
        <f aca="false">F8</f>
        <v>33559</v>
      </c>
      <c r="L8" s="159" t="n">
        <f aca="false">IF(ISTEXT(C8),CONCATENATE("-"),IF(ISBLANK(F8),0,IF(ISTEXT(C8),0,IF(ISTEXT(D8),WEEKDAY(F8,1),0))))</f>
        <v>1</v>
      </c>
      <c r="M8" s="160" t="n">
        <f aca="false">IF(ISBLANK(F8),0,IF(ISTEXT(D8),WEEKDAY(DATE(YEAR($AT$1),MONTH(F8),DAY(F8))),0))</f>
        <v>1</v>
      </c>
      <c r="N8" s="161" t="n">
        <f aca="false">IF(G8&lt;0.5,0,IF(AL8=1,CONCATENATE("See calender!"),DAY(F8)+G8))</f>
        <v>44</v>
      </c>
      <c r="O8" s="162" t="n">
        <f aca="false">IF(ISTEXT(E8),1,0)</f>
        <v>0</v>
      </c>
      <c r="P8" s="163" t="n">
        <f aca="false">IF(ISBLANK(F8),0,ORG.OPENOFFICE.DAYSINMONTH(F8))</f>
        <v>30</v>
      </c>
      <c r="Q8" s="164" t="n">
        <f aca="false">IF(F8&gt;0.5,MONTH(F8),0)</f>
        <v>11</v>
      </c>
      <c r="R8" s="164" t="n">
        <f aca="false">IF(F8&gt;0.5,DAY(F8),0)</f>
        <v>17</v>
      </c>
      <c r="S8" s="164" t="n">
        <f aca="false">IF(Q8=Q$4,Q8,0)</f>
        <v>0</v>
      </c>
      <c r="T8" s="164" t="n">
        <f aca="false">IF(R$4=R8,R8,0)</f>
        <v>0</v>
      </c>
      <c r="U8" s="165" t="n">
        <f aca="false">IF(T8&gt;0.5,AND(S8&gt;0.5))</f>
        <v>0</v>
      </c>
      <c r="V8" s="166" t="n">
        <f aca="false">IF(U8=1,T8,0)</f>
        <v>0</v>
      </c>
      <c r="W8" s="166" t="str">
        <f aca="false">D8</f>
        <v>Alexis</v>
      </c>
      <c r="X8" s="167" t="n">
        <f aca="false">IF(ISTEXT(C8),AND(V8&gt;0.5))</f>
        <v>0</v>
      </c>
      <c r="Y8" s="168" t="n">
        <f aca="false">IF(ISNUMBER(F8)&lt;0.5,0,IF(MONTH(F8)=$Y$4,1,IF(SUM(AA8+AB8)=2,1,0)))</f>
        <v>0</v>
      </c>
      <c r="Z8" s="168" t="n">
        <f aca="false">IF(ISBLANK(F8),0,IF(Y8=1,DAY(F8),0))</f>
        <v>0</v>
      </c>
      <c r="AA8" s="169" t="n">
        <f aca="false">IF(ISBLANK(F8),0,IF(MONTH(F8)+$Y$1=13,1,IF(MONTH(F8)=$Y$4+1,1,0)))</f>
        <v>0</v>
      </c>
      <c r="AB8" s="170" t="n">
        <f aca="false">IF(DAY(F8)+AA8=2,1,0)</f>
        <v>0</v>
      </c>
      <c r="AC8" s="170" t="n">
        <f aca="false">IF($Z$4=Z8,Z8,0)</f>
        <v>0</v>
      </c>
      <c r="AD8" s="171" t="n">
        <f aca="false">IF(DAY(F8)=P8,1,0)</f>
        <v>0</v>
      </c>
      <c r="AE8" s="172" t="n">
        <f aca="false">IF(BA8=1,0,IF(AC8&gt;=0.5,AC8,0))</f>
        <v>0</v>
      </c>
      <c r="AF8" s="172" t="str">
        <f aca="false">D8</f>
        <v>Alexis</v>
      </c>
      <c r="AG8" s="173" t="n">
        <f aca="false">IF(V8&gt;0.5,1,0)</f>
        <v>0</v>
      </c>
      <c r="AH8" s="173" t="n">
        <f aca="false">IF(AG8=1,0,IF(AE8&gt;0.5,1,0))</f>
        <v>0</v>
      </c>
      <c r="AI8" s="174" t="n">
        <f aca="false">IF(ISTEXT(C8),AND(AE8&gt;0.5))</f>
        <v>0</v>
      </c>
      <c r="AJ8" s="173"/>
      <c r="AK8" s="173" t="n">
        <f aca="false">IF(Q8=$Q$4,1,0)</f>
        <v>0</v>
      </c>
      <c r="AL8" s="174" t="n">
        <f aca="false">IF(AK8=1,AND(R8&gt;=$R$4))</f>
        <v>0</v>
      </c>
      <c r="AM8" s="175" t="n">
        <f aca="false">IF(AL8=1,D8)</f>
        <v>0</v>
      </c>
      <c r="AN8" s="176" t="n">
        <f aca="false">IF(G8&gt;0.5,SUM(G8+1),0)</f>
        <v>28</v>
      </c>
      <c r="AO8" s="162" t="str">
        <f aca="false">G8</f>
        <v>     27</v>
      </c>
      <c r="AP8" s="177" t="n">
        <f aca="false">IF(AL8=1,CONCATENATE(D8," on the → ",R8),0)</f>
        <v>0</v>
      </c>
      <c r="AQ8" s="178" t="n">
        <f aca="false">IF(AP8&gt;0.5,R8,0)</f>
        <v>0</v>
      </c>
      <c r="AR8" s="178" t="n">
        <f aca="false">IF(ISTEXT(AP8),1,0)</f>
        <v>0</v>
      </c>
      <c r="AS8" s="178" t="n">
        <f aca="false">IF(ISTEXT(AT8),1,0)</f>
        <v>0</v>
      </c>
      <c r="AT8" s="179" t="n">
        <f aca="false">IF(ISBLANK(F8),0,IF(MONTH(F8)=MONTH(AT$4),CONCATENATE(D8,", on the → ",R8),0))</f>
        <v>0</v>
      </c>
      <c r="AU8" s="180" t="n">
        <f aca="false">IF(MONTH(F8)&lt;=$AU$2,0,2)</f>
        <v>2</v>
      </c>
      <c r="AV8" s="180" t="n">
        <f aca="false">IF(AU8=0,0,IF(DAY(F8)&gt;=$AV$2,1,0))</f>
        <v>0</v>
      </c>
      <c r="AW8" s="180" t="n">
        <f aca="false">IF(SUM(AU8+AV8)=0,11,0)</f>
        <v>0</v>
      </c>
      <c r="AX8" s="5" t="n">
        <f aca="false">IF(ISTEXT(D8),1,0)</f>
        <v>1</v>
      </c>
      <c r="AY8" s="5" t="str">
        <f aca="false">IF(ISTEXT(C8),"zz",IF(ISBLANK(D8),"zz",D8))</f>
        <v>Alexis</v>
      </c>
      <c r="AZ8" s="181" t="str">
        <f aca="false">IF(ISTEXT(C8),D8,"zz")</f>
        <v>zz</v>
      </c>
      <c r="BA8" s="12" t="n">
        <f aca="false">IF(ISNUMBER(F8)&lt;0.5,0,IF(AND(DAY(F8)=1,MONTH(F8)=$Y$4),1,22))</f>
        <v>22</v>
      </c>
    </row>
    <row r="9" customFormat="false" ht="12.8" hidden="false" customHeight="false" outlineLevel="0" collapsed="false">
      <c r="A9" s="182" t="n">
        <f aca="false">SUM(1+A8)</f>
        <v>2</v>
      </c>
      <c r="B9" s="150" t="n">
        <f aca="false">IF(ISBLANK(D9),0,IF(ISTEXT(C9),CONCATENATE(""),SUM(YEAR(F9))+90))</f>
        <v>2087</v>
      </c>
      <c r="C9" s="151"/>
      <c r="D9" s="152" t="s">
        <v>62</v>
      </c>
      <c r="E9" s="153" t="n">
        <f aca="false">IF(AE9&gt;0.5,CONCATENATE("→"),IF(V9&gt;0.5,CONCATENATE("→"),0))</f>
        <v>0</v>
      </c>
      <c r="F9" s="154" t="n">
        <v>35695</v>
      </c>
      <c r="G9" s="155" t="str">
        <f aca="false">IF(ISBLANK(F9),0,IF(ISTEXT(C9),0,IF(ISTEXT(D9),CONCATENATE("     ",ROUNDDOWN(ORG.OPENOFFICE.YEARS(F9,$AB$2,0),0)))))</f>
        <v>     21</v>
      </c>
      <c r="H9" s="58"/>
      <c r="I9" s="156" t="n">
        <f aca="false">IF(AE9&gt;0.5,CONCATENATE("←"),IF(V9&gt;0.5,CONCATENATE("←"),IF(ISTEXT(C9),CONCATENATE("App.  "),0)))</f>
        <v>0</v>
      </c>
      <c r="J9" s="157" t="n">
        <f aca="false">IF(ISBLANK(F9),CONCATENATE(" "),MONTH(F9))</f>
        <v>9</v>
      </c>
      <c r="K9" s="158" t="n">
        <f aca="false">F9</f>
        <v>35695</v>
      </c>
      <c r="L9" s="159" t="n">
        <f aca="false">IF(ISTEXT(C9),CONCATENATE("-"),IF(ISBLANK(F9),0,IF(ISTEXT(C9),0,IF(ISTEXT(D9),WEEKDAY(F9,1),0))))</f>
        <v>2</v>
      </c>
      <c r="M9" s="160" t="n">
        <f aca="false">IF(ISBLANK(F9),0,IF(ISTEXT(D9),WEEKDAY(DATE(YEAR($AT$1),MONTH(F9),DAY(F9))),0))</f>
        <v>1</v>
      </c>
      <c r="N9" s="161" t="n">
        <f aca="false">IF(G9&lt;0.5,0,IF(AL9=1,CONCATENATE("See calender!"),DAY(F9)+G9))</f>
        <v>43</v>
      </c>
      <c r="O9" s="162" t="n">
        <f aca="false">IF(ISTEXT(E9),1,0)</f>
        <v>0</v>
      </c>
      <c r="P9" s="163" t="n">
        <f aca="false">IF(ISBLANK(F9),0,ORG.OPENOFFICE.DAYSINMONTH(F9))</f>
        <v>30</v>
      </c>
      <c r="Q9" s="164" t="n">
        <f aca="false">IF(F9&gt;0.5,MONTH(F9),0)</f>
        <v>9</v>
      </c>
      <c r="R9" s="164" t="n">
        <f aca="false">IF(F9&gt;0.5,DAY(F9),0)</f>
        <v>22</v>
      </c>
      <c r="S9" s="164" t="n">
        <f aca="false">IF(Q9=Q$4,Q9,0)</f>
        <v>0</v>
      </c>
      <c r="T9" s="164" t="n">
        <f aca="false">IF(R$4=R9,R9,0)</f>
        <v>0</v>
      </c>
      <c r="U9" s="165" t="n">
        <f aca="false">IF(T9&gt;0.5,AND(S9&gt;0.5))</f>
        <v>0</v>
      </c>
      <c r="V9" s="166" t="n">
        <f aca="false">IF(U9=1,T9,0)</f>
        <v>0</v>
      </c>
      <c r="W9" s="166" t="str">
        <f aca="false">D9</f>
        <v>Amanda</v>
      </c>
      <c r="X9" s="167" t="n">
        <f aca="false">IF(ISTEXT(C9),AND(V9&gt;0.5))</f>
        <v>0</v>
      </c>
      <c r="Y9" s="168" t="n">
        <f aca="false">IF(ISNUMBER(F9)&lt;0.5,0,IF(MONTH(F9)=$Y$4,1,IF(SUM(AA9+AB9)=2,1,0)))</f>
        <v>0</v>
      </c>
      <c r="Z9" s="168" t="n">
        <f aca="false">IF(ISBLANK(F9),0,IF(Y9=1,DAY(F9),0))</f>
        <v>0</v>
      </c>
      <c r="AA9" s="169" t="n">
        <f aca="false">IF(ISBLANK(F9),0,IF(MONTH(F9)+$Y$1=13,1,IF(MONTH(F9)=$Y$4+1,1,0)))</f>
        <v>0</v>
      </c>
      <c r="AB9" s="170" t="n">
        <f aca="false">IF(DAY(F9)+AA9=2,1,0)</f>
        <v>0</v>
      </c>
      <c r="AC9" s="170" t="n">
        <f aca="false">IF($Z$4=Z9,Z9,0)</f>
        <v>0</v>
      </c>
      <c r="AD9" s="171" t="n">
        <f aca="false">IF(DAY(F9)=P9,1,0)</f>
        <v>0</v>
      </c>
      <c r="AE9" s="172" t="n">
        <f aca="false">IF(BA9=1,0,IF(AC9&gt;=0.5,AC9,0))</f>
        <v>0</v>
      </c>
      <c r="AF9" s="172" t="str">
        <f aca="false">D9</f>
        <v>Amanda</v>
      </c>
      <c r="AG9" s="173" t="n">
        <f aca="false">IF(V9&gt;0.5,1,0)</f>
        <v>0</v>
      </c>
      <c r="AH9" s="173" t="n">
        <f aca="false">IF(AG9=1,0,IF(AE9&gt;0.5,1,0))</f>
        <v>0</v>
      </c>
      <c r="AI9" s="174" t="n">
        <f aca="false">IF(ISTEXT(C9),AND(AE9&gt;0.5))</f>
        <v>0</v>
      </c>
      <c r="AJ9" s="173"/>
      <c r="AK9" s="173" t="n">
        <f aca="false">IF(Q9=$Q$4,1,0)</f>
        <v>0</v>
      </c>
      <c r="AL9" s="174" t="n">
        <f aca="false">IF(AK9=1,AND(R9&gt;=$R$4))</f>
        <v>0</v>
      </c>
      <c r="AM9" s="175" t="n">
        <f aca="false">IF(AL9=1,D9)</f>
        <v>0</v>
      </c>
      <c r="AN9" s="176" t="n">
        <f aca="false">IF(G9&gt;0.5,SUM(G9+1),0)</f>
        <v>22</v>
      </c>
      <c r="AO9" s="162" t="str">
        <f aca="false">G9</f>
        <v>     21</v>
      </c>
      <c r="AP9" s="177" t="n">
        <f aca="false">IF(AL9=1,CONCATENATE(D9," on the → ",R9),0)</f>
        <v>0</v>
      </c>
      <c r="AQ9" s="178" t="n">
        <f aca="false">IF(AP9&gt;0.5,R9,0)</f>
        <v>0</v>
      </c>
      <c r="AR9" s="178" t="n">
        <f aca="false">IF(ISTEXT(AP9),1,0)</f>
        <v>0</v>
      </c>
      <c r="AS9" s="178" t="n">
        <f aca="false">IF(ISTEXT(AT9),1,0)</f>
        <v>0</v>
      </c>
      <c r="AT9" s="179" t="n">
        <f aca="false">IF(ISBLANK(F9),0,IF(MONTH(F9)=MONTH(AT$4),CONCATENATE(D9,", on the → ",R9),0))</f>
        <v>0</v>
      </c>
      <c r="AU9" s="180" t="n">
        <f aca="false">IF(MONTH(F9)&lt;=$AU$2,0,2)</f>
        <v>2</v>
      </c>
      <c r="AV9" s="180" t="n">
        <f aca="false">IF(AU9=0,0,IF(DAY(F9)&gt;=$AV$2,1,0))</f>
        <v>0</v>
      </c>
      <c r="AW9" s="180" t="n">
        <f aca="false">IF(SUM(AU9+AV9)=0,11,0)</f>
        <v>0</v>
      </c>
      <c r="AX9" s="5" t="n">
        <f aca="false">IF(ISTEXT(D9),1,0)</f>
        <v>1</v>
      </c>
      <c r="AY9" s="5" t="str">
        <f aca="false">IF(ISTEXT(C9),"zz",IF(ISBLANK(D9),"zz",D9))</f>
        <v>Amanda</v>
      </c>
      <c r="AZ9" s="181" t="str">
        <f aca="false">IF(ISTEXT(C9),D9,"zz")</f>
        <v>zz</v>
      </c>
      <c r="BA9" s="12" t="n">
        <f aca="false">IF(ISNUMBER(F9)&lt;0.5,0,IF(AND(DAY(F9)=1,MONTH(F9)=$Y$4),1,22))</f>
        <v>22</v>
      </c>
    </row>
    <row r="10" s="180" customFormat="true" ht="12.8" hidden="false" customHeight="false" outlineLevel="0" collapsed="false">
      <c r="A10" s="67" t="n">
        <f aca="false">SUM(1+A9)</f>
        <v>3</v>
      </c>
      <c r="B10" s="150" t="n">
        <f aca="false">IF(ISBLANK(D10),0,IF(ISTEXT(C10),CONCATENATE(""),SUM(YEAR(F10))+90))</f>
        <v>2085</v>
      </c>
      <c r="C10" s="151"/>
      <c r="D10" s="152" t="s">
        <v>63</v>
      </c>
      <c r="E10" s="153" t="n">
        <f aca="false">IF(AE10&gt;0.5,CONCATENATE("→"),IF(V10&gt;0.5,CONCATENATE("→"),0))</f>
        <v>0</v>
      </c>
      <c r="F10" s="154" t="n">
        <v>34876</v>
      </c>
      <c r="G10" s="155" t="str">
        <f aca="false">IF(ISBLANK(F10),0,IF(ISTEXT(C10),0,IF(ISTEXT(D10),CONCATENATE("     ",ROUNDDOWN(ORG.OPENOFFICE.YEARS(F10,$AB$2,0),0)))))</f>
        <v>     23</v>
      </c>
      <c r="H10" s="58"/>
      <c r="I10" s="156" t="n">
        <f aca="false">IF(AE10&gt;0.5,CONCATENATE("←"),IF(V10&gt;0.5,CONCATENATE("←"),IF(ISTEXT(C10),CONCATENATE("App.  "),0)))</f>
        <v>0</v>
      </c>
      <c r="J10" s="157" t="n">
        <f aca="false">IF(ISBLANK(F10),CONCATENATE(" "),MONTH(F10))</f>
        <v>6</v>
      </c>
      <c r="K10" s="158" t="n">
        <f aca="false">F10</f>
        <v>34876</v>
      </c>
      <c r="L10" s="159" t="n">
        <f aca="false">IF(ISTEXT(C10),CONCATENATE("-"),IF(ISBLANK(F10),0,IF(ISTEXT(C10),0,IF(ISTEXT(D10),WEEKDAY(F10,1),0))))</f>
        <v>2</v>
      </c>
      <c r="M10" s="160" t="n">
        <f aca="false">IF(ISBLANK(F10),0,IF(ISTEXT(D10),WEEKDAY(DATE(YEAR($AT$1),MONTH(F10),DAY(F10))),0))</f>
        <v>4</v>
      </c>
      <c r="N10" s="161" t="n">
        <f aca="false">IF(G10&lt;0.5,0,IF(AL10=1,CONCATENATE("See calender!"),DAY(F10)+G10))</f>
        <v>49</v>
      </c>
      <c r="O10" s="162" t="n">
        <f aca="false">IF(ISTEXT(E10),1,0)</f>
        <v>0</v>
      </c>
      <c r="P10" s="163" t="n">
        <f aca="false">IF(ISBLANK(F10),0,ORG.OPENOFFICE.DAYSINMONTH(F10))</f>
        <v>30</v>
      </c>
      <c r="Q10" s="164" t="n">
        <f aca="false">IF(F10&gt;0.5,MONTH(F10),0)</f>
        <v>6</v>
      </c>
      <c r="R10" s="164" t="n">
        <f aca="false">IF(F10&gt;0.5,DAY(F10),0)</f>
        <v>26</v>
      </c>
      <c r="S10" s="164" t="n">
        <f aca="false">IF(Q10=Q$4,Q10,0)</f>
        <v>0</v>
      </c>
      <c r="T10" s="164" t="n">
        <f aca="false">IF(R$4=R10,R10,0)</f>
        <v>0</v>
      </c>
      <c r="U10" s="165" t="n">
        <f aca="false">IF(T10&gt;0.5,AND(S10&gt;0.5))</f>
        <v>0</v>
      </c>
      <c r="V10" s="166" t="n">
        <f aca="false">IF(U10=1,T10,0)</f>
        <v>0</v>
      </c>
      <c r="W10" s="166" t="str">
        <f aca="false">D10</f>
        <v>Austin</v>
      </c>
      <c r="X10" s="167" t="n">
        <f aca="false">IF(ISTEXT(C10),AND(V10&gt;0.5))</f>
        <v>0</v>
      </c>
      <c r="Y10" s="168" t="n">
        <f aca="false">IF(ISNUMBER(F10)&lt;0.5,0,IF(MONTH(F10)=$Y$4,1,IF(SUM(AA10+AB10)=2,1,0)))</f>
        <v>0</v>
      </c>
      <c r="Z10" s="168" t="n">
        <f aca="false">IF(ISBLANK(F10),0,IF(Y10=1,DAY(F10),0))</f>
        <v>0</v>
      </c>
      <c r="AA10" s="169" t="n">
        <f aca="false">IF(ISBLANK(F10),0,IF(MONTH(F10)+$Y$1=13,1,IF(MONTH(F10)=$Y$4+1,1,0)))</f>
        <v>0</v>
      </c>
      <c r="AB10" s="170" t="n">
        <f aca="false">IF(DAY(F10)+AA10=2,1,0)</f>
        <v>0</v>
      </c>
      <c r="AC10" s="170" t="n">
        <f aca="false">IF($Z$4=Z10,Z10,0)</f>
        <v>0</v>
      </c>
      <c r="AD10" s="171" t="n">
        <f aca="false">IF(DAY(F10)=P10,1,0)</f>
        <v>0</v>
      </c>
      <c r="AE10" s="172" t="n">
        <f aca="false">IF(BA10=1,0,IF(AC10&gt;=0.5,AC10,0))</f>
        <v>0</v>
      </c>
      <c r="AF10" s="172" t="str">
        <f aca="false">D10</f>
        <v>Austin</v>
      </c>
      <c r="AG10" s="173" t="n">
        <f aca="false">IF(V10&gt;0.5,1,0)</f>
        <v>0</v>
      </c>
      <c r="AH10" s="173" t="n">
        <f aca="false">IF(AG10=1,0,IF(AE10&gt;0.5,1,0))</f>
        <v>0</v>
      </c>
      <c r="AI10" s="174" t="n">
        <f aca="false">IF(ISTEXT(C10),AND(AE10&gt;0.5))</f>
        <v>0</v>
      </c>
      <c r="AJ10" s="173"/>
      <c r="AK10" s="173" t="n">
        <f aca="false">IF(Q10=$Q$4,1,0)</f>
        <v>0</v>
      </c>
      <c r="AL10" s="174" t="n">
        <f aca="false">IF(AK10=1,AND(R10&gt;=$R$4))</f>
        <v>0</v>
      </c>
      <c r="AM10" s="175" t="n">
        <f aca="false">IF(AL10=1,D10)</f>
        <v>0</v>
      </c>
      <c r="AN10" s="176" t="n">
        <f aca="false">IF(G10&gt;0.5,SUM(G10+1),0)</f>
        <v>24</v>
      </c>
      <c r="AO10" s="162" t="str">
        <f aca="false">G10</f>
        <v>     23</v>
      </c>
      <c r="AP10" s="177" t="n">
        <f aca="false">IF(AL10=1,CONCATENATE(D10," on the → ",R10),0)</f>
        <v>0</v>
      </c>
      <c r="AQ10" s="178" t="n">
        <f aca="false">IF(AP10&gt;0.5,R10,0)</f>
        <v>0</v>
      </c>
      <c r="AR10" s="178" t="n">
        <f aca="false">IF(ISTEXT(AP10),1,0)</f>
        <v>0</v>
      </c>
      <c r="AS10" s="178" t="n">
        <f aca="false">IF(ISTEXT(AT10),1,0)</f>
        <v>0</v>
      </c>
      <c r="AT10" s="179" t="n">
        <f aca="false">IF(ISBLANK(F10),0,IF(MONTH(F10)=MONTH(AT$4),CONCATENATE(D10,", on the → ",R10),0))</f>
        <v>0</v>
      </c>
      <c r="AU10" s="180" t="n">
        <f aca="false">IF(MONTH(F10)&lt;=$AU$2,0,2)</f>
        <v>2</v>
      </c>
      <c r="AV10" s="180" t="n">
        <f aca="false">IF(AU10=0,0,IF(DAY(F10)&gt;=$AV$2,1,0))</f>
        <v>0</v>
      </c>
      <c r="AW10" s="180" t="n">
        <f aca="false">IF(SUM(AU10+AV10)=0,11,0)</f>
        <v>0</v>
      </c>
      <c r="AX10" s="5" t="n">
        <f aca="false">IF(ISTEXT(D10),1,0)</f>
        <v>1</v>
      </c>
      <c r="AY10" s="5" t="str">
        <f aca="false">IF(ISTEXT(C10),"zz",IF(ISBLANK(D10),"zz",D10))</f>
        <v>Austin</v>
      </c>
      <c r="AZ10" s="181" t="str">
        <f aca="false">IF(ISTEXT(C10),D10,"zz")</f>
        <v>zz</v>
      </c>
      <c r="BA10" s="12" t="n">
        <f aca="false">IF(ISNUMBER(F10)&lt;0.5,0,IF(AND(DAY(F10)=1,MONTH(F10)=$Y$4),1,22))</f>
        <v>22</v>
      </c>
    </row>
    <row r="11" customFormat="false" ht="12.8" hidden="false" customHeight="false" outlineLevel="0" collapsed="false">
      <c r="A11" s="182" t="n">
        <f aca="false">SUM(1+A10)</f>
        <v>4</v>
      </c>
      <c r="B11" s="150" t="n">
        <f aca="false">IF(ISBLANK(D11),0,IF(ISTEXT(C11),CONCATENATE(""),SUM(YEAR(F11))+90))</f>
        <v>2100</v>
      </c>
      <c r="C11" s="183"/>
      <c r="D11" s="152" t="s">
        <v>64</v>
      </c>
      <c r="E11" s="153" t="n">
        <f aca="false">IF(AE11&gt;0.5,CONCATENATE("→"),IF(V11&gt;0.5,CONCATENATE("→"),0))</f>
        <v>0</v>
      </c>
      <c r="F11" s="154" t="n">
        <v>40377</v>
      </c>
      <c r="G11" s="155" t="str">
        <f aca="false">IF(ISBLANK(F11),0,IF(ISTEXT(C11),0,IF(ISTEXT(D11),CONCATENATE("     ",ROUNDDOWN(ORG.OPENOFFICE.YEARS(F11,$AB$2,0),0)))))</f>
        <v>     8</v>
      </c>
      <c r="H11" s="58"/>
      <c r="I11" s="156" t="n">
        <f aca="false">IF(AE11&gt;0.5,CONCATENATE("←"),IF(V11&gt;0.5,CONCATENATE("←"),IF(ISTEXT(C11),CONCATENATE("App.  "),0)))</f>
        <v>0</v>
      </c>
      <c r="J11" s="157" t="n">
        <f aca="false">IF(ISBLANK(F11),CONCATENATE(" "),MONTH(F11))</f>
        <v>7</v>
      </c>
      <c r="K11" s="158" t="n">
        <f aca="false">F11</f>
        <v>40377</v>
      </c>
      <c r="L11" s="159" t="n">
        <f aca="false">IF(ISTEXT(C11),CONCATENATE("-"),IF(ISBLANK(F11),0,IF(ISTEXT(C11),0,IF(ISTEXT(D11),WEEKDAY(F11,1),0))))</f>
        <v>1</v>
      </c>
      <c r="M11" s="160" t="n">
        <f aca="false">IF(ISBLANK(F11),0,IF(ISTEXT(D11),WEEKDAY(DATE(YEAR($AT$1),MONTH(F11),DAY(F11))),0))</f>
        <v>5</v>
      </c>
      <c r="N11" s="161" t="n">
        <f aca="false">IF(G11&lt;0.5,0,IF(AL11=1,CONCATENATE("See calender!"),DAY(F11)+G11))</f>
        <v>26</v>
      </c>
      <c r="O11" s="162" t="n">
        <f aca="false">IF(ISTEXT(E11),1,0)</f>
        <v>0</v>
      </c>
      <c r="P11" s="163" t="n">
        <f aca="false">IF(ISBLANK(F11),0,ORG.OPENOFFICE.DAYSINMONTH(F11))</f>
        <v>31</v>
      </c>
      <c r="Q11" s="164" t="n">
        <f aca="false">IF(F11&gt;0.5,MONTH(F11),0)</f>
        <v>7</v>
      </c>
      <c r="R11" s="164" t="n">
        <f aca="false">IF(F11&gt;0.5,DAY(F11),0)</f>
        <v>18</v>
      </c>
      <c r="S11" s="164" t="n">
        <f aca="false">IF(Q11=Q$4,Q11,0)</f>
        <v>0</v>
      </c>
      <c r="T11" s="164" t="n">
        <f aca="false">IF(R$4=R11,R11,0)</f>
        <v>0</v>
      </c>
      <c r="U11" s="165" t="n">
        <f aca="false">IF(T11&gt;0.5,AND(S11&gt;0.5))</f>
        <v>0</v>
      </c>
      <c r="V11" s="166" t="n">
        <f aca="false">IF(U11=1,T11,0)</f>
        <v>0</v>
      </c>
      <c r="W11" s="166" t="str">
        <f aca="false">D11</f>
        <v>Camryn</v>
      </c>
      <c r="X11" s="167" t="n">
        <f aca="false">IF(ISTEXT(C11),AND(V11&gt;0.5))</f>
        <v>0</v>
      </c>
      <c r="Y11" s="168" t="n">
        <f aca="false">IF(ISNUMBER(F11)&lt;0.5,0,IF(MONTH(F11)=$Y$4,1,IF(SUM(AA11+AB11)=2,1,0)))</f>
        <v>0</v>
      </c>
      <c r="Z11" s="168" t="n">
        <f aca="false">IF(ISBLANK(F11),0,IF(Y11=1,DAY(F11),0))</f>
        <v>0</v>
      </c>
      <c r="AA11" s="169" t="n">
        <f aca="false">IF(ISBLANK(F11),0,IF(MONTH(F11)+$Y$1=13,1,IF(MONTH(F11)=$Y$4+1,1,0)))</f>
        <v>0</v>
      </c>
      <c r="AB11" s="170" t="n">
        <f aca="false">IF(DAY(F11)+AA11=2,1,0)</f>
        <v>0</v>
      </c>
      <c r="AC11" s="170" t="n">
        <f aca="false">IF($Z$4=Z11,Z11,0)</f>
        <v>0</v>
      </c>
      <c r="AD11" s="171" t="n">
        <f aca="false">IF(DAY(F11)=P11,1,0)</f>
        <v>0</v>
      </c>
      <c r="AE11" s="172" t="n">
        <f aca="false">IF(BA11=1,0,IF(AC11&gt;=0.5,AC11,0))</f>
        <v>0</v>
      </c>
      <c r="AF11" s="172" t="str">
        <f aca="false">D11</f>
        <v>Camryn</v>
      </c>
      <c r="AG11" s="173" t="n">
        <f aca="false">IF(V11&gt;0.5,1,0)</f>
        <v>0</v>
      </c>
      <c r="AH11" s="173" t="n">
        <f aca="false">IF(AG11=1,0,IF(AE11&gt;0.5,1,0))</f>
        <v>0</v>
      </c>
      <c r="AI11" s="174" t="n">
        <f aca="false">IF(ISTEXT(C11),AND(AE11&gt;0.5))</f>
        <v>0</v>
      </c>
      <c r="AJ11" s="173"/>
      <c r="AK11" s="173" t="n">
        <f aca="false">IF(Q11=$Q$4,1,0)</f>
        <v>0</v>
      </c>
      <c r="AL11" s="174" t="n">
        <f aca="false">IF(AK11=1,AND(R11&gt;=$R$4))</f>
        <v>0</v>
      </c>
      <c r="AM11" s="175" t="n">
        <f aca="false">IF(AL11=1,D11)</f>
        <v>0</v>
      </c>
      <c r="AN11" s="176" t="n">
        <f aca="false">IF(G11&gt;0.5,SUM(G11+1),0)</f>
        <v>9</v>
      </c>
      <c r="AO11" s="162" t="str">
        <f aca="false">G11</f>
        <v>     8</v>
      </c>
      <c r="AP11" s="177" t="n">
        <f aca="false">IF(AL11=1,CONCATENATE(D11," on the → ",R11),0)</f>
        <v>0</v>
      </c>
      <c r="AQ11" s="145" t="n">
        <f aca="false">IF(AP11&gt;0.5,R11,0)</f>
        <v>0</v>
      </c>
      <c r="AR11" s="145" t="n">
        <f aca="false">IF(ISTEXT(AP11),1,0)</f>
        <v>0</v>
      </c>
      <c r="AS11" s="145" t="n">
        <f aca="false">IF(ISTEXT(AT11),1,0)</f>
        <v>0</v>
      </c>
      <c r="AT11" s="179" t="n">
        <f aca="false">IF(ISBLANK(F11),0,IF(MONTH(F11)=MONTH(AT$4),CONCATENATE(D11,", on the → ",R11),0))</f>
        <v>0</v>
      </c>
      <c r="AU11" s="180" t="n">
        <f aca="false">IF(MONTH(F11)&lt;=$AU$2,0,2)</f>
        <v>2</v>
      </c>
      <c r="AV11" s="180" t="n">
        <f aca="false">IF(AU11=0,0,IF(DAY(F11)&gt;=$AV$2,1,0))</f>
        <v>0</v>
      </c>
      <c r="AW11" s="180" t="n">
        <f aca="false">IF(SUM(AU11+AV11)=0,11,0)</f>
        <v>0</v>
      </c>
      <c r="AX11" s="5" t="n">
        <f aca="false">IF(ISTEXT(D11),1,0)</f>
        <v>1</v>
      </c>
      <c r="AY11" s="5" t="str">
        <f aca="false">IF(ISTEXT(C11),"zz",IF(ISBLANK(D11),"zz",D11))</f>
        <v>Camryn</v>
      </c>
      <c r="AZ11" s="181" t="str">
        <f aca="false">IF(ISTEXT(C11),D11,"zz")</f>
        <v>zz</v>
      </c>
      <c r="BA11" s="12" t="n">
        <f aca="false">IF(ISNUMBER(F11)&lt;0.5,0,IF(AND(DAY(F11)=1,MONTH(F11)=$Y$4),1,22))</f>
        <v>22</v>
      </c>
    </row>
    <row r="12" customFormat="false" ht="12.8" hidden="false" customHeight="false" outlineLevel="0" collapsed="false">
      <c r="A12" s="182" t="n">
        <f aca="false">SUM(1+A11)</f>
        <v>5</v>
      </c>
      <c r="B12" s="150" t="n">
        <f aca="false">IF(ISBLANK(D12),0,IF(ISTEXT(C12),CONCATENATE(""),SUM(YEAR(F12))+90))</f>
        <v>2045</v>
      </c>
      <c r="C12" s="151"/>
      <c r="D12" s="152" t="s">
        <v>65</v>
      </c>
      <c r="E12" s="153" t="n">
        <f aca="false">IF(AE12&gt;0.5,CONCATENATE("→"),IF(V12&gt;0.5,CONCATENATE("→"),0))</f>
        <v>0</v>
      </c>
      <c r="F12" s="154" t="n">
        <v>20446</v>
      </c>
      <c r="G12" s="155" t="str">
        <f aca="false">IF(ISBLANK(F12),0,IF(ISTEXT(C12),0,IF(ISTEXT(D12),CONCATENATE("     ",ROUNDDOWN(ORG.OPENOFFICE.YEARS(F12,$AB$2,0),0)))))</f>
        <v>     63</v>
      </c>
      <c r="H12" s="58"/>
      <c r="I12" s="156" t="n">
        <f aca="false">IF(AE12&gt;0.5,CONCATENATE("←"),IF(V12&gt;0.5,CONCATENATE("←"),IF(ISTEXT(C12),CONCATENATE("App.  "),0)))</f>
        <v>0</v>
      </c>
      <c r="J12" s="157" t="n">
        <f aca="false">IF(ISBLANK(F12),CONCATENATE(" "),MONTH(F12))</f>
        <v>12</v>
      </c>
      <c r="K12" s="158" t="n">
        <f aca="false">F12</f>
        <v>20446</v>
      </c>
      <c r="L12" s="159" t="n">
        <f aca="false">IF(ISTEXT(C12),CONCATENATE("-"),IF(ISBLANK(F12),0,IF(ISTEXT(C12),0,IF(ISTEXT(D12),WEEKDAY(F12,1),0))))</f>
        <v>6</v>
      </c>
      <c r="M12" s="160" t="n">
        <f aca="false">IF(ISBLANK(F12),0,IF(ISTEXT(D12),WEEKDAY(DATE(YEAR($AT$1),MONTH(F12),DAY(F12))),0))</f>
        <v>2</v>
      </c>
      <c r="N12" s="161" t="n">
        <f aca="false">IF(G12&lt;0.5,0,IF(AL12=1,CONCATENATE("See calender!"),DAY(F12)+G12))</f>
        <v>86</v>
      </c>
      <c r="O12" s="162" t="n">
        <f aca="false">IF(ISTEXT(E12),1,0)</f>
        <v>0</v>
      </c>
      <c r="P12" s="163" t="n">
        <f aca="false">IF(ISBLANK(F12),0,ORG.OPENOFFICE.DAYSINMONTH(F12))</f>
        <v>31</v>
      </c>
      <c r="Q12" s="164" t="n">
        <f aca="false">IF(F12&gt;0.5,MONTH(F12),0)</f>
        <v>12</v>
      </c>
      <c r="R12" s="164" t="n">
        <f aca="false">IF(F12&gt;0.5,DAY(F12),0)</f>
        <v>23</v>
      </c>
      <c r="S12" s="164" t="n">
        <f aca="false">IF(Q12=Q$4,Q12,0)</f>
        <v>0</v>
      </c>
      <c r="T12" s="164" t="n">
        <f aca="false">IF(R$4=R12,R12,0)</f>
        <v>0</v>
      </c>
      <c r="U12" s="165" t="n">
        <f aca="false">IF(T12&gt;0.5,AND(S12&gt;0.5))</f>
        <v>0</v>
      </c>
      <c r="V12" s="166" t="n">
        <f aca="false">IF(U12=1,T12,0)</f>
        <v>0</v>
      </c>
      <c r="W12" s="166" t="str">
        <f aca="false">D12</f>
        <v>Chuck</v>
      </c>
      <c r="X12" s="167" t="n">
        <f aca="false">IF(ISTEXT(C12),AND(V12&gt;0.5))</f>
        <v>0</v>
      </c>
      <c r="Y12" s="168" t="n">
        <f aca="false">IF(ISNUMBER(F12)&lt;0.5,0,IF(MONTH(F12)=$Y$4,1,IF(SUM(AA12+AB12)=2,1,0)))</f>
        <v>0</v>
      </c>
      <c r="Z12" s="168" t="n">
        <f aca="false">IF(ISBLANK(F12),0,IF(Y12=1,DAY(F12),0))</f>
        <v>0</v>
      </c>
      <c r="AA12" s="169" t="n">
        <f aca="false">IF(ISBLANK(F12),0,IF(MONTH(F12)+$Y$1=13,1,IF(MONTH(F12)=$Y$4+1,1,0)))</f>
        <v>0</v>
      </c>
      <c r="AB12" s="170" t="n">
        <f aca="false">IF(DAY(F12)+AA12=2,1,0)</f>
        <v>0</v>
      </c>
      <c r="AC12" s="170" t="n">
        <f aca="false">IF($Z$4=Z12,Z12,0)</f>
        <v>0</v>
      </c>
      <c r="AD12" s="171" t="n">
        <f aca="false">IF(DAY(F12)=P12,1,0)</f>
        <v>0</v>
      </c>
      <c r="AE12" s="172" t="n">
        <f aca="false">IF(BA12=1,0,IF(AC12&gt;=0.5,AC12,0))</f>
        <v>0</v>
      </c>
      <c r="AF12" s="172" t="str">
        <f aca="false">D12</f>
        <v>Chuck</v>
      </c>
      <c r="AG12" s="173" t="n">
        <f aca="false">IF(V12&gt;0.5,1,0)</f>
        <v>0</v>
      </c>
      <c r="AH12" s="173" t="n">
        <f aca="false">IF(AG12=1,0,IF(AE12&gt;0.5,1,0))</f>
        <v>0</v>
      </c>
      <c r="AI12" s="174" t="n">
        <f aca="false">IF(ISTEXT(C12),AND(AE12&gt;0.5))</f>
        <v>0</v>
      </c>
      <c r="AJ12" s="173"/>
      <c r="AK12" s="173" t="n">
        <f aca="false">IF(Q12=$Q$4,1,0)</f>
        <v>0</v>
      </c>
      <c r="AL12" s="174" t="n">
        <f aca="false">IF(AK12=1,AND(R12&gt;=$R$4))</f>
        <v>0</v>
      </c>
      <c r="AM12" s="175" t="n">
        <f aca="false">IF(AL12=1,D12)</f>
        <v>0</v>
      </c>
      <c r="AN12" s="176" t="n">
        <f aca="false">IF(G12&gt;0.5,SUM(G12+1),0)</f>
        <v>64</v>
      </c>
      <c r="AO12" s="162" t="str">
        <f aca="false">G12</f>
        <v>     63</v>
      </c>
      <c r="AP12" s="177" t="n">
        <f aca="false">IF(AL12=1,CONCATENATE(D12," on the → ",R12),0)</f>
        <v>0</v>
      </c>
      <c r="AQ12" s="178" t="n">
        <f aca="false">IF(AP12&gt;0.5,R12,0)</f>
        <v>0</v>
      </c>
      <c r="AR12" s="178" t="n">
        <f aca="false">IF(ISTEXT(AP12),1,0)</f>
        <v>0</v>
      </c>
      <c r="AS12" s="178" t="n">
        <f aca="false">IF(ISTEXT(AT12),1,0)</f>
        <v>0</v>
      </c>
      <c r="AT12" s="179" t="n">
        <f aca="false">IF(ISBLANK(F12),0,IF(MONTH(F12)=MONTH(AT$4),CONCATENATE(D12,", on the → ",R12),0))</f>
        <v>0</v>
      </c>
      <c r="AU12" s="180" t="n">
        <f aca="false">IF(MONTH(F12)&lt;=$AU$2,0,2)</f>
        <v>2</v>
      </c>
      <c r="AV12" s="180" t="n">
        <f aca="false">IF(AU12=0,0,IF(DAY(F12)&gt;=$AV$2,1,0))</f>
        <v>0</v>
      </c>
      <c r="AW12" s="180" t="n">
        <f aca="false">IF(SUM(AU12+AV12)=0,11,0)</f>
        <v>0</v>
      </c>
      <c r="AX12" s="5" t="n">
        <f aca="false">IF(ISTEXT(D12),1,0)</f>
        <v>1</v>
      </c>
      <c r="AY12" s="5" t="str">
        <f aca="false">IF(ISTEXT(C12),"zz",IF(ISBLANK(D12),"zz",D12))</f>
        <v>Chuck</v>
      </c>
      <c r="AZ12" s="181" t="str">
        <f aca="false">IF(ISTEXT(C12),D12,"zz")</f>
        <v>zz</v>
      </c>
      <c r="BA12" s="12" t="n">
        <f aca="false">IF(ISNUMBER(F12)&lt;0.5,0,IF(AND(DAY(F12)=1,MONTH(F12)=$Y$4),1,22))</f>
        <v>22</v>
      </c>
    </row>
    <row r="13" s="180" customFormat="true" ht="12.8" hidden="false" customHeight="false" outlineLevel="0" collapsed="false">
      <c r="A13" s="182" t="n">
        <f aca="false">SUM(1+A12)</f>
        <v>6</v>
      </c>
      <c r="B13" s="150" t="n">
        <f aca="false">IF(ISBLANK(D13),0,IF(ISTEXT(C13),CONCATENATE(""),SUM(YEAR(F13))+90))</f>
        <v>2022</v>
      </c>
      <c r="C13" s="151"/>
      <c r="D13" s="152" t="s">
        <v>66</v>
      </c>
      <c r="E13" s="153" t="n">
        <f aca="false">IF(AE13&gt;0.5,CONCATENATE("→"),IF(V13&gt;0.5,CONCATENATE("→"),0))</f>
        <v>0</v>
      </c>
      <c r="F13" s="154" t="n">
        <v>11928</v>
      </c>
      <c r="G13" s="155" t="str">
        <f aca="false">IF(ISBLANK(F13),0,IF(ISTEXT(C13),0,IF(ISTEXT(D13),CONCATENATE("     ",ROUNDDOWN(ORG.OPENOFFICE.YEARS(F13,$AB$2,0),0)))))</f>
        <v>     86</v>
      </c>
      <c r="H13" s="58"/>
      <c r="I13" s="156" t="n">
        <f aca="false">IF(AE13&gt;0.5,CONCATENATE("←"),IF(V13&gt;0.5,CONCATENATE("←"),IF(ISTEXT(C13),CONCATENATE("App.  "),0)))</f>
        <v>0</v>
      </c>
      <c r="J13" s="157" t="n">
        <f aca="false">IF(ISBLANK(F13),CONCATENATE(" "),MONTH(F13))</f>
        <v>8</v>
      </c>
      <c r="K13" s="158" t="n">
        <f aca="false">F13</f>
        <v>11928</v>
      </c>
      <c r="L13" s="159" t="n">
        <f aca="false">IF(ISTEXT(C13),CONCATENATE("-"),IF(ISBLANK(F13),0,IF(ISTEXT(C13),0,IF(ISTEXT(D13),WEEKDAY(F13,1),0))))</f>
        <v>7</v>
      </c>
      <c r="M13" s="160" t="n">
        <f aca="false">IF(ISBLANK(F13),0,IF(ISTEXT(D13),WEEKDAY(DATE(YEAR($AT$1),MONTH(F13),DAY(F13))),0))</f>
        <v>3</v>
      </c>
      <c r="N13" s="161" t="n">
        <f aca="false">IF(G13&lt;0.5,0,IF(AL13=1,CONCATENATE("See calender!"),DAY(F13)+G13))</f>
        <v>113</v>
      </c>
      <c r="O13" s="162" t="n">
        <f aca="false">IF(ISTEXT(E13),1,0)</f>
        <v>0</v>
      </c>
      <c r="P13" s="163" t="n">
        <f aca="false">IF(ISBLANK(F13),0,ORG.OPENOFFICE.DAYSINMONTH(F13))</f>
        <v>31</v>
      </c>
      <c r="Q13" s="164" t="n">
        <f aca="false">IF(F13&gt;0.5,MONTH(F13),0)</f>
        <v>8</v>
      </c>
      <c r="R13" s="164" t="n">
        <f aca="false">IF(F13&gt;0.5,DAY(F13),0)</f>
        <v>27</v>
      </c>
      <c r="S13" s="164" t="n">
        <f aca="false">IF(Q13=Q$4,Q13,0)</f>
        <v>0</v>
      </c>
      <c r="T13" s="164" t="n">
        <f aca="false">IF(R$4=R13,R13,0)</f>
        <v>27</v>
      </c>
      <c r="U13" s="165" t="n">
        <f aca="false">IF(T13&gt;0.5,AND(S13&gt;0.5))</f>
        <v>0</v>
      </c>
      <c r="V13" s="166" t="n">
        <f aca="false">IF(U13=1,T13,0)</f>
        <v>0</v>
      </c>
      <c r="W13" s="166" t="str">
        <f aca="false">D13</f>
        <v>Chuck Adle</v>
      </c>
      <c r="X13" s="167" t="n">
        <f aca="false">IF(ISTEXT(C13),AND(V13&gt;0.5))</f>
        <v>0</v>
      </c>
      <c r="Y13" s="168" t="n">
        <f aca="false">IF(ISNUMBER(F13)&lt;0.5,0,IF(MONTH(F13)=$Y$4,1,IF(SUM(AA13+AB13)=2,1,0)))</f>
        <v>0</v>
      </c>
      <c r="Z13" s="168" t="n">
        <f aca="false">IF(ISBLANK(F13),0,IF(Y13=1,DAY(F13),0))</f>
        <v>0</v>
      </c>
      <c r="AA13" s="169" t="n">
        <f aca="false">IF(ISBLANK(F13),0,IF(MONTH(F13)+$Y$1=13,1,IF(MONTH(F13)=$Y$4+1,1,0)))</f>
        <v>0</v>
      </c>
      <c r="AB13" s="170" t="n">
        <f aca="false">IF(DAY(F13)+AA13=2,1,0)</f>
        <v>0</v>
      </c>
      <c r="AC13" s="170" t="n">
        <f aca="false">IF($Z$4=Z13,Z13,0)</f>
        <v>0</v>
      </c>
      <c r="AD13" s="171" t="n">
        <f aca="false">IF(DAY(F13)=P13,1,0)</f>
        <v>0</v>
      </c>
      <c r="AE13" s="172" t="n">
        <f aca="false">IF(BA13=1,0,IF(AC13&gt;=0.5,AC13,0))</f>
        <v>0</v>
      </c>
      <c r="AF13" s="172" t="str">
        <f aca="false">D13</f>
        <v>Chuck Adle</v>
      </c>
      <c r="AG13" s="173" t="n">
        <f aca="false">IF(V13&gt;0.5,1,0)</f>
        <v>0</v>
      </c>
      <c r="AH13" s="173" t="n">
        <f aca="false">IF(AG13=1,0,IF(AE13&gt;0.5,1,0))</f>
        <v>0</v>
      </c>
      <c r="AI13" s="174" t="n">
        <f aca="false">IF(ISTEXT(C13),AND(AE13&gt;0.5))</f>
        <v>0</v>
      </c>
      <c r="AJ13" s="173"/>
      <c r="AK13" s="173" t="n">
        <f aca="false">IF(Q13=$Q$4,1,0)</f>
        <v>0</v>
      </c>
      <c r="AL13" s="174" t="n">
        <f aca="false">IF(AK13=1,AND(R13&gt;=$R$4))</f>
        <v>0</v>
      </c>
      <c r="AM13" s="175" t="n">
        <f aca="false">IF(AL13=1,D13)</f>
        <v>0</v>
      </c>
      <c r="AN13" s="176" t="n">
        <f aca="false">IF(G13&gt;0.5,SUM(G13+1),0)</f>
        <v>87</v>
      </c>
      <c r="AO13" s="162" t="str">
        <f aca="false">G13</f>
        <v>     86</v>
      </c>
      <c r="AP13" s="177" t="n">
        <f aca="false">IF(AL13=1,CONCATENATE(D13," on the → ",R13),0)</f>
        <v>0</v>
      </c>
      <c r="AQ13" s="178" t="n">
        <f aca="false">IF(AP13&gt;0.5,R13,0)</f>
        <v>0</v>
      </c>
      <c r="AR13" s="178" t="n">
        <f aca="false">IF(ISTEXT(AP13),1,0)</f>
        <v>0</v>
      </c>
      <c r="AS13" s="178" t="n">
        <f aca="false">IF(ISTEXT(AT13),1,0)</f>
        <v>0</v>
      </c>
      <c r="AT13" s="179" t="n">
        <f aca="false">IF(ISBLANK(F13),0,IF(MONTH(F13)=MONTH(AT$4),CONCATENATE(D13,", on the → ",R13),0))</f>
        <v>0</v>
      </c>
      <c r="AU13" s="180" t="n">
        <f aca="false">IF(MONTH(F13)&lt;=$AU$2,0,2)</f>
        <v>2</v>
      </c>
      <c r="AV13" s="180" t="n">
        <f aca="false">IF(AU13=0,0,IF(DAY(F13)&gt;=$AV$2,1,0))</f>
        <v>1</v>
      </c>
      <c r="AW13" s="180" t="n">
        <f aca="false">IF(SUM(AU13+AV13)=0,11,0)</f>
        <v>0</v>
      </c>
      <c r="AX13" s="5" t="n">
        <f aca="false">IF(ISTEXT(D13),1,0)</f>
        <v>1</v>
      </c>
      <c r="AY13" s="5" t="str">
        <f aca="false">IF(ISTEXT(C13),"zz",IF(ISBLANK(D13),"zz",D13))</f>
        <v>Chuck Adle</v>
      </c>
      <c r="AZ13" s="181" t="str">
        <f aca="false">IF(ISTEXT(C13),D13,"zz")</f>
        <v>zz</v>
      </c>
      <c r="BA13" s="12" t="n">
        <f aca="false">IF(ISNUMBER(F13)&lt;0.5,0,IF(AND(DAY(F13)=1,MONTH(F13)=$Y$4),1,22))</f>
        <v>22</v>
      </c>
    </row>
    <row r="14" customFormat="false" ht="12.8" hidden="false" customHeight="false" outlineLevel="0" collapsed="false">
      <c r="A14" s="67" t="n">
        <f aca="false">SUM(1+A13)</f>
        <v>7</v>
      </c>
      <c r="B14" s="150" t="n">
        <f aca="false">IF(ISBLANK(D14),0,IF(ISTEXT(C14),CONCATENATE(""),SUM(YEAR(F14))+90))</f>
        <v>2099</v>
      </c>
      <c r="C14" s="151"/>
      <c r="D14" s="184" t="s">
        <v>67</v>
      </c>
      <c r="E14" s="153" t="n">
        <f aca="false">IF(AE14&gt;0.5,CONCATENATE("→"),IF(V14&gt;0.5,CONCATENATE("→"),0))</f>
        <v>0</v>
      </c>
      <c r="F14" s="154" t="n">
        <v>39934</v>
      </c>
      <c r="G14" s="155" t="str">
        <f aca="false">IF(ISBLANK(F14),0,IF(ISTEXT(C14),0,IF(ISTEXT(D14),CONCATENATE("     ",ROUNDDOWN(ORG.OPENOFFICE.YEARS(F14,$AB$2,0),0)))))</f>
        <v>     9</v>
      </c>
      <c r="H14" s="58"/>
      <c r="I14" s="156" t="n">
        <f aca="false">IF(AE14&gt;0.5,CONCATENATE("←"),IF(V14&gt;0.5,CONCATENATE("←"),IF(ISTEXT(C14),CONCATENATE("App.  "),0)))</f>
        <v>0</v>
      </c>
      <c r="J14" s="157" t="n">
        <f aca="false">IF(ISBLANK(F14),CONCATENATE(" "),MONTH(F14))</f>
        <v>5</v>
      </c>
      <c r="K14" s="158" t="n">
        <f aca="false">F14</f>
        <v>39934</v>
      </c>
      <c r="L14" s="159" t="n">
        <f aca="false">IF(ISTEXT(C14),CONCATENATE("-"),IF(ISBLANK(F14),0,IF(ISTEXT(C14),0,IF(ISTEXT(D14),WEEKDAY(F14,1),0))))</f>
        <v>6</v>
      </c>
      <c r="M14" s="160" t="n">
        <f aca="false">IF(ISBLANK(F14),0,IF(ISTEXT(D14),WEEKDAY(DATE(YEAR($AT$1),MONTH(F14),DAY(F14))),0))</f>
        <v>4</v>
      </c>
      <c r="N14" s="161" t="n">
        <f aca="false">IF(G14&lt;0.5,0,IF(AL14=1,CONCATENATE("See calender!"),DAY(F14)+G14))</f>
        <v>10</v>
      </c>
      <c r="O14" s="162" t="n">
        <f aca="false">IF(ISTEXT(E14),1,0)</f>
        <v>0</v>
      </c>
      <c r="P14" s="163" t="n">
        <f aca="false">IF(ISBLANK(F14),0,ORG.OPENOFFICE.DAYSINMONTH(F14))</f>
        <v>31</v>
      </c>
      <c r="Q14" s="164" t="n">
        <f aca="false">IF(F14&gt;0.5,MONTH(F14),0)</f>
        <v>5</v>
      </c>
      <c r="R14" s="164" t="n">
        <f aca="false">IF(F14&gt;0.5,DAY(F14),0)</f>
        <v>1</v>
      </c>
      <c r="S14" s="164" t="n">
        <f aca="false">IF(Q14=Q$4,Q14,0)</f>
        <v>0</v>
      </c>
      <c r="T14" s="164" t="n">
        <f aca="false">IF(R$4=R14,R14,0)</f>
        <v>0</v>
      </c>
      <c r="U14" s="165" t="n">
        <f aca="false">IF(T14&gt;0.5,AND(S14&gt;0.5))</f>
        <v>0</v>
      </c>
      <c r="V14" s="166" t="n">
        <f aca="false">IF(U14=1,T14,0)</f>
        <v>0</v>
      </c>
      <c r="W14" s="166" t="str">
        <f aca="false">D14</f>
        <v>Coleton</v>
      </c>
      <c r="X14" s="167" t="n">
        <f aca="false">IF(ISTEXT(C14),AND(V14&gt;0.5))</f>
        <v>0</v>
      </c>
      <c r="Y14" s="168" t="n">
        <f aca="false">IF(ISNUMBER(F14)&lt;0.5,0,IF(MONTH(F14)=$Y$4,1,IF(SUM(AA14+AB14)=2,1,0)))</f>
        <v>0</v>
      </c>
      <c r="Z14" s="168" t="n">
        <f aca="false">IF(ISBLANK(F14),0,IF(Y14=1,DAY(F14),0))</f>
        <v>0</v>
      </c>
      <c r="AA14" s="169" t="n">
        <f aca="false">IF(ISBLANK(F14),0,IF(MONTH(F14)+$Y$1=13,1,IF(MONTH(F14)=$Y$4+1,1,0)))</f>
        <v>0</v>
      </c>
      <c r="AB14" s="170" t="n">
        <f aca="false">IF(DAY(F14)+AA14=2,1,0)</f>
        <v>0</v>
      </c>
      <c r="AC14" s="170" t="n">
        <f aca="false">IF($Z$4=Z14,Z14,0)</f>
        <v>0</v>
      </c>
      <c r="AD14" s="171" t="n">
        <f aca="false">IF(DAY(F14)=P14,1,0)</f>
        <v>0</v>
      </c>
      <c r="AE14" s="172" t="n">
        <f aca="false">IF(BA14=1,0,IF(AC14&gt;=0.5,AC14,0))</f>
        <v>0</v>
      </c>
      <c r="AF14" s="172" t="str">
        <f aca="false">D14</f>
        <v>Coleton</v>
      </c>
      <c r="AG14" s="173" t="n">
        <f aca="false">IF(V14&gt;0.5,1,0)</f>
        <v>0</v>
      </c>
      <c r="AH14" s="173" t="n">
        <f aca="false">IF(AG14=1,0,IF(AE14&gt;0.5,1,0))</f>
        <v>0</v>
      </c>
      <c r="AI14" s="174" t="n">
        <f aca="false">IF(ISTEXT(C14),AND(AE14&gt;0.5))</f>
        <v>0</v>
      </c>
      <c r="AJ14" s="173"/>
      <c r="AK14" s="173" t="n">
        <f aca="false">IF(Q14=$Q$4,1,0)</f>
        <v>0</v>
      </c>
      <c r="AL14" s="174" t="n">
        <f aca="false">IF(AK14=1,AND(R14&gt;=$R$4))</f>
        <v>0</v>
      </c>
      <c r="AM14" s="175" t="n">
        <f aca="false">IF(AL14=1,D14)</f>
        <v>0</v>
      </c>
      <c r="AN14" s="176" t="n">
        <f aca="false">IF(G14&gt;0.5,SUM(G14+1),0)</f>
        <v>10</v>
      </c>
      <c r="AO14" s="162" t="str">
        <f aca="false">G14</f>
        <v>     9</v>
      </c>
      <c r="AP14" s="177" t="n">
        <f aca="false">IF(AL14=1,CONCATENATE(D14," on the → ",R14),0)</f>
        <v>0</v>
      </c>
      <c r="AQ14" s="145" t="n">
        <f aca="false">IF(AP14&gt;0.5,R14,0)</f>
        <v>0</v>
      </c>
      <c r="AR14" s="145" t="n">
        <f aca="false">IF(ISTEXT(AP14),1,0)</f>
        <v>0</v>
      </c>
      <c r="AS14" s="145" t="n">
        <f aca="false">IF(ISTEXT(AT14),1,0)</f>
        <v>0</v>
      </c>
      <c r="AT14" s="179" t="n">
        <f aca="false">IF(ISBLANK(F14),0,IF(MONTH(F14)=MONTH(AT$4),CONCATENATE(D14,", on the → ",R14),0))</f>
        <v>0</v>
      </c>
      <c r="AU14" s="180" t="n">
        <f aca="false">IF(MONTH(F14)&lt;=$AU$2,0,2)</f>
        <v>2</v>
      </c>
      <c r="AV14" s="180" t="n">
        <f aca="false">IF(AU14=0,0,IF(DAY(F14)&gt;=$AV$2,1,0))</f>
        <v>0</v>
      </c>
      <c r="AW14" s="180" t="n">
        <f aca="false">IF(SUM(AU14+AV14)=0,11,0)</f>
        <v>0</v>
      </c>
      <c r="AX14" s="5" t="n">
        <f aca="false">IF(ISTEXT(D14),1,0)</f>
        <v>1</v>
      </c>
      <c r="AY14" s="5" t="str">
        <f aca="false">IF(ISTEXT(C14),"zz",IF(ISBLANK(D14),"zz",D14))</f>
        <v>Coleton</v>
      </c>
      <c r="AZ14" s="181" t="str">
        <f aca="false">IF(ISTEXT(C14),D14,"zz")</f>
        <v>zz</v>
      </c>
      <c r="BA14" s="12" t="n">
        <f aca="false">IF(ISNUMBER(F14)&lt;0.5,0,IF(AND(DAY(F14)=1,MONTH(F14)=$Y$4),1,22))</f>
        <v>22</v>
      </c>
    </row>
    <row r="15" customFormat="false" ht="12.8" hidden="false" customHeight="false" outlineLevel="0" collapsed="false">
      <c r="A15" s="182" t="n">
        <f aca="false">SUM(1+A14)</f>
        <v>8</v>
      </c>
      <c r="B15" s="150" t="n">
        <f aca="false">IF(ISBLANK(D15),0,IF(ISTEXT(C15),CONCATENATE(""),SUM(YEAR(F15))+90))</f>
        <v>2060</v>
      </c>
      <c r="C15" s="151"/>
      <c r="D15" s="184" t="s">
        <v>68</v>
      </c>
      <c r="E15" s="153" t="n">
        <f aca="false">IF(AE15&gt;0.5,CONCATENATE("→"),IF(V15&gt;0.5,CONCATENATE("→"),0))</f>
        <v>0</v>
      </c>
      <c r="F15" s="154" t="n">
        <v>25685</v>
      </c>
      <c r="G15" s="155" t="str">
        <f aca="false">IF(ISBLANK(F15),0,IF(ISTEXT(C15),0,IF(ISTEXT(D15),CONCATENATE("     ",ROUNDDOWN(ORG.OPENOFFICE.YEARS(F15,$AB$2,0),0)))))</f>
        <v>     48</v>
      </c>
      <c r="H15" s="58"/>
      <c r="I15" s="156" t="n">
        <f aca="false">IF(AE15&gt;0.5,CONCATENATE("←"),IF(V15&gt;0.5,CONCATENATE("←"),IF(ISTEXT(C15),CONCATENATE("App.  "),0)))</f>
        <v>0</v>
      </c>
      <c r="J15" s="157" t="n">
        <f aca="false">IF(ISBLANK(F15),CONCATENATE(" "),MONTH(F15))</f>
        <v>4</v>
      </c>
      <c r="K15" s="158" t="n">
        <f aca="false">F15</f>
        <v>25685</v>
      </c>
      <c r="L15" s="159" t="n">
        <f aca="false">IF(ISTEXT(C15),CONCATENATE("-"),IF(ISBLANK(F15),0,IF(ISTEXT(C15),0,IF(ISTEXT(D15),WEEKDAY(F15,1),0))))</f>
        <v>2</v>
      </c>
      <c r="M15" s="160" t="n">
        <f aca="false">IF(ISBLANK(F15),0,IF(ISTEXT(D15),WEEKDAY(DATE(YEAR($AT$1),MONTH(F15),DAY(F15))),0))</f>
        <v>7</v>
      </c>
      <c r="N15" s="161" t="n">
        <f aca="false">IF(G15&lt;0.5,0,IF(AL15=1,CONCATENATE("See calender!"),DAY(F15)+G15))</f>
        <v>75</v>
      </c>
      <c r="O15" s="162" t="n">
        <f aca="false">IF(ISTEXT(E15),1,0)</f>
        <v>0</v>
      </c>
      <c r="P15" s="163" t="n">
        <f aca="false">IF(ISBLANK(F15),0,ORG.OPENOFFICE.DAYSINMONTH(F15))</f>
        <v>30</v>
      </c>
      <c r="Q15" s="164" t="n">
        <f aca="false">IF(F15&gt;0.5,MONTH(F15),0)</f>
        <v>4</v>
      </c>
      <c r="R15" s="164" t="n">
        <f aca="false">IF(F15&gt;0.5,DAY(F15),0)</f>
        <v>27</v>
      </c>
      <c r="S15" s="164" t="n">
        <f aca="false">IF(Q15=Q$4,Q15,0)</f>
        <v>0</v>
      </c>
      <c r="T15" s="164" t="n">
        <f aca="false">IF(R$4=R15,R15,0)</f>
        <v>27</v>
      </c>
      <c r="U15" s="165" t="n">
        <f aca="false">IF(T15&gt;0.5,AND(S15&gt;0.5))</f>
        <v>0</v>
      </c>
      <c r="V15" s="166" t="n">
        <f aca="false">IF(U15=1,T15,0)</f>
        <v>0</v>
      </c>
      <c r="W15" s="166" t="str">
        <f aca="false">D15</f>
        <v>Craig</v>
      </c>
      <c r="X15" s="167" t="n">
        <f aca="false">IF(ISTEXT(C15),AND(V15&gt;0.5))</f>
        <v>0</v>
      </c>
      <c r="Y15" s="168" t="n">
        <f aca="false">IF(ISNUMBER(F15)&lt;0.5,0,IF(MONTH(F15)=$Y$4,1,IF(SUM(AA15+AB15)=2,1,0)))</f>
        <v>0</v>
      </c>
      <c r="Z15" s="168" t="n">
        <f aca="false">IF(ISBLANK(F15),0,IF(Y15=1,DAY(F15),0))</f>
        <v>0</v>
      </c>
      <c r="AA15" s="169" t="n">
        <f aca="false">IF(ISBLANK(F15),0,IF(MONTH(F15)+$Y$1=13,1,IF(MONTH(F15)=$Y$4+1,1,0)))</f>
        <v>0</v>
      </c>
      <c r="AB15" s="170" t="n">
        <f aca="false">IF(DAY(F15)+AA15=2,1,0)</f>
        <v>0</v>
      </c>
      <c r="AC15" s="170" t="n">
        <f aca="false">IF($Z$4=Z15,Z15,0)</f>
        <v>0</v>
      </c>
      <c r="AD15" s="171" t="n">
        <f aca="false">IF(DAY(F15)=P15,1,0)</f>
        <v>0</v>
      </c>
      <c r="AE15" s="172" t="n">
        <f aca="false">IF(BA15=1,0,IF(AC15&gt;=0.5,AC15,0))</f>
        <v>0</v>
      </c>
      <c r="AF15" s="172" t="str">
        <f aca="false">D15</f>
        <v>Craig</v>
      </c>
      <c r="AG15" s="173" t="n">
        <f aca="false">IF(V15&gt;0.5,1,0)</f>
        <v>0</v>
      </c>
      <c r="AH15" s="173" t="n">
        <f aca="false">IF(AG15=1,0,IF(AE15&gt;0.5,1,0))</f>
        <v>0</v>
      </c>
      <c r="AI15" s="174" t="n">
        <f aca="false">IF(ISTEXT(C15),AND(AE15&gt;0.5))</f>
        <v>0</v>
      </c>
      <c r="AJ15" s="173"/>
      <c r="AK15" s="173" t="n">
        <f aca="false">IF(Q15=$Q$4,1,0)</f>
        <v>0</v>
      </c>
      <c r="AL15" s="174" t="n">
        <f aca="false">IF(AK15=1,AND(R15&gt;=$R$4))</f>
        <v>0</v>
      </c>
      <c r="AM15" s="175" t="n">
        <f aca="false">IF(AL15=1,D15)</f>
        <v>0</v>
      </c>
      <c r="AN15" s="176" t="n">
        <f aca="false">IF(G15&gt;0.5,SUM(G15+1),0)</f>
        <v>49</v>
      </c>
      <c r="AO15" s="162" t="str">
        <f aca="false">G15</f>
        <v>     48</v>
      </c>
      <c r="AP15" s="177" t="n">
        <f aca="false">IF(AL15=1,CONCATENATE(D15," on the → ",R15),0)</f>
        <v>0</v>
      </c>
      <c r="AQ15" s="178" t="n">
        <f aca="false">IF(AP15&gt;0.5,R15,0)</f>
        <v>0</v>
      </c>
      <c r="AR15" s="178" t="n">
        <f aca="false">IF(ISTEXT(AP15),1,0)</f>
        <v>0</v>
      </c>
      <c r="AS15" s="178" t="n">
        <f aca="false">IF(ISTEXT(AT15),1,0)</f>
        <v>0</v>
      </c>
      <c r="AT15" s="179" t="n">
        <f aca="false">IF(ISBLANK(F15),0,IF(MONTH(F15)=MONTH(AT$4),CONCATENATE(D15,", on the → ",R15),0))</f>
        <v>0</v>
      </c>
      <c r="AU15" s="180" t="n">
        <f aca="false">IF(MONTH(F15)&lt;=$AU$2,0,2)</f>
        <v>2</v>
      </c>
      <c r="AV15" s="180" t="n">
        <f aca="false">IF(AU15=0,0,IF(DAY(F15)&gt;=$AV$2,1,0))</f>
        <v>1</v>
      </c>
      <c r="AW15" s="180" t="n">
        <f aca="false">IF(SUM(AU15+AV15)=0,11,0)</f>
        <v>0</v>
      </c>
      <c r="AX15" s="5" t="n">
        <f aca="false">IF(ISTEXT(D15),1,0)</f>
        <v>1</v>
      </c>
      <c r="AY15" s="5" t="str">
        <f aca="false">IF(ISTEXT(C15),"zz",IF(ISBLANK(D15),"zz",D15))</f>
        <v>Craig</v>
      </c>
      <c r="AZ15" s="181" t="str">
        <f aca="false">IF(ISTEXT(C15),D15,"zz")</f>
        <v>zz</v>
      </c>
      <c r="BA15" s="12" t="n">
        <f aca="false">IF(ISNUMBER(F15)&lt;0.5,0,IF(AND(DAY(F15)=1,MONTH(F15)=$Y$4),1,22))</f>
        <v>22</v>
      </c>
    </row>
    <row r="16" s="180" customFormat="true" ht="12.8" hidden="false" customHeight="false" outlineLevel="0" collapsed="false">
      <c r="A16" s="182" t="n">
        <f aca="false">SUM(1+A15)</f>
        <v>9</v>
      </c>
      <c r="B16" s="150" t="n">
        <f aca="false">IF(ISBLANK(D16),0,IF(ISTEXT(C16),CONCATENATE(""),SUM(YEAR(F16))+90))</f>
        <v>2059</v>
      </c>
      <c r="C16" s="151"/>
      <c r="D16" s="152" t="s">
        <v>69</v>
      </c>
      <c r="E16" s="153" t="n">
        <f aca="false">IF(AE16&gt;0.5,CONCATENATE("→"),IF(V16&gt;0.5,CONCATENATE("→"),0))</f>
        <v>0</v>
      </c>
      <c r="F16" s="154" t="n">
        <v>25220</v>
      </c>
      <c r="G16" s="155" t="str">
        <f aca="false">IF(ISBLANK(F16),0,IF(ISTEXT(C16),0,IF(ISTEXT(D16),CONCATENATE("     ",ROUNDDOWN(ORG.OPENOFFICE.YEARS(F16,$AB$2,0),0)))))</f>
        <v>     50</v>
      </c>
      <c r="H16" s="58"/>
      <c r="I16" s="156" t="n">
        <f aca="false">IF(AE16&gt;0.5,CONCATENATE("←"),IF(V16&gt;0.5,CONCATENATE("←"),IF(ISTEXT(C16),CONCATENATE("App.  "),0)))</f>
        <v>0</v>
      </c>
      <c r="J16" s="157" t="n">
        <f aca="false">IF(ISBLANK(F16),CONCATENATE(" "),MONTH(F16))</f>
        <v>1</v>
      </c>
      <c r="K16" s="158" t="n">
        <f aca="false">F16</f>
        <v>25220</v>
      </c>
      <c r="L16" s="159" t="n">
        <f aca="false">IF(ISTEXT(C16),CONCATENATE("-"),IF(ISBLANK(F16),0,IF(ISTEXT(C16),0,IF(ISTEXT(D16),WEEKDAY(F16,1),0))))</f>
        <v>6</v>
      </c>
      <c r="M16" s="160" t="n">
        <f aca="false">IF(ISBLANK(F16),0,IF(ISTEXT(D16),WEEKDAY(DATE(YEAR($AT$1),MONTH(F16),DAY(F16))),0))</f>
        <v>5</v>
      </c>
      <c r="N16" s="161" t="n">
        <f aca="false">IF(G16&lt;0.5,0,IF(AL16=1,CONCATENATE("See calender!"),DAY(F16)+G16))</f>
        <v>67</v>
      </c>
      <c r="O16" s="162" t="n">
        <f aca="false">IF(ISTEXT(E16),1,0)</f>
        <v>0</v>
      </c>
      <c r="P16" s="163" t="n">
        <f aca="false">IF(ISBLANK(F16),0,ORG.OPENOFFICE.DAYSINMONTH(F16))</f>
        <v>31</v>
      </c>
      <c r="Q16" s="164" t="n">
        <f aca="false">IF(F16&gt;0.5,MONTH(F16),0)</f>
        <v>1</v>
      </c>
      <c r="R16" s="164" t="n">
        <f aca="false">IF(F16&gt;0.5,DAY(F16),0)</f>
        <v>17</v>
      </c>
      <c r="S16" s="164" t="n">
        <f aca="false">IF(Q16=Q$4,Q16,0)</f>
        <v>1</v>
      </c>
      <c r="T16" s="164" t="n">
        <f aca="false">IF(R$4=R16,R16,0)</f>
        <v>0</v>
      </c>
      <c r="U16" s="165" t="n">
        <f aca="false">IF(T16&gt;0.5,AND(S16&gt;0.5))</f>
        <v>0</v>
      </c>
      <c r="V16" s="166" t="n">
        <f aca="false">IF(U16=1,T16,0)</f>
        <v>0</v>
      </c>
      <c r="W16" s="166" t="str">
        <f aca="false">D16</f>
        <v>Donna</v>
      </c>
      <c r="X16" s="167" t="n">
        <f aca="false">IF(ISTEXT(C16),AND(V16&gt;0.5))</f>
        <v>0</v>
      </c>
      <c r="Y16" s="168" t="n">
        <f aca="false">IF(ISNUMBER(F16)&lt;0.5,0,IF(MONTH(F16)=$Y$4,1,IF(SUM(AA16+AB16)=2,1,0)))</f>
        <v>1</v>
      </c>
      <c r="Z16" s="168" t="n">
        <f aca="false">IF(ISBLANK(F16),0,IF(Y16=1,DAY(F16),0))</f>
        <v>17</v>
      </c>
      <c r="AA16" s="169" t="n">
        <f aca="false">IF(ISBLANK(F16),0,IF(MONTH(F16)+$Y$1=13,1,IF(MONTH(F16)=$Y$4+1,1,0)))</f>
        <v>0</v>
      </c>
      <c r="AB16" s="170" t="n">
        <f aca="false">IF(DAY(F16)+AA16=2,1,0)</f>
        <v>0</v>
      </c>
      <c r="AC16" s="170" t="n">
        <f aca="false">IF($Z$4=Z16,Z16,0)</f>
        <v>0</v>
      </c>
      <c r="AD16" s="171" t="n">
        <f aca="false">IF(DAY(F16)=P16,1,0)</f>
        <v>0</v>
      </c>
      <c r="AE16" s="172" t="n">
        <f aca="false">IF(BA16=1,0,IF(AC16&gt;=0.5,AC16,0))</f>
        <v>0</v>
      </c>
      <c r="AF16" s="172" t="str">
        <f aca="false">D16</f>
        <v>Donna</v>
      </c>
      <c r="AG16" s="173" t="n">
        <f aca="false">IF(V16&gt;0.5,1,0)</f>
        <v>0</v>
      </c>
      <c r="AH16" s="173" t="n">
        <f aca="false">IF(AG16=1,0,IF(AE16&gt;0.5,1,0))</f>
        <v>0</v>
      </c>
      <c r="AI16" s="174" t="n">
        <f aca="false">IF(ISTEXT(C16),AND(AE16&gt;0.5))</f>
        <v>0</v>
      </c>
      <c r="AJ16" s="173"/>
      <c r="AK16" s="173" t="n">
        <f aca="false">IF(Q16=$Q$4,1,0)</f>
        <v>1</v>
      </c>
      <c r="AL16" s="174" t="n">
        <f aca="false">IF(AK16=1,AND(R16&gt;=$R$4))</f>
        <v>0</v>
      </c>
      <c r="AM16" s="175" t="n">
        <f aca="false">IF(AL16=1,D16)</f>
        <v>0</v>
      </c>
      <c r="AN16" s="176" t="n">
        <f aca="false">IF(G16&gt;0.5,SUM(G16+1),0)</f>
        <v>51</v>
      </c>
      <c r="AO16" s="162" t="str">
        <f aca="false">G16</f>
        <v>     50</v>
      </c>
      <c r="AP16" s="177" t="n">
        <f aca="false">IF(AL16=1,CONCATENATE(D16," on the → ",R16),0)</f>
        <v>0</v>
      </c>
      <c r="AQ16" s="178" t="n">
        <f aca="false">IF(AP16&gt;0.5,R16,0)</f>
        <v>0</v>
      </c>
      <c r="AR16" s="178" t="n">
        <f aca="false">IF(ISTEXT(AP16),1,0)</f>
        <v>0</v>
      </c>
      <c r="AS16" s="178" t="n">
        <f aca="false">IF(ISTEXT(AT16),1,0)</f>
        <v>0</v>
      </c>
      <c r="AT16" s="179" t="n">
        <f aca="false">IF(ISBLANK(F16),0,IF(MONTH(F16)=MONTH(AT$4),CONCATENATE(D16,", on the → ",R16),0))</f>
        <v>0</v>
      </c>
      <c r="AU16" s="180" t="n">
        <f aca="false">IF(MONTH(F16)&lt;=$AU$2,0,2)</f>
        <v>0</v>
      </c>
      <c r="AV16" s="180" t="n">
        <f aca="false">IF(AU16=0,0,IF(DAY(F16)&gt;=$AV$2,1,0))</f>
        <v>0</v>
      </c>
      <c r="AW16" s="180" t="n">
        <f aca="false">IF(SUM(AU16+AV16)=0,11,0)</f>
        <v>11</v>
      </c>
      <c r="AX16" s="5" t="n">
        <f aca="false">IF(ISTEXT(D16),1,0)</f>
        <v>1</v>
      </c>
      <c r="AY16" s="5" t="str">
        <f aca="false">IF(ISTEXT(C16),"zz",IF(ISBLANK(D16),"zz",D16))</f>
        <v>Donna</v>
      </c>
      <c r="AZ16" s="181" t="str">
        <f aca="false">IF(ISTEXT(C16),D16,"zz")</f>
        <v>zz</v>
      </c>
      <c r="BA16" s="12" t="n">
        <f aca="false">IF(ISNUMBER(F16)&lt;0.5,0,IF(AND(DAY(F16)=1,MONTH(F16)=$Y$4),1,22))</f>
        <v>22</v>
      </c>
    </row>
    <row r="17" customFormat="false" ht="12.8" hidden="false" customHeight="false" outlineLevel="0" collapsed="false">
      <c r="A17" s="67" t="n">
        <f aca="false">SUM(1+A16)</f>
        <v>10</v>
      </c>
      <c r="B17" s="150" t="n">
        <f aca="false">IF(ISBLANK(D17),0,IF(ISTEXT(C17),CONCATENATE(""),SUM(YEAR(F17))+90))</f>
        <v>2103</v>
      </c>
      <c r="C17" s="151"/>
      <c r="D17" s="152" t="s">
        <v>70</v>
      </c>
      <c r="E17" s="153" t="n">
        <f aca="false">IF(AE17&gt;0.5,CONCATENATE("→"),IF(V17&gt;0.5,CONCATENATE("→"),0))</f>
        <v>0</v>
      </c>
      <c r="F17" s="154" t="n">
        <v>41328</v>
      </c>
      <c r="G17" s="155" t="str">
        <f aca="false">IF(ISBLANK(F17),0,IF(ISTEXT(C17),0,IF(ISTEXT(D17),CONCATENATE("     ",ROUNDDOWN(ORG.OPENOFFICE.YEARS(F17,$AB$2,0),0)))))</f>
        <v>     5</v>
      </c>
      <c r="H17" s="58"/>
      <c r="I17" s="156" t="n">
        <f aca="false">IF(AE17&gt;0.5,CONCATENATE("←"),IF(V17&gt;0.5,CONCATENATE("←"),IF(ISTEXT(C17),CONCATENATE("App.  "),0)))</f>
        <v>0</v>
      </c>
      <c r="J17" s="157" t="n">
        <f aca="false">IF(ISBLANK(F17),CONCATENATE(" "),MONTH(F17))</f>
        <v>2</v>
      </c>
      <c r="K17" s="158" t="n">
        <f aca="false">F17</f>
        <v>41328</v>
      </c>
      <c r="L17" s="159" t="n">
        <f aca="false">IF(ISTEXT(C17),CONCATENATE("-"),IF(ISBLANK(F17),0,IF(ISTEXT(C17),0,IF(ISTEXT(D17),WEEKDAY(F17,1),0))))</f>
        <v>7</v>
      </c>
      <c r="M17" s="160" t="n">
        <f aca="false">IF(ISBLANK(F17),0,IF(ISTEXT(D17),WEEKDAY(DATE(YEAR($AT$1),MONTH(F17),DAY(F17))),0))</f>
        <v>7</v>
      </c>
      <c r="N17" s="161" t="n">
        <f aca="false">IF(G17&lt;0.5,0,IF(AL17=1,CONCATENATE("See calender!"),DAY(F17)+G17))</f>
        <v>28</v>
      </c>
      <c r="O17" s="162" t="n">
        <f aca="false">IF(ISTEXT(E17),1,0)</f>
        <v>0</v>
      </c>
      <c r="P17" s="163" t="n">
        <f aca="false">IF(ISBLANK(F17),0,ORG.OPENOFFICE.DAYSINMONTH(F17))</f>
        <v>28</v>
      </c>
      <c r="Q17" s="164" t="n">
        <f aca="false">IF(F17&gt;0.5,MONTH(F17),0)</f>
        <v>2</v>
      </c>
      <c r="R17" s="164" t="n">
        <f aca="false">IF(F17&gt;0.5,DAY(F17),0)</f>
        <v>23</v>
      </c>
      <c r="S17" s="164" t="n">
        <f aca="false">IF(Q17=Q$4,Q17,0)</f>
        <v>0</v>
      </c>
      <c r="T17" s="164" t="n">
        <f aca="false">IF(R$4=R17,R17,0)</f>
        <v>0</v>
      </c>
      <c r="U17" s="165" t="n">
        <f aca="false">IF(T17&gt;0.5,AND(S17&gt;0.5))</f>
        <v>0</v>
      </c>
      <c r="V17" s="166" t="n">
        <f aca="false">IF(U17=1,T17,0)</f>
        <v>0</v>
      </c>
      <c r="W17" s="166" t="str">
        <f aca="false">D17</f>
        <v>Fiona</v>
      </c>
      <c r="X17" s="167" t="n">
        <f aca="false">IF(ISTEXT(C17),AND(V17&gt;0.5))</f>
        <v>0</v>
      </c>
      <c r="Y17" s="168" t="n">
        <f aca="false">IF(ISNUMBER(F17)&lt;0.5,0,IF(MONTH(F17)=$Y$4,1,IF(SUM(AA17+AB17)=2,1,0)))</f>
        <v>0</v>
      </c>
      <c r="Z17" s="168" t="n">
        <f aca="false">IF(ISBLANK(F17),0,IF(Y17=1,DAY(F17),0))</f>
        <v>0</v>
      </c>
      <c r="AA17" s="169" t="n">
        <f aca="false">IF(ISBLANK(F17),0,IF(MONTH(F17)+$Y$1=13,1,IF(MONTH(F17)=$Y$4+1,1,0)))</f>
        <v>1</v>
      </c>
      <c r="AB17" s="170" t="n">
        <f aca="false">IF(DAY(F17)+AA17=2,1,0)</f>
        <v>0</v>
      </c>
      <c r="AC17" s="170" t="n">
        <f aca="false">IF($Z$4=Z17,Z17,0)</f>
        <v>0</v>
      </c>
      <c r="AD17" s="171" t="n">
        <f aca="false">IF(DAY(F17)=P17,1,0)</f>
        <v>0</v>
      </c>
      <c r="AE17" s="172" t="n">
        <f aca="false">IF(BA17=1,0,IF(AC17&gt;=0.5,AC17,0))</f>
        <v>0</v>
      </c>
      <c r="AF17" s="172" t="str">
        <f aca="false">D17</f>
        <v>Fiona</v>
      </c>
      <c r="AG17" s="173" t="n">
        <f aca="false">IF(V17&gt;0.5,1,0)</f>
        <v>0</v>
      </c>
      <c r="AH17" s="173" t="n">
        <f aca="false">IF(AG17=1,0,IF(AE17&gt;0.5,1,0))</f>
        <v>0</v>
      </c>
      <c r="AI17" s="174" t="n">
        <f aca="false">IF(ISTEXT(C17),AND(AE17&gt;0.5))</f>
        <v>0</v>
      </c>
      <c r="AJ17" s="173"/>
      <c r="AK17" s="173" t="n">
        <f aca="false">IF(Q17=$Q$4,1,0)</f>
        <v>0</v>
      </c>
      <c r="AL17" s="174" t="n">
        <f aca="false">IF(AK17=1,AND(R17&gt;=$R$4))</f>
        <v>0</v>
      </c>
      <c r="AM17" s="175" t="n">
        <f aca="false">IF(AL17=1,D17)</f>
        <v>0</v>
      </c>
      <c r="AN17" s="176" t="n">
        <f aca="false">IF(G17&gt;0.5,SUM(G17+1),0)</f>
        <v>6</v>
      </c>
      <c r="AO17" s="162" t="str">
        <f aca="false">G17</f>
        <v>     5</v>
      </c>
      <c r="AP17" s="177" t="n">
        <f aca="false">IF(AL17=1,CONCATENATE(D17," on the → ",R17),0)</f>
        <v>0</v>
      </c>
      <c r="AQ17" s="178" t="n">
        <f aca="false">IF(AP17&gt;0.5,R17,0)</f>
        <v>0</v>
      </c>
      <c r="AR17" s="178" t="n">
        <f aca="false">IF(ISTEXT(AP17),1,0)</f>
        <v>0</v>
      </c>
      <c r="AS17" s="178" t="n">
        <f aca="false">IF(ISTEXT(AT17),1,0)</f>
        <v>1</v>
      </c>
      <c r="AT17" s="179" t="str">
        <f aca="false">IF(ISBLANK(F17),0,IF(MONTH(F17)=MONTH(AT$4),CONCATENATE(D17,", on the → ",R17),0))</f>
        <v>Fiona, on the → 23</v>
      </c>
      <c r="AU17" s="180" t="n">
        <f aca="false">IF(MONTH(F17)&lt;=$AU$2,0,2)</f>
        <v>2</v>
      </c>
      <c r="AV17" s="180" t="n">
        <f aca="false">IF(AU17=0,0,IF(DAY(F17)&gt;=$AV$2,1,0))</f>
        <v>0</v>
      </c>
      <c r="AW17" s="180" t="n">
        <f aca="false">IF(SUM(AU17+AV17)=0,11,0)</f>
        <v>0</v>
      </c>
      <c r="AX17" s="5" t="n">
        <f aca="false">IF(ISTEXT(D17),1,0)</f>
        <v>1</v>
      </c>
      <c r="AY17" s="5" t="str">
        <f aca="false">IF(ISTEXT(C17),"zz",IF(ISBLANK(D17),"zz",D17))</f>
        <v>Fiona</v>
      </c>
      <c r="AZ17" s="181" t="str">
        <f aca="false">IF(ISTEXT(C17),D17,"zz")</f>
        <v>zz</v>
      </c>
      <c r="BA17" s="12" t="n">
        <f aca="false">IF(ISNUMBER(F17)&lt;0.5,0,IF(AND(DAY(F17)=1,MONTH(F17)=$Y$4),1,22))</f>
        <v>22</v>
      </c>
    </row>
    <row r="18" customFormat="false" ht="12.8" hidden="false" customHeight="false" outlineLevel="0" collapsed="false">
      <c r="A18" s="182" t="n">
        <f aca="false">SUM(1+A17)</f>
        <v>11</v>
      </c>
      <c r="B18" s="150" t="str">
        <f aca="false">IF(ISBLANK(D18),0,IF(ISTEXT(C18),CONCATENATE(""),SUM(YEAR(F18))+90))</f>
        <v/>
      </c>
      <c r="C18" s="151" t="s">
        <v>71</v>
      </c>
      <c r="D18" s="184" t="s">
        <v>72</v>
      </c>
      <c r="E18" s="153" t="n">
        <f aca="false">IF(AE18&gt;0.5,CONCATENATE("→"),IF(V18&gt;0.5,CONCATENATE("→"),0))</f>
        <v>0</v>
      </c>
      <c r="F18" s="154" t="n">
        <v>43380</v>
      </c>
      <c r="G18" s="155" t="n">
        <f aca="false">IF(ISBLANK(F18),0,IF(ISTEXT(C18),0,IF(ISTEXT(D18),CONCATENATE("     ",ROUNDDOWN(ORG.OPENOFFICE.YEARS(F18,$AB$2,0),0)))))</f>
        <v>0</v>
      </c>
      <c r="H18" s="58"/>
      <c r="I18" s="156" t="str">
        <f aca="false">IF(AE18&gt;0.5,CONCATENATE("←"),IF(V18&gt;0.5,CONCATENATE("←"),IF(ISTEXT(C18),CONCATENATE("App.  "),0)))</f>
        <v>App.  </v>
      </c>
      <c r="J18" s="185" t="n">
        <f aca="false">IF(ISBLANK(F18),CONCATENATE(" "),MONTH(F18))</f>
        <v>10</v>
      </c>
      <c r="K18" s="158" t="n">
        <f aca="false">F18</f>
        <v>43380</v>
      </c>
      <c r="L18" s="159" t="str">
        <f aca="false">IF(ISTEXT(C18),CONCATENATE("-"),IF(ISBLANK(F18),0,IF(ISTEXT(C18),0,IF(ISTEXT(D18),WEEKDAY(F18,1),0))))</f>
        <v>-</v>
      </c>
      <c r="M18" s="160" t="n">
        <f aca="false">IF(ISBLANK(F18),0,IF(ISTEXT(D18),WEEKDAY(DATE(YEAR($AT$1),MONTH(F18),DAY(F18))),0))</f>
        <v>2</v>
      </c>
      <c r="N18" s="161" t="n">
        <f aca="false">IF(G18&lt;0.5,0,IF(AL18=1,CONCATENATE("See calender!"),DAY(F18)+G18))</f>
        <v>0</v>
      </c>
      <c r="O18" s="162" t="n">
        <f aca="false">IF(ISTEXT(E18),1,0)</f>
        <v>0</v>
      </c>
      <c r="P18" s="163" t="n">
        <f aca="false">IF(ISBLANK(F18),0,ORG.OPENOFFICE.DAYSINMONTH(F18))</f>
        <v>31</v>
      </c>
      <c r="Q18" s="164" t="n">
        <f aca="false">IF(F18&gt;0.5,MONTH(F18),0)</f>
        <v>10</v>
      </c>
      <c r="R18" s="164" t="n">
        <f aca="false">IF(F18&gt;0.5,DAY(F18),0)</f>
        <v>7</v>
      </c>
      <c r="S18" s="164" t="n">
        <f aca="false">IF(Q18=Q$4,Q18,0)</f>
        <v>0</v>
      </c>
      <c r="T18" s="164" t="n">
        <f aca="false">IF(R$4=R18,R18,0)</f>
        <v>0</v>
      </c>
      <c r="U18" s="165" t="n">
        <f aca="false">IF(T18&gt;0.5,AND(S18&gt;0.5))</f>
        <v>0</v>
      </c>
      <c r="V18" s="166" t="n">
        <f aca="false">IF(U18=1,T18,0)</f>
        <v>0</v>
      </c>
      <c r="W18" s="166" t="str">
        <f aca="false">D18</f>
        <v>My Doc. Appointment</v>
      </c>
      <c r="X18" s="167" t="n">
        <f aca="false">IF(ISTEXT(C18),AND(V18&gt;0.5))</f>
        <v>0</v>
      </c>
      <c r="Y18" s="168" t="n">
        <f aca="false">IF(ISNUMBER(F18)&lt;0.5,0,IF(MONTH(F18)=$Y$4,1,IF(SUM(AA18+AB18)=2,1,0)))</f>
        <v>0</v>
      </c>
      <c r="Z18" s="168" t="n">
        <f aca="false">IF(ISBLANK(F18),0,IF(Y18=1,DAY(F18),0))</f>
        <v>0</v>
      </c>
      <c r="AA18" s="169" t="n">
        <f aca="false">IF(ISBLANK(F18),0,IF(MONTH(F18)+$Y$1=13,1,IF(MONTH(F18)=$Y$4+1,1,0)))</f>
        <v>0</v>
      </c>
      <c r="AB18" s="170" t="n">
        <f aca="false">IF(DAY(F18)+AA18=2,1,0)</f>
        <v>0</v>
      </c>
      <c r="AC18" s="170" t="n">
        <f aca="false">IF($Z$4=Z18,Z18,0)</f>
        <v>0</v>
      </c>
      <c r="AD18" s="171" t="n">
        <f aca="false">IF(DAY(F18)=P18,1,0)</f>
        <v>0</v>
      </c>
      <c r="AE18" s="172" t="n">
        <f aca="false">IF(BA18=1,0,IF(AC18&gt;=0.5,AC18,0))</f>
        <v>0</v>
      </c>
      <c r="AF18" s="172" t="str">
        <f aca="false">D18</f>
        <v>My Doc. Appointment</v>
      </c>
      <c r="AG18" s="173" t="n">
        <f aca="false">IF(V18&gt;0.5,1,0)</f>
        <v>0</v>
      </c>
      <c r="AH18" s="173" t="n">
        <f aca="false">IF(AG18=1,0,IF(AE18&gt;0.5,1,0))</f>
        <v>0</v>
      </c>
      <c r="AI18" s="174" t="n">
        <f aca="false">IF(ISTEXT(C18),AND(AE18&gt;0.5))</f>
        <v>0</v>
      </c>
      <c r="AJ18" s="173"/>
      <c r="AK18" s="173" t="n">
        <f aca="false">IF(Q18=$Q$4,1,0)</f>
        <v>0</v>
      </c>
      <c r="AL18" s="174" t="n">
        <f aca="false">IF(AK18=1,AND(R18&gt;=$R$4))</f>
        <v>0</v>
      </c>
      <c r="AM18" s="175" t="n">
        <f aca="false">IF(AL18=1,D18)</f>
        <v>0</v>
      </c>
      <c r="AN18" s="176" t="n">
        <f aca="false">IF(G18&gt;0.5,SUM(G18+1),0)</f>
        <v>0</v>
      </c>
      <c r="AO18" s="162" t="n">
        <f aca="false">G18</f>
        <v>0</v>
      </c>
      <c r="AP18" s="177" t="n">
        <f aca="false">IF(AL18=1,CONCATENATE(D18," on the → ",R18),0)</f>
        <v>0</v>
      </c>
      <c r="AQ18" s="178" t="n">
        <f aca="false">IF(AP18&gt;0.5,R18,0)</f>
        <v>0</v>
      </c>
      <c r="AR18" s="178" t="n">
        <f aca="false">IF(ISTEXT(AP18),1,0)</f>
        <v>0</v>
      </c>
      <c r="AS18" s="178" t="n">
        <f aca="false">IF(ISTEXT(AT18),1,0)</f>
        <v>0</v>
      </c>
      <c r="AT18" s="186"/>
      <c r="AU18" s="180" t="n">
        <f aca="false">IF(MONTH(F18)&lt;=$AU$2,0,2)</f>
        <v>2</v>
      </c>
      <c r="AV18" s="180" t="n">
        <f aca="false">IF(AU18=0,0,IF(DAY(F18)&gt;=$AV$2,1,0))</f>
        <v>0</v>
      </c>
      <c r="AW18" s="180" t="n">
        <f aca="false">IF(SUM(AU18+AV18)=0,11,0)</f>
        <v>0</v>
      </c>
      <c r="AX18" s="5" t="n">
        <f aca="false">IF(ISTEXT(D18),1,0)</f>
        <v>1</v>
      </c>
      <c r="AY18" s="5" t="str">
        <f aca="false">IF(ISTEXT(C18),"zz",IF(ISBLANK(D18),"zz",D18))</f>
        <v>zz</v>
      </c>
      <c r="AZ18" s="181" t="str">
        <f aca="false">IF(ISTEXT(C18),D18,"zz")</f>
        <v>My Doc. Appointment</v>
      </c>
      <c r="BA18" s="12" t="n">
        <f aca="false">IF(ISNUMBER(F18)&lt;0.5,0,IF(AND(DAY(F18)=1,MONTH(F18)=$Y$4),1,22))</f>
        <v>22</v>
      </c>
    </row>
    <row r="19" s="180" customFormat="true" ht="12.8" hidden="false" customHeight="false" outlineLevel="0" collapsed="false">
      <c r="A19" s="182" t="n">
        <f aca="false">SUM(1+A18)</f>
        <v>12</v>
      </c>
      <c r="B19" s="150" t="n">
        <f aca="false">IF(ISBLANK(D19),0,IF(ISTEXT(C19),CONCATENATE(""),SUM(YEAR(F19))+90))</f>
        <v>2098</v>
      </c>
      <c r="C19" s="151"/>
      <c r="D19" s="152" t="s">
        <v>73</v>
      </c>
      <c r="E19" s="153" t="n">
        <f aca="false">IF(AE19&gt;0.5,CONCATENATE("→"),IF(V19&gt;0.5,CONCATENATE("→"),0))</f>
        <v>0</v>
      </c>
      <c r="F19" s="154" t="n">
        <v>39723</v>
      </c>
      <c r="G19" s="155" t="str">
        <f aca="false">IF(ISBLANK(F19),0,IF(ISTEXT(C19),0,IF(ISTEXT(D19),CONCATENATE("     ",ROUNDDOWN(ORG.OPENOFFICE.YEARS(F19,$AB$2,0),0)))))</f>
        <v>     10</v>
      </c>
      <c r="H19" s="58"/>
      <c r="I19" s="156" t="n">
        <f aca="false">IF(AE19&gt;0.5,CONCATENATE("←"),IF(V19&gt;0.5,CONCATENATE("←"),IF(ISTEXT(C19),CONCATENATE("App.  "),0)))</f>
        <v>0</v>
      </c>
      <c r="J19" s="157" t="n">
        <f aca="false">IF(ISBLANK(F19),CONCATENATE(" "),MONTH(F19))</f>
        <v>10</v>
      </c>
      <c r="K19" s="158" t="n">
        <f aca="false">F19</f>
        <v>39723</v>
      </c>
      <c r="L19" s="159" t="n">
        <f aca="false">IF(ISTEXT(C19),CONCATENATE("-"),IF(ISBLANK(F19),0,IF(ISTEXT(C19),0,IF(ISTEXT(D19),WEEKDAY(F19,1),0))))</f>
        <v>5</v>
      </c>
      <c r="M19" s="160" t="n">
        <f aca="false">IF(ISBLANK(F19),0,IF(ISTEXT(D19),WEEKDAY(DATE(YEAR($AT$1),MONTH(F19),DAY(F19))),0))</f>
        <v>4</v>
      </c>
      <c r="N19" s="161" t="n">
        <f aca="false">IF(G19&lt;0.5,0,IF(AL19=1,CONCATENATE("See calender!"),DAY(F19)+G19))</f>
        <v>12</v>
      </c>
      <c r="O19" s="162" t="n">
        <f aca="false">IF(ISTEXT(E19),1,0)</f>
        <v>0</v>
      </c>
      <c r="P19" s="163" t="n">
        <f aca="false">IF(ISBLANK(F19),0,ORG.OPENOFFICE.DAYSINMONTH(F19))</f>
        <v>31</v>
      </c>
      <c r="Q19" s="164" t="n">
        <f aca="false">IF(F19&gt;0.5,MONTH(F19),0)</f>
        <v>10</v>
      </c>
      <c r="R19" s="164" t="n">
        <f aca="false">IF(F19&gt;0.5,DAY(F19),0)</f>
        <v>2</v>
      </c>
      <c r="S19" s="164" t="n">
        <f aca="false">IF(Q19=Q$4,Q19,0)</f>
        <v>0</v>
      </c>
      <c r="T19" s="164" t="n">
        <f aca="false">IF(R$4=R19,R19,0)</f>
        <v>0</v>
      </c>
      <c r="U19" s="165" t="n">
        <f aca="false">IF(T19&gt;0.5,AND(S19&gt;0.5))</f>
        <v>0</v>
      </c>
      <c r="V19" s="166" t="n">
        <f aca="false">IF(U19=1,T19,0)</f>
        <v>0</v>
      </c>
      <c r="W19" s="166" t="str">
        <f aca="false">D19</f>
        <v>Tomm</v>
      </c>
      <c r="X19" s="167" t="n">
        <f aca="false">IF(ISTEXT(C19),AND(V19&gt;0.5))</f>
        <v>0</v>
      </c>
      <c r="Y19" s="168" t="n">
        <f aca="false">IF(ISNUMBER(F19)&lt;0.5,0,IF(MONTH(F19)=$Y$4,1,IF(SUM(AA19+AB19)=2,1,0)))</f>
        <v>0</v>
      </c>
      <c r="Z19" s="168" t="n">
        <f aca="false">IF(ISBLANK(F19),0,IF(Y19=1,DAY(F19),0))</f>
        <v>0</v>
      </c>
      <c r="AA19" s="169" t="n">
        <f aca="false">IF(ISBLANK(F19),0,IF(MONTH(F19)+$Y$1=13,1,IF(MONTH(F19)=$Y$4+1,1,0)))</f>
        <v>0</v>
      </c>
      <c r="AB19" s="170" t="n">
        <f aca="false">IF(DAY(F19)+AA19=2,1,0)</f>
        <v>1</v>
      </c>
      <c r="AC19" s="170" t="n">
        <f aca="false">IF($Z$4=Z19,Z19,0)</f>
        <v>0</v>
      </c>
      <c r="AD19" s="171" t="n">
        <f aca="false">IF(DAY(F19)=P19,1,0)</f>
        <v>0</v>
      </c>
      <c r="AE19" s="172" t="n">
        <f aca="false">IF(BA19=1,0,IF(AC19&gt;=0.5,AC19,0))</f>
        <v>0</v>
      </c>
      <c r="AF19" s="172" t="str">
        <f aca="false">D19</f>
        <v>Tomm</v>
      </c>
      <c r="AG19" s="173" t="n">
        <f aca="false">IF(V19&gt;0.5,1,0)</f>
        <v>0</v>
      </c>
      <c r="AH19" s="173" t="n">
        <f aca="false">IF(AG19=1,0,IF(AE19&gt;0.5,1,0))</f>
        <v>0</v>
      </c>
      <c r="AI19" s="174" t="n">
        <f aca="false">IF(ISTEXT(C19),AND(AE19&gt;0.5))</f>
        <v>0</v>
      </c>
      <c r="AJ19" s="173"/>
      <c r="AK19" s="173" t="n">
        <f aca="false">IF(Q19=$Q$4,1,0)</f>
        <v>0</v>
      </c>
      <c r="AL19" s="174" t="n">
        <f aca="false">IF(AK19=1,AND(R19&gt;=$R$4))</f>
        <v>0</v>
      </c>
      <c r="AM19" s="175" t="n">
        <f aca="false">IF(AL19=1,D19)</f>
        <v>0</v>
      </c>
      <c r="AN19" s="176" t="n">
        <f aca="false">IF(G19&gt;0.5,SUM(G19+1),0)</f>
        <v>11</v>
      </c>
      <c r="AO19" s="162" t="str">
        <f aca="false">G19</f>
        <v>     10</v>
      </c>
      <c r="AP19" s="177" t="n">
        <f aca="false">IF(AL19=1,CONCATENATE(D19," on the → ",R19),0)</f>
        <v>0</v>
      </c>
      <c r="AQ19" s="145" t="n">
        <f aca="false">IF(AP19&gt;0.5,R19,0)</f>
        <v>0</v>
      </c>
      <c r="AR19" s="145" t="n">
        <f aca="false">IF(ISTEXT(AP19),1,0)</f>
        <v>0</v>
      </c>
      <c r="AS19" s="145" t="n">
        <f aca="false">IF(ISTEXT(AT19),1,0)</f>
        <v>0</v>
      </c>
      <c r="AT19" s="179" t="n">
        <f aca="false">IF(ISBLANK(F19),0,IF(MONTH(F19)=MONTH(AT$4),CONCATENATE(D19,", on the → ",R19),0))</f>
        <v>0</v>
      </c>
      <c r="AU19" s="180" t="n">
        <f aca="false">IF(MONTH(F19)&lt;=$AU$2,0,2)</f>
        <v>2</v>
      </c>
      <c r="AV19" s="180" t="n">
        <f aca="false">IF(AU19=0,0,IF(DAY(F19)&gt;=$AV$2,1,0))</f>
        <v>0</v>
      </c>
      <c r="AW19" s="180" t="n">
        <f aca="false">IF(SUM(AU19+AV19)=0,11,0)</f>
        <v>0</v>
      </c>
      <c r="AX19" s="5" t="n">
        <f aca="false">IF(ISTEXT(D19),1,0)</f>
        <v>1</v>
      </c>
      <c r="AY19" s="5" t="str">
        <f aca="false">IF(ISTEXT(C19),"zz",IF(ISBLANK(D19),"zz",D19))</f>
        <v>Tomm</v>
      </c>
      <c r="AZ19" s="181" t="str">
        <f aca="false">IF(ISTEXT(C19),D19,"zz")</f>
        <v>zz</v>
      </c>
      <c r="BA19" s="12" t="n">
        <f aca="false">IF(ISNUMBER(F19)&lt;0.5,0,IF(AND(DAY(F19)=1,MONTH(F19)=$Y$4),1,22))</f>
        <v>22</v>
      </c>
    </row>
    <row r="20" customFormat="false" ht="12.8" hidden="false" customHeight="false" outlineLevel="0" collapsed="false">
      <c r="A20" s="182" t="n">
        <f aca="false">SUM(1+A19)</f>
        <v>13</v>
      </c>
      <c r="B20" s="150" t="n">
        <f aca="false">IF(ISBLANK(D20),0,IF(ISTEXT(C20),CONCATENATE(""),SUM(YEAR(F20))+90))</f>
        <v>0</v>
      </c>
      <c r="C20" s="151"/>
      <c r="D20" s="184"/>
      <c r="E20" s="153" t="n">
        <f aca="false">IF(AE20&gt;0.5,CONCATENATE("→"),IF(V20&gt;0.5,CONCATENATE("→"),0))</f>
        <v>0</v>
      </c>
      <c r="F20" s="154"/>
      <c r="G20" s="155" t="n">
        <f aca="false">IF(ISBLANK(F20),0,IF(ISTEXT(C20),0,IF(ISTEXT(D20),CONCATENATE("     ",ROUNDDOWN(ORG.OPENOFFICE.YEARS(F20,$AB$2,0),0)))))</f>
        <v>0</v>
      </c>
      <c r="H20" s="58"/>
      <c r="I20" s="156" t="n">
        <f aca="false">IF(AE20&gt;0.5,CONCATENATE("←"),IF(V20&gt;0.5,CONCATENATE("←"),IF(ISTEXT(C20),CONCATENATE("App.  "),0)))</f>
        <v>0</v>
      </c>
      <c r="J20" s="157" t="str">
        <f aca="false">IF(ISBLANK(F20),CONCATENATE(" "),MONTH(F20))</f>
        <v> </v>
      </c>
      <c r="K20" s="158" t="n">
        <f aca="false">F20</f>
        <v>0</v>
      </c>
      <c r="L20" s="159" t="n">
        <f aca="false">IF(ISTEXT(C20),CONCATENATE("-"),IF(ISBLANK(F20),0,IF(ISTEXT(C20),0,IF(ISTEXT(D20),WEEKDAY(F20,1),0))))</f>
        <v>0</v>
      </c>
      <c r="M20" s="160" t="n">
        <f aca="false">IF(ISBLANK(F20),0,IF(ISTEXT(D20),WEEKDAY(DATE(YEAR($AT$1),MONTH(F20),DAY(F20))),0))</f>
        <v>0</v>
      </c>
      <c r="N20" s="161" t="n">
        <f aca="false">IF(G20&lt;0.5,0,IF(AL20=1,CONCATENATE("See calender!"),DAY(F20)+G20))</f>
        <v>0</v>
      </c>
      <c r="O20" s="162" t="n">
        <f aca="false">IF(ISTEXT(E20),1,0)</f>
        <v>0</v>
      </c>
      <c r="P20" s="163" t="n">
        <f aca="false">IF(ISBLANK(F20),0,ORG.OPENOFFICE.DAYSINMONTH(F20))</f>
        <v>0</v>
      </c>
      <c r="Q20" s="164" t="n">
        <f aca="false">IF(F20&gt;0.5,MONTH(F20),0)</f>
        <v>0</v>
      </c>
      <c r="R20" s="164" t="n">
        <f aca="false">IF(F20&gt;0.5,DAY(F20),0)</f>
        <v>0</v>
      </c>
      <c r="S20" s="164" t="n">
        <f aca="false">IF(Q20=Q$4,Q20,0)</f>
        <v>0</v>
      </c>
      <c r="T20" s="164" t="n">
        <f aca="false">IF(R$4=R20,R20,0)</f>
        <v>0</v>
      </c>
      <c r="U20" s="165" t="n">
        <f aca="false">IF(T20&gt;0.5,AND(S20&gt;0.5))</f>
        <v>0</v>
      </c>
      <c r="V20" s="166" t="n">
        <f aca="false">IF(U20=1,T20,0)</f>
        <v>0</v>
      </c>
      <c r="W20" s="166" t="n">
        <f aca="false">D20</f>
        <v>0</v>
      </c>
      <c r="X20" s="167" t="n">
        <f aca="false">IF(ISTEXT(C20),AND(V20&gt;0.5))</f>
        <v>0</v>
      </c>
      <c r="Y20" s="168" t="n">
        <f aca="false">IF(ISNUMBER(F20)&lt;0.5,0,IF(MONTH(F20)=$Y$4,1,IF(SUM(AA20+AB20)=2,1,0)))</f>
        <v>0</v>
      </c>
      <c r="Z20" s="168" t="n">
        <f aca="false">IF(ISBLANK(F20),0,IF(Y20=1,DAY(F20),0))</f>
        <v>0</v>
      </c>
      <c r="AA20" s="169" t="n">
        <f aca="false">IF(ISBLANK(F20),0,IF(MONTH(F20)+$Y$1=13,1,IF(MONTH(F20)=$Y$4+1,1,0)))</f>
        <v>0</v>
      </c>
      <c r="AB20" s="170" t="n">
        <f aca="false">IF(DAY(F20)+AA20=2,1,0)</f>
        <v>0</v>
      </c>
      <c r="AC20" s="170" t="n">
        <f aca="false">IF($Z$4=Z20,Z20,0)</f>
        <v>0</v>
      </c>
      <c r="AD20" s="171" t="n">
        <f aca="false">IF(DAY(F20)=P20,1,0)</f>
        <v>0</v>
      </c>
      <c r="AE20" s="172" t="n">
        <f aca="false">IF(BA20=1,0,IF(AC20&gt;=0.5,AC20,0))</f>
        <v>0</v>
      </c>
      <c r="AF20" s="172" t="n">
        <f aca="false">D20</f>
        <v>0</v>
      </c>
      <c r="AG20" s="173" t="n">
        <f aca="false">IF(V20&gt;0.5,1,0)</f>
        <v>0</v>
      </c>
      <c r="AH20" s="173" t="n">
        <f aca="false">IF(AG20=1,0,IF(AE20&gt;0.5,1,0))</f>
        <v>0</v>
      </c>
      <c r="AI20" s="174" t="n">
        <f aca="false">IF(ISTEXT(C20),AND(AE20&gt;0.5))</f>
        <v>0</v>
      </c>
      <c r="AJ20" s="173"/>
      <c r="AK20" s="173" t="n">
        <f aca="false">IF(Q20=$Q$4,1,0)</f>
        <v>0</v>
      </c>
      <c r="AL20" s="174" t="n">
        <f aca="false">IF(AK20=1,AND(R20&gt;=$R$4))</f>
        <v>0</v>
      </c>
      <c r="AM20" s="175" t="n">
        <f aca="false">IF(AL20=1,D20)</f>
        <v>0</v>
      </c>
      <c r="AN20" s="176" t="n">
        <f aca="false">IF(G20&gt;0.5,SUM(G20+1),0)</f>
        <v>0</v>
      </c>
      <c r="AO20" s="162" t="n">
        <f aca="false">G20</f>
        <v>0</v>
      </c>
      <c r="AP20" s="177" t="n">
        <f aca="false">IF(AL20=1,CONCATENATE(D20," on the → ",R20),0)</f>
        <v>0</v>
      </c>
      <c r="AQ20" s="145" t="n">
        <f aca="false">IF(AP20&gt;0.5,R20,0)</f>
        <v>0</v>
      </c>
      <c r="AR20" s="145" t="n">
        <f aca="false">IF(ISTEXT(AP20),1,0)</f>
        <v>0</v>
      </c>
      <c r="AS20" s="145" t="n">
        <f aca="false">IF(ISTEXT(AT20),1,0)</f>
        <v>0</v>
      </c>
      <c r="AT20" s="179" t="n">
        <f aca="false">IF(ISBLANK(F20),0,IF(MONTH(F20)=MONTH(AT$4),CONCATENATE(D20,", on the → ",R20),0))</f>
        <v>0</v>
      </c>
      <c r="AU20" s="180" t="n">
        <f aca="false">IF(MONTH(F20)&lt;=$AU$2,0,2)</f>
        <v>2</v>
      </c>
      <c r="AV20" s="180" t="n">
        <f aca="false">IF(AU20=0,0,IF(DAY(F20)&gt;=$AV$2,1,0))</f>
        <v>1</v>
      </c>
      <c r="AW20" s="180" t="n">
        <f aca="false">IF(SUM(AU20+AV20)=0,11,0)</f>
        <v>0</v>
      </c>
      <c r="AX20" s="5" t="n">
        <f aca="false">IF(ISTEXT(D20),1,0)</f>
        <v>0</v>
      </c>
      <c r="AY20" s="5" t="str">
        <f aca="false">IF(ISTEXT(C20),"zz",IF(ISBLANK(D20),"zz",D20))</f>
        <v>zz</v>
      </c>
      <c r="AZ20" s="181" t="str">
        <f aca="false">IF(ISTEXT(C20),D20,"zz")</f>
        <v>zz</v>
      </c>
      <c r="BA20" s="12" t="n">
        <f aca="false">IF(ISNUMBER(F20)&lt;0.5,0,IF(AND(DAY(F20)=1,MONTH(F20)=$Y$4),1,22))</f>
        <v>0</v>
      </c>
    </row>
    <row r="21" customFormat="false" ht="12.8" hidden="false" customHeight="false" outlineLevel="0" collapsed="false">
      <c r="A21" s="182" t="n">
        <f aca="false">SUM(1+A20)</f>
        <v>14</v>
      </c>
      <c r="B21" s="150" t="n">
        <f aca="false">IF(ISBLANK(D21),0,IF(ISTEXT(C21),CONCATENATE(""),SUM(YEAR(F21))+90))</f>
        <v>0</v>
      </c>
      <c r="C21" s="151"/>
      <c r="D21" s="152"/>
      <c r="E21" s="153" t="n">
        <f aca="false">IF(AE21&gt;0.5,CONCATENATE("→"),IF(V21&gt;0.5,CONCATENATE("→"),0))</f>
        <v>0</v>
      </c>
      <c r="F21" s="154"/>
      <c r="G21" s="155" t="n">
        <f aca="false">IF(ISBLANK(F21),0,IF(ISTEXT(C21),0,IF(ISTEXT(D21),CONCATENATE("     ",ROUNDDOWN(ORG.OPENOFFICE.YEARS(F21,$AB$2,0),0)))))</f>
        <v>0</v>
      </c>
      <c r="H21" s="58"/>
      <c r="I21" s="156" t="n">
        <f aca="false">IF(AE21&gt;0.5,CONCATENATE("←"),IF(V21&gt;0.5,CONCATENATE("←"),IF(ISTEXT(C21),CONCATENATE("App.  "),0)))</f>
        <v>0</v>
      </c>
      <c r="J21" s="157" t="str">
        <f aca="false">IF(ISBLANK(F21),CONCATENATE(" "),MONTH(F21))</f>
        <v> </v>
      </c>
      <c r="K21" s="158" t="n">
        <f aca="false">F21</f>
        <v>0</v>
      </c>
      <c r="L21" s="159" t="n">
        <f aca="false">IF(ISTEXT(C21),CONCATENATE("-"),IF(ISBLANK(F21),0,IF(ISTEXT(C21),0,IF(ISTEXT(D21),WEEKDAY(F21,1),0))))</f>
        <v>0</v>
      </c>
      <c r="M21" s="160" t="n">
        <f aca="false">IF(ISBLANK(F21),0,IF(ISTEXT(D21),WEEKDAY(DATE(YEAR($AT$1),MONTH(F21),DAY(F21))),0))</f>
        <v>0</v>
      </c>
      <c r="N21" s="161" t="n">
        <f aca="false">IF(G21&lt;0.5,0,IF(AL21=1,CONCATENATE("See calender!"),DAY(F21)+G21))</f>
        <v>0</v>
      </c>
      <c r="O21" s="162" t="n">
        <f aca="false">IF(ISTEXT(E21),1,0)</f>
        <v>0</v>
      </c>
      <c r="P21" s="163" t="n">
        <f aca="false">IF(ISBLANK(F21),0,ORG.OPENOFFICE.DAYSINMONTH(F21))</f>
        <v>0</v>
      </c>
      <c r="Q21" s="164" t="n">
        <f aca="false">IF(F21&gt;0.5,MONTH(F21),0)</f>
        <v>0</v>
      </c>
      <c r="R21" s="164" t="n">
        <f aca="false">IF(F21&gt;0.5,DAY(F21),0)</f>
        <v>0</v>
      </c>
      <c r="S21" s="164" t="n">
        <f aca="false">IF(Q21=Q$4,Q21,0)</f>
        <v>0</v>
      </c>
      <c r="T21" s="164" t="n">
        <f aca="false">IF(R$4=R21,R21,0)</f>
        <v>0</v>
      </c>
      <c r="U21" s="165" t="n">
        <f aca="false">IF(T21&gt;0.5,AND(S21&gt;0.5))</f>
        <v>0</v>
      </c>
      <c r="V21" s="166" t="n">
        <f aca="false">IF(U21=1,T21,0)</f>
        <v>0</v>
      </c>
      <c r="W21" s="166" t="n">
        <f aca="false">D21</f>
        <v>0</v>
      </c>
      <c r="X21" s="167" t="n">
        <f aca="false">IF(ISTEXT(C21),AND(V21&gt;0.5))</f>
        <v>0</v>
      </c>
      <c r="Y21" s="168" t="n">
        <f aca="false">IF(ISNUMBER(F21)&lt;0.5,0,IF(MONTH(F21)=$Y$4,1,IF(SUM(AA21+AB21)=2,1,0)))</f>
        <v>0</v>
      </c>
      <c r="Z21" s="168" t="n">
        <f aca="false">IF(ISBLANK(F21),0,IF(Y21=1,DAY(F21),0))</f>
        <v>0</v>
      </c>
      <c r="AA21" s="169" t="n">
        <f aca="false">IF(ISBLANK(F21),0,IF(MONTH(F21)+$Y$1=13,1,IF(MONTH(F21)=$Y$4+1,1,0)))</f>
        <v>0</v>
      </c>
      <c r="AB21" s="170" t="n">
        <f aca="false">IF(DAY(F21)+AA21=2,1,0)</f>
        <v>0</v>
      </c>
      <c r="AC21" s="170" t="n">
        <f aca="false">IF($Z$4=Z21,Z21,0)</f>
        <v>0</v>
      </c>
      <c r="AD21" s="171" t="n">
        <f aca="false">IF(DAY(F21)=P21,1,0)</f>
        <v>0</v>
      </c>
      <c r="AE21" s="172" t="n">
        <f aca="false">IF(BA21=1,0,IF(AC21&gt;=0.5,AC21,0))</f>
        <v>0</v>
      </c>
      <c r="AF21" s="172" t="n">
        <f aca="false">D21</f>
        <v>0</v>
      </c>
      <c r="AG21" s="173" t="n">
        <f aca="false">IF(V21&gt;0.5,1,0)</f>
        <v>0</v>
      </c>
      <c r="AH21" s="173" t="n">
        <f aca="false">IF(AG21=1,0,IF(AE21&gt;0.5,1,0))</f>
        <v>0</v>
      </c>
      <c r="AI21" s="174" t="n">
        <f aca="false">IF(ISTEXT(C21),AND(AE21&gt;0.5))</f>
        <v>0</v>
      </c>
      <c r="AJ21" s="173"/>
      <c r="AK21" s="173" t="n">
        <f aca="false">IF(Q21=$Q$4,1,0)</f>
        <v>0</v>
      </c>
      <c r="AL21" s="174" t="n">
        <f aca="false">IF(AK21=1,AND(R21&gt;=$R$4))</f>
        <v>0</v>
      </c>
      <c r="AM21" s="175" t="n">
        <f aca="false">IF(AL21=1,D21)</f>
        <v>0</v>
      </c>
      <c r="AN21" s="176" t="n">
        <f aca="false">IF(G21&gt;0.5,SUM(G21+1),0)</f>
        <v>0</v>
      </c>
      <c r="AO21" s="162" t="n">
        <f aca="false">G21</f>
        <v>0</v>
      </c>
      <c r="AP21" s="177" t="n">
        <f aca="false">IF(AL21=1,CONCATENATE(D21," on the → ",R21),0)</f>
        <v>0</v>
      </c>
      <c r="AQ21" s="178" t="n">
        <f aca="false">IF(AP21&gt;0.5,R21,0)</f>
        <v>0</v>
      </c>
      <c r="AR21" s="178" t="n">
        <f aca="false">IF(ISTEXT(AP21),1,0)</f>
        <v>0</v>
      </c>
      <c r="AS21" s="178" t="n">
        <f aca="false">IF(ISTEXT(AT21),1,0)</f>
        <v>0</v>
      </c>
      <c r="AT21" s="179" t="n">
        <f aca="false">IF(ISBLANK(F21),0,IF(MONTH(F21)=MONTH(AT$4),CONCATENATE(D21,", on the → ",R21),0))</f>
        <v>0</v>
      </c>
      <c r="AU21" s="180" t="n">
        <f aca="false">IF(MONTH(F21)&lt;=$AU$2,0,2)</f>
        <v>2</v>
      </c>
      <c r="AV21" s="180" t="n">
        <f aca="false">IF(AU21=0,0,IF(DAY(F21)&gt;=$AV$2,1,0))</f>
        <v>1</v>
      </c>
      <c r="AW21" s="180" t="n">
        <f aca="false">IF(SUM(AU21+AV21)=0,11,0)</f>
        <v>0</v>
      </c>
      <c r="AX21" s="5" t="n">
        <f aca="false">IF(ISTEXT(D21),1,0)</f>
        <v>0</v>
      </c>
      <c r="AY21" s="5" t="str">
        <f aca="false">IF(ISTEXT(C21),"zz",IF(ISBLANK(D21),"zz",D21))</f>
        <v>zz</v>
      </c>
      <c r="AZ21" s="181" t="str">
        <f aca="false">IF(ISTEXT(C21),D21,"zz")</f>
        <v>zz</v>
      </c>
      <c r="BA21" s="12" t="n">
        <f aca="false">IF(ISNUMBER(F21)&lt;0.5,0,IF(AND(DAY(F21)=1,MONTH(F21)=$Y$4),1,22))</f>
        <v>0</v>
      </c>
    </row>
    <row r="22" s="180" customFormat="true" ht="12.8" hidden="false" customHeight="false" outlineLevel="0" collapsed="false">
      <c r="A22" s="182" t="n">
        <f aca="false">SUM(1+A21)</f>
        <v>15</v>
      </c>
      <c r="B22" s="150" t="n">
        <f aca="false">IF(ISBLANK(D22),0,IF(ISTEXT(C22),CONCATENATE(""),SUM(YEAR(F22))+90))</f>
        <v>0</v>
      </c>
      <c r="C22" s="151"/>
      <c r="D22" s="152"/>
      <c r="E22" s="153" t="n">
        <f aca="false">IF(AE22&gt;0.5,CONCATENATE("→"),IF(V22&gt;0.5,CONCATENATE("→"),0))</f>
        <v>0</v>
      </c>
      <c r="F22" s="154"/>
      <c r="G22" s="155" t="n">
        <f aca="false">IF(ISBLANK(F22),0,IF(ISTEXT(C22),0,IF(ISTEXT(D22),CONCATENATE("     ",ROUNDDOWN(ORG.OPENOFFICE.YEARS(F22,$AB$2,0),0)))))</f>
        <v>0</v>
      </c>
      <c r="H22" s="58"/>
      <c r="I22" s="156" t="n">
        <f aca="false">IF(AE22&gt;0.5,CONCATENATE("←"),IF(V22&gt;0.5,CONCATENATE("←"),IF(ISTEXT(C22),CONCATENATE("App.  "),0)))</f>
        <v>0</v>
      </c>
      <c r="J22" s="157" t="str">
        <f aca="false">IF(ISBLANK(F22),CONCATENATE(" "),MONTH(F22))</f>
        <v> </v>
      </c>
      <c r="K22" s="158" t="n">
        <f aca="false">F22</f>
        <v>0</v>
      </c>
      <c r="L22" s="159" t="n">
        <f aca="false">IF(ISTEXT(C22),CONCATENATE("-"),IF(ISBLANK(F22),0,IF(ISTEXT(C22),0,IF(ISTEXT(D22),WEEKDAY(F22,1),0))))</f>
        <v>0</v>
      </c>
      <c r="M22" s="160" t="n">
        <f aca="false">IF(ISBLANK(F22),0,IF(ISTEXT(D22),WEEKDAY(DATE(YEAR($AT$1),MONTH(F22),DAY(F22))),0))</f>
        <v>0</v>
      </c>
      <c r="N22" s="161" t="n">
        <f aca="false">IF(G22&lt;0.5,0,IF(AL22=1,CONCATENATE("See calender!"),DAY(F22)+G22))</f>
        <v>0</v>
      </c>
      <c r="O22" s="162" t="n">
        <f aca="false">IF(ISTEXT(E22),1,0)</f>
        <v>0</v>
      </c>
      <c r="P22" s="163" t="n">
        <f aca="false">IF(ISBLANK(F22),0,ORG.OPENOFFICE.DAYSINMONTH(F22))</f>
        <v>0</v>
      </c>
      <c r="Q22" s="164" t="n">
        <f aca="false">IF(F22&gt;0.5,MONTH(F22),0)</f>
        <v>0</v>
      </c>
      <c r="R22" s="164" t="n">
        <f aca="false">IF(F22&gt;0.5,DAY(F22),0)</f>
        <v>0</v>
      </c>
      <c r="S22" s="164" t="n">
        <f aca="false">IF(Q22=Q$4,Q22,0)</f>
        <v>0</v>
      </c>
      <c r="T22" s="164" t="n">
        <f aca="false">IF(R$4=R22,R22,0)</f>
        <v>0</v>
      </c>
      <c r="U22" s="165" t="n">
        <f aca="false">IF(T22&gt;0.5,AND(S22&gt;0.5))</f>
        <v>0</v>
      </c>
      <c r="V22" s="166" t="n">
        <f aca="false">IF(U22=1,T22,0)</f>
        <v>0</v>
      </c>
      <c r="W22" s="166" t="n">
        <f aca="false">D22</f>
        <v>0</v>
      </c>
      <c r="X22" s="167" t="n">
        <f aca="false">IF(ISTEXT(C22),AND(V22&gt;0.5))</f>
        <v>0</v>
      </c>
      <c r="Y22" s="168" t="n">
        <f aca="false">IF(ISNUMBER(F22)&lt;0.5,0,IF(MONTH(F22)=$Y$4,1,IF(SUM(AA22+AB22)=2,1,0)))</f>
        <v>0</v>
      </c>
      <c r="Z22" s="168" t="n">
        <f aca="false">IF(ISBLANK(F22),0,IF(Y22=1,DAY(F22),0))</f>
        <v>0</v>
      </c>
      <c r="AA22" s="169" t="n">
        <f aca="false">IF(ISBLANK(F22),0,IF(MONTH(F22)+$Y$1=13,1,IF(MONTH(F22)=$Y$4+1,1,0)))</f>
        <v>0</v>
      </c>
      <c r="AB22" s="170" t="n">
        <f aca="false">IF(DAY(F22)+AA22=2,1,0)</f>
        <v>0</v>
      </c>
      <c r="AC22" s="170" t="n">
        <f aca="false">IF($Z$4=Z22,Z22,0)</f>
        <v>0</v>
      </c>
      <c r="AD22" s="171" t="n">
        <f aca="false">IF(DAY(F22)=P22,1,0)</f>
        <v>0</v>
      </c>
      <c r="AE22" s="172" t="n">
        <f aca="false">IF(BA22=1,0,IF(AC22&gt;=0.5,AC22,0))</f>
        <v>0</v>
      </c>
      <c r="AF22" s="172" t="n">
        <f aca="false">D22</f>
        <v>0</v>
      </c>
      <c r="AG22" s="173" t="n">
        <f aca="false">IF(V22&gt;0.5,1,0)</f>
        <v>0</v>
      </c>
      <c r="AH22" s="173" t="n">
        <f aca="false">IF(AG22=1,0,IF(AE22&gt;0.5,1,0))</f>
        <v>0</v>
      </c>
      <c r="AI22" s="174" t="n">
        <f aca="false">IF(ISTEXT(C22),AND(AE22&gt;0.5))</f>
        <v>0</v>
      </c>
      <c r="AJ22" s="173"/>
      <c r="AK22" s="173" t="n">
        <f aca="false">IF(Q22=$Q$4,1,0)</f>
        <v>0</v>
      </c>
      <c r="AL22" s="174" t="n">
        <f aca="false">IF(AK22=1,AND(R22&gt;=$R$4))</f>
        <v>0</v>
      </c>
      <c r="AM22" s="175" t="n">
        <f aca="false">IF(AL22=1,D22)</f>
        <v>0</v>
      </c>
      <c r="AN22" s="176" t="n">
        <f aca="false">IF(G22&gt;0.5,SUM(G22+1),0)</f>
        <v>0</v>
      </c>
      <c r="AO22" s="162" t="n">
        <f aca="false">G22</f>
        <v>0</v>
      </c>
      <c r="AP22" s="177" t="n">
        <f aca="false">IF(AL22=1,CONCATENATE(D22," on the → ",R22),0)</f>
        <v>0</v>
      </c>
      <c r="AQ22" s="145" t="n">
        <f aca="false">IF(AP22&gt;0.5,R22,0)</f>
        <v>0</v>
      </c>
      <c r="AR22" s="145" t="n">
        <f aca="false">IF(ISTEXT(AP22),1,0)</f>
        <v>0</v>
      </c>
      <c r="AS22" s="145" t="n">
        <f aca="false">IF(ISTEXT(AT22),1,0)</f>
        <v>0</v>
      </c>
      <c r="AT22" s="179" t="n">
        <f aca="false">IF(ISBLANK(F22),0,IF(MONTH(F22)=MONTH(AT$4),CONCATENATE(D22,", on the → ",R22),0))</f>
        <v>0</v>
      </c>
      <c r="AU22" s="180" t="n">
        <f aca="false">IF(MONTH(F22)&lt;=$AU$2,0,2)</f>
        <v>2</v>
      </c>
      <c r="AV22" s="180" t="n">
        <f aca="false">IF(AU22=0,0,IF(DAY(F22)&gt;=$AV$2,1,0))</f>
        <v>1</v>
      </c>
      <c r="AW22" s="180" t="n">
        <f aca="false">IF(SUM(AU22+AV22)=0,11,0)</f>
        <v>0</v>
      </c>
      <c r="AX22" s="5" t="n">
        <f aca="false">IF(ISTEXT(D22),1,0)</f>
        <v>0</v>
      </c>
      <c r="AY22" s="5" t="str">
        <f aca="false">IF(ISTEXT(C22),"zz",IF(ISBLANK(D22),"zz",D22))</f>
        <v>zz</v>
      </c>
      <c r="AZ22" s="181" t="str">
        <f aca="false">IF(ISTEXT(C22),D22,"zz")</f>
        <v>zz</v>
      </c>
      <c r="BA22" s="12" t="n">
        <f aca="false">IF(ISNUMBER(F22)&lt;0.5,0,IF(AND(DAY(F22)=1,MONTH(F22)=$Y$4),1,22))</f>
        <v>0</v>
      </c>
    </row>
    <row r="23" customFormat="false" ht="12.8" hidden="false" customHeight="false" outlineLevel="0" collapsed="false">
      <c r="A23" s="182" t="n">
        <f aca="false">SUM(1+A22)</f>
        <v>16</v>
      </c>
      <c r="B23" s="150" t="n">
        <f aca="false">IF(ISBLANK(D23),0,IF(ISTEXT(C23),CONCATENATE(""),SUM(YEAR(F23))+90))</f>
        <v>0</v>
      </c>
      <c r="C23" s="151"/>
      <c r="D23" s="152"/>
      <c r="E23" s="153" t="n">
        <f aca="false">IF(AE23&gt;0.5,CONCATENATE("→"),IF(V23&gt;0.5,CONCATENATE("→"),0))</f>
        <v>0</v>
      </c>
      <c r="F23" s="154"/>
      <c r="G23" s="155" t="n">
        <f aca="false">IF(ISBLANK(F23),0,IF(ISTEXT(C23),0,IF(ISTEXT(D23),CONCATENATE("     ",ROUNDDOWN(ORG.OPENOFFICE.YEARS(F23,$AB$2,0),0)))))</f>
        <v>0</v>
      </c>
      <c r="H23" s="58"/>
      <c r="I23" s="156" t="n">
        <f aca="false">IF(AE23&gt;0.5,CONCATENATE("←"),IF(V23&gt;0.5,CONCATENATE("←"),IF(ISTEXT(C23),CONCATENATE("App.  "),0)))</f>
        <v>0</v>
      </c>
      <c r="J23" s="157" t="str">
        <f aca="false">IF(ISBLANK(F23),CONCATENATE(" "),MONTH(F23))</f>
        <v> </v>
      </c>
      <c r="K23" s="158" t="n">
        <f aca="false">F23</f>
        <v>0</v>
      </c>
      <c r="L23" s="159" t="n">
        <f aca="false">IF(ISTEXT(C23),CONCATENATE("-"),IF(ISBLANK(F23),0,IF(ISTEXT(C23),0,IF(ISTEXT(D23),WEEKDAY(F23,1),0))))</f>
        <v>0</v>
      </c>
      <c r="M23" s="160" t="n">
        <f aca="false">IF(ISBLANK(F23),0,IF(ISTEXT(D23),WEEKDAY(DATE(YEAR($AT$1),MONTH(F23),DAY(F23))),0))</f>
        <v>0</v>
      </c>
      <c r="N23" s="161" t="n">
        <f aca="false">IF(G23&lt;0.5,0,IF(AL23=1,CONCATENATE("See calender!"),DAY(F23)+G23))</f>
        <v>0</v>
      </c>
      <c r="O23" s="162" t="n">
        <f aca="false">IF(ISTEXT(E23),1,0)</f>
        <v>0</v>
      </c>
      <c r="P23" s="163" t="n">
        <f aca="false">IF(ISBLANK(F23),0,ORG.OPENOFFICE.DAYSINMONTH(F23))</f>
        <v>0</v>
      </c>
      <c r="Q23" s="164" t="n">
        <f aca="false">IF(F23&gt;0.5,MONTH(F23),0)</f>
        <v>0</v>
      </c>
      <c r="R23" s="164" t="n">
        <f aca="false">IF(F23&gt;0.5,DAY(F23),0)</f>
        <v>0</v>
      </c>
      <c r="S23" s="164" t="n">
        <f aca="false">IF(Q23=Q$4,Q23,0)</f>
        <v>0</v>
      </c>
      <c r="T23" s="164" t="n">
        <f aca="false">IF(R$4=R23,R23,0)</f>
        <v>0</v>
      </c>
      <c r="U23" s="165" t="n">
        <f aca="false">IF(T23&gt;0.5,AND(S23&gt;0.5))</f>
        <v>0</v>
      </c>
      <c r="V23" s="166" t="n">
        <f aca="false">IF(U23=1,T23,0)</f>
        <v>0</v>
      </c>
      <c r="W23" s="166" t="n">
        <f aca="false">D23</f>
        <v>0</v>
      </c>
      <c r="X23" s="167" t="n">
        <f aca="false">IF(ISTEXT(C23),AND(V23&gt;0.5))</f>
        <v>0</v>
      </c>
      <c r="Y23" s="168" t="n">
        <f aca="false">IF(ISNUMBER(F23)&lt;0.5,0,IF(MONTH(F23)=$Y$4,1,IF(SUM(AA23+AB23)=2,1,0)))</f>
        <v>0</v>
      </c>
      <c r="Z23" s="168" t="n">
        <f aca="false">IF(ISBLANK(F23),0,IF(Y23=1,DAY(F23),0))</f>
        <v>0</v>
      </c>
      <c r="AA23" s="169" t="n">
        <f aca="false">IF(ISBLANK(F23),0,IF(MONTH(F23)+$Y$1=13,1,IF(MONTH(F23)=$Y$4+1,1,0)))</f>
        <v>0</v>
      </c>
      <c r="AB23" s="170" t="n">
        <f aca="false">IF(DAY(F23)+AA23=2,1,0)</f>
        <v>0</v>
      </c>
      <c r="AC23" s="170" t="n">
        <f aca="false">IF($Z$4=Z23,Z23,0)</f>
        <v>0</v>
      </c>
      <c r="AD23" s="171" t="n">
        <f aca="false">IF(DAY(F23)=P23,1,0)</f>
        <v>0</v>
      </c>
      <c r="AE23" s="172" t="n">
        <f aca="false">IF(BA23=1,0,IF(AC23&gt;=0.5,AC23,0))</f>
        <v>0</v>
      </c>
      <c r="AF23" s="172" t="n">
        <f aca="false">D23</f>
        <v>0</v>
      </c>
      <c r="AG23" s="173" t="n">
        <f aca="false">IF(V23&gt;0.5,1,0)</f>
        <v>0</v>
      </c>
      <c r="AH23" s="173" t="n">
        <f aca="false">IF(AG23=1,0,IF(AE23&gt;0.5,1,0))</f>
        <v>0</v>
      </c>
      <c r="AI23" s="174" t="n">
        <f aca="false">IF(ISTEXT(C23),AND(AE23&gt;0.5))</f>
        <v>0</v>
      </c>
      <c r="AJ23" s="173"/>
      <c r="AK23" s="173" t="n">
        <f aca="false">IF(Q23=$Q$4,1,0)</f>
        <v>0</v>
      </c>
      <c r="AL23" s="174" t="n">
        <f aca="false">IF(AK23=1,AND(R23&gt;=$R$4))</f>
        <v>0</v>
      </c>
      <c r="AM23" s="175" t="n">
        <f aca="false">IF(AL23=1,D23)</f>
        <v>0</v>
      </c>
      <c r="AN23" s="176" t="n">
        <f aca="false">IF(G23&gt;0.5,SUM(G23+1),0)</f>
        <v>0</v>
      </c>
      <c r="AO23" s="162" t="n">
        <f aca="false">G23</f>
        <v>0</v>
      </c>
      <c r="AP23" s="177" t="n">
        <f aca="false">IF(AL23=1,CONCATENATE(D23," on the → ",R23),0)</f>
        <v>0</v>
      </c>
      <c r="AQ23" s="178" t="n">
        <f aca="false">IF(AP23&gt;0.5,R23,0)</f>
        <v>0</v>
      </c>
      <c r="AR23" s="178" t="n">
        <f aca="false">IF(ISTEXT(AP23),1,0)</f>
        <v>0</v>
      </c>
      <c r="AS23" s="178" t="n">
        <f aca="false">IF(ISTEXT(AT23),1,0)</f>
        <v>0</v>
      </c>
      <c r="AT23" s="179" t="n">
        <f aca="false">IF(ISBLANK(F23),0,IF(MONTH(F23)=MONTH(AT$4),CONCATENATE(D23,", on the → ",R23),0))</f>
        <v>0</v>
      </c>
      <c r="AU23" s="180" t="n">
        <f aca="false">IF(MONTH(F23)&lt;=$AU$2,0,2)</f>
        <v>2</v>
      </c>
      <c r="AV23" s="180" t="n">
        <f aca="false">IF(AU23=0,0,IF(DAY(F23)&gt;=$AV$2,1,0))</f>
        <v>1</v>
      </c>
      <c r="AW23" s="180" t="n">
        <f aca="false">IF(SUM(AU23+AV23)=0,11,0)</f>
        <v>0</v>
      </c>
      <c r="AX23" s="5" t="n">
        <f aca="false">IF(ISTEXT(D23),1,0)</f>
        <v>0</v>
      </c>
      <c r="AY23" s="5" t="str">
        <f aca="false">IF(ISTEXT(C23),"zz",IF(ISBLANK(D23),"zz",D23))</f>
        <v>zz</v>
      </c>
      <c r="AZ23" s="181" t="str">
        <f aca="false">IF(ISTEXT(C23),D23,"zz")</f>
        <v>zz</v>
      </c>
      <c r="BA23" s="12" t="n">
        <f aca="false">IF(ISNUMBER(F23)&lt;0.5,0,IF(AND(DAY(F23)=1,MONTH(F23)=$Y$4),1,22))</f>
        <v>0</v>
      </c>
    </row>
    <row r="24" customFormat="false" ht="12.8" hidden="false" customHeight="false" outlineLevel="0" collapsed="false">
      <c r="A24" s="182" t="n">
        <f aca="false">SUM(1+A23)</f>
        <v>17</v>
      </c>
      <c r="B24" s="150" t="n">
        <f aca="false">IF(ISBLANK(D24),0,IF(ISTEXT(C24),CONCATENATE(""),SUM(YEAR(F24))+90))</f>
        <v>0</v>
      </c>
      <c r="C24" s="151"/>
      <c r="D24" s="152"/>
      <c r="E24" s="153" t="n">
        <f aca="false">IF(AE24&gt;0.5,CONCATENATE("→"),IF(V24&gt;0.5,CONCATENATE("→"),0))</f>
        <v>0</v>
      </c>
      <c r="F24" s="154"/>
      <c r="G24" s="155" t="n">
        <f aca="false">IF(ISBLANK(F24),0,IF(ISTEXT(C24),0,IF(ISTEXT(D24),CONCATENATE("     ",ROUNDDOWN(ORG.OPENOFFICE.YEARS(F24,$AB$2,0),0)))))</f>
        <v>0</v>
      </c>
      <c r="H24" s="58"/>
      <c r="I24" s="156" t="n">
        <f aca="false">IF(AE24&gt;0.5,CONCATENATE("←"),IF(V24&gt;0.5,CONCATENATE("←"),IF(ISTEXT(C24),CONCATENATE("App.  "),0)))</f>
        <v>0</v>
      </c>
      <c r="J24" s="157" t="str">
        <f aca="false">IF(ISBLANK(F24),CONCATENATE(" "),MONTH(F24))</f>
        <v> </v>
      </c>
      <c r="K24" s="158" t="n">
        <f aca="false">F24</f>
        <v>0</v>
      </c>
      <c r="L24" s="159" t="n">
        <f aca="false">IF(ISTEXT(C24),CONCATENATE("-"),IF(ISBLANK(F24),0,IF(ISTEXT(C24),0,IF(ISTEXT(D24),WEEKDAY(F24,1),0))))</f>
        <v>0</v>
      </c>
      <c r="M24" s="160" t="n">
        <f aca="false">IF(ISBLANK(F24),0,IF(ISTEXT(D24),WEEKDAY(DATE(YEAR($AT$1),MONTH(F24),DAY(F24))),0))</f>
        <v>0</v>
      </c>
      <c r="N24" s="161" t="n">
        <f aca="false">IF(G24&lt;0.5,0,IF(AL24=1,CONCATENATE("See calender!"),DAY(F24)+G24))</f>
        <v>0</v>
      </c>
      <c r="O24" s="162" t="n">
        <f aca="false">IF(ISTEXT(E24),1,0)</f>
        <v>0</v>
      </c>
      <c r="P24" s="163" t="n">
        <f aca="false">IF(ISBLANK(F24),0,ORG.OPENOFFICE.DAYSINMONTH(F24))</f>
        <v>0</v>
      </c>
      <c r="Q24" s="164" t="n">
        <f aca="false">IF(F24&gt;0.5,MONTH(F24),0)</f>
        <v>0</v>
      </c>
      <c r="R24" s="164" t="n">
        <f aca="false">IF(F24&gt;0.5,DAY(F24),0)</f>
        <v>0</v>
      </c>
      <c r="S24" s="164" t="n">
        <f aca="false">IF(Q24=Q$4,Q24,0)</f>
        <v>0</v>
      </c>
      <c r="T24" s="164" t="n">
        <f aca="false">IF(R$4=R24,R24,0)</f>
        <v>0</v>
      </c>
      <c r="U24" s="165" t="n">
        <f aca="false">IF(T24&gt;0.5,AND(S24&gt;0.5))</f>
        <v>0</v>
      </c>
      <c r="V24" s="166" t="n">
        <f aca="false">IF(U24=1,T24,0)</f>
        <v>0</v>
      </c>
      <c r="W24" s="166" t="n">
        <f aca="false">D24</f>
        <v>0</v>
      </c>
      <c r="X24" s="167" t="n">
        <f aca="false">IF(ISTEXT(C24),AND(V24&gt;0.5))</f>
        <v>0</v>
      </c>
      <c r="Y24" s="168" t="n">
        <f aca="false">IF(ISNUMBER(F24)&lt;0.5,0,IF(MONTH(F24)=$Y$4,1,IF(SUM(AA24+AB24)=2,1,0)))</f>
        <v>0</v>
      </c>
      <c r="Z24" s="168" t="n">
        <f aca="false">IF(ISBLANK(F24),0,IF(Y24=1,DAY(F24),0))</f>
        <v>0</v>
      </c>
      <c r="AA24" s="169" t="n">
        <f aca="false">IF(ISBLANK(F24),0,IF(MONTH(F24)+$Y$1=13,1,IF(MONTH(F24)=$Y$4+1,1,0)))</f>
        <v>0</v>
      </c>
      <c r="AB24" s="170" t="n">
        <f aca="false">IF(DAY(F24)+AA24=2,1,0)</f>
        <v>0</v>
      </c>
      <c r="AC24" s="170" t="n">
        <f aca="false">IF($Z$4=Z24,Z24,0)</f>
        <v>0</v>
      </c>
      <c r="AD24" s="171" t="n">
        <f aca="false">IF(DAY(F24)=P24,1,0)</f>
        <v>0</v>
      </c>
      <c r="AE24" s="172" t="n">
        <f aca="false">IF(BA24=1,0,IF(AC24&gt;=0.5,AC24,0))</f>
        <v>0</v>
      </c>
      <c r="AF24" s="172" t="n">
        <f aca="false">D24</f>
        <v>0</v>
      </c>
      <c r="AG24" s="173" t="n">
        <f aca="false">IF(V24&gt;0.5,1,0)</f>
        <v>0</v>
      </c>
      <c r="AH24" s="173" t="n">
        <f aca="false">IF(AG24=1,0,IF(AE24&gt;0.5,1,0))</f>
        <v>0</v>
      </c>
      <c r="AI24" s="174" t="n">
        <f aca="false">IF(ISTEXT(C24),AND(AE24&gt;0.5))</f>
        <v>0</v>
      </c>
      <c r="AJ24" s="173"/>
      <c r="AK24" s="173" t="n">
        <f aca="false">IF(Q24=$Q$4,1,0)</f>
        <v>0</v>
      </c>
      <c r="AL24" s="174" t="n">
        <f aca="false">IF(AK24=1,AND(R24&gt;=$R$4))</f>
        <v>0</v>
      </c>
      <c r="AM24" s="175" t="n">
        <f aca="false">IF(AL24=1,D24)</f>
        <v>0</v>
      </c>
      <c r="AN24" s="176" t="n">
        <f aca="false">IF(G24&gt;0.5,SUM(G24+1),0)</f>
        <v>0</v>
      </c>
      <c r="AO24" s="162" t="n">
        <f aca="false">G24</f>
        <v>0</v>
      </c>
      <c r="AP24" s="177" t="n">
        <f aca="false">IF(AL24=1,CONCATENATE(D24," on the → ",R24),0)</f>
        <v>0</v>
      </c>
      <c r="AQ24" s="145" t="n">
        <f aca="false">IF(AP24&gt;0.5,R24,0)</f>
        <v>0</v>
      </c>
      <c r="AR24" s="145" t="n">
        <f aca="false">IF(ISTEXT(AP24),1,0)</f>
        <v>0</v>
      </c>
      <c r="AS24" s="145" t="n">
        <f aca="false">IF(ISTEXT(AT24),1,0)</f>
        <v>0</v>
      </c>
      <c r="AT24" s="179" t="n">
        <f aca="false">IF(ISBLANK(F24),0,IF(MONTH(F24)=MONTH(AT$4),CONCATENATE(D24,", on the → ",R24),0))</f>
        <v>0</v>
      </c>
      <c r="AU24" s="180" t="n">
        <f aca="false">IF(MONTH(F24)&lt;=$AU$2,0,2)</f>
        <v>2</v>
      </c>
      <c r="AV24" s="180" t="n">
        <f aca="false">IF(AU24=0,0,IF(DAY(F24)&gt;=$AV$2,1,0))</f>
        <v>1</v>
      </c>
      <c r="AW24" s="180" t="n">
        <f aca="false">IF(SUM(AU24+AV24)=0,11,0)</f>
        <v>0</v>
      </c>
      <c r="AX24" s="5" t="n">
        <f aca="false">IF(ISTEXT(D24),1,0)</f>
        <v>0</v>
      </c>
      <c r="AY24" s="5" t="str">
        <f aca="false">IF(ISTEXT(C24),"zz",IF(ISBLANK(D24),"zz",D24))</f>
        <v>zz</v>
      </c>
      <c r="AZ24" s="181" t="str">
        <f aca="false">IF(ISTEXT(C24),D24,"zz")</f>
        <v>zz</v>
      </c>
      <c r="BA24" s="12" t="n">
        <f aca="false">IF(ISNUMBER(F24)&lt;0.5,0,IF(AND(DAY(F24)=1,MONTH(F24)=$Y$4),1,22))</f>
        <v>0</v>
      </c>
    </row>
    <row r="25" s="180" customFormat="true" ht="12.8" hidden="false" customHeight="false" outlineLevel="0" collapsed="false">
      <c r="A25" s="182" t="n">
        <f aca="false">SUM(1+A24)</f>
        <v>18</v>
      </c>
      <c r="B25" s="150" t="n">
        <f aca="false">IF(ISBLANK(D25),0,IF(ISTEXT(C25),CONCATENATE(""),SUM(YEAR(F25))+90))</f>
        <v>0</v>
      </c>
      <c r="C25" s="151"/>
      <c r="D25" s="152"/>
      <c r="E25" s="153" t="n">
        <f aca="false">IF(AE25&gt;0.5,CONCATENATE("→"),IF(V25&gt;0.5,CONCATENATE("→"),0))</f>
        <v>0</v>
      </c>
      <c r="F25" s="154"/>
      <c r="G25" s="155" t="n">
        <f aca="false">IF(ISBLANK(F25),0,IF(ISTEXT(C25),0,IF(ISTEXT(D25),CONCATENATE("     ",ROUNDDOWN(ORG.OPENOFFICE.YEARS(F25,$AB$2,0),0)))))</f>
        <v>0</v>
      </c>
      <c r="H25" s="58"/>
      <c r="I25" s="156" t="n">
        <f aca="false">IF(AE25&gt;0.5,CONCATENATE("←"),IF(V25&gt;0.5,CONCATENATE("←"),IF(ISTEXT(C25),CONCATENATE("App.  "),0)))</f>
        <v>0</v>
      </c>
      <c r="J25" s="157" t="str">
        <f aca="false">IF(ISBLANK(F25),CONCATENATE(" "),MONTH(F25))</f>
        <v> </v>
      </c>
      <c r="K25" s="158" t="n">
        <f aca="false">F25</f>
        <v>0</v>
      </c>
      <c r="L25" s="159" t="n">
        <f aca="false">IF(ISTEXT(C25),CONCATENATE("-"),IF(ISBLANK(F25),0,IF(ISTEXT(C25),0,IF(ISTEXT(D25),WEEKDAY(F25,1),0))))</f>
        <v>0</v>
      </c>
      <c r="M25" s="160" t="n">
        <f aca="false">IF(ISBLANK(F25),0,IF(ISTEXT(D25),WEEKDAY(DATE(YEAR($AT$1),MONTH(F25),DAY(F25))),0))</f>
        <v>0</v>
      </c>
      <c r="N25" s="161" t="n">
        <f aca="false">IF(G25&lt;0.5,0,IF(AL25=1,CONCATENATE("See calender!"),DAY(F25)+G25))</f>
        <v>0</v>
      </c>
      <c r="O25" s="162" t="n">
        <f aca="false">IF(ISTEXT(E25),1,0)</f>
        <v>0</v>
      </c>
      <c r="P25" s="163" t="n">
        <f aca="false">IF(ISBLANK(F25),0,ORG.OPENOFFICE.DAYSINMONTH(F25))</f>
        <v>0</v>
      </c>
      <c r="Q25" s="164" t="n">
        <f aca="false">IF(F25&gt;0.5,MONTH(F25),0)</f>
        <v>0</v>
      </c>
      <c r="R25" s="164" t="n">
        <f aca="false">IF(F25&gt;0.5,DAY(F25),0)</f>
        <v>0</v>
      </c>
      <c r="S25" s="164" t="n">
        <f aca="false">IF(Q25=Q$4,Q25,0)</f>
        <v>0</v>
      </c>
      <c r="T25" s="164" t="n">
        <f aca="false">IF(R$4=R25,R25,0)</f>
        <v>0</v>
      </c>
      <c r="U25" s="165" t="n">
        <f aca="false">IF(T25&gt;0.5,AND(S25&gt;0.5))</f>
        <v>0</v>
      </c>
      <c r="V25" s="166" t="n">
        <f aca="false">IF(U25=1,T25,0)</f>
        <v>0</v>
      </c>
      <c r="W25" s="166" t="n">
        <f aca="false">D25</f>
        <v>0</v>
      </c>
      <c r="X25" s="167" t="n">
        <f aca="false">IF(ISTEXT(C25),AND(V25&gt;0.5))</f>
        <v>0</v>
      </c>
      <c r="Y25" s="168" t="n">
        <f aca="false">IF(ISNUMBER(F25)&lt;0.5,0,IF(MONTH(F25)=$Y$4,1,IF(SUM(AA25+AB25)=2,1,0)))</f>
        <v>0</v>
      </c>
      <c r="Z25" s="168" t="n">
        <f aca="false">IF(ISBLANK(F25),0,IF(Y25=1,DAY(F25),0))</f>
        <v>0</v>
      </c>
      <c r="AA25" s="169" t="n">
        <f aca="false">IF(ISBLANK(F25),0,IF(MONTH(F25)+$Y$1=13,1,IF(MONTH(F25)=$Y$4+1,1,0)))</f>
        <v>0</v>
      </c>
      <c r="AB25" s="170" t="n">
        <f aca="false">IF(DAY(F25)+AA25=2,1,0)</f>
        <v>0</v>
      </c>
      <c r="AC25" s="170" t="n">
        <f aca="false">IF($Z$4=Z25,Z25,0)</f>
        <v>0</v>
      </c>
      <c r="AD25" s="171" t="n">
        <f aca="false">IF(DAY(F25)=P25,1,0)</f>
        <v>0</v>
      </c>
      <c r="AE25" s="172" t="n">
        <f aca="false">IF(BA25=1,0,IF(AC25&gt;=0.5,AC25,0))</f>
        <v>0</v>
      </c>
      <c r="AF25" s="172" t="n">
        <f aca="false">D25</f>
        <v>0</v>
      </c>
      <c r="AG25" s="173" t="n">
        <f aca="false">IF(V25&gt;0.5,1,0)</f>
        <v>0</v>
      </c>
      <c r="AH25" s="173" t="n">
        <f aca="false">IF(AG25=1,0,IF(AE25&gt;0.5,1,0))</f>
        <v>0</v>
      </c>
      <c r="AI25" s="174" t="n">
        <f aca="false">IF(ISTEXT(C25),AND(AE25&gt;0.5))</f>
        <v>0</v>
      </c>
      <c r="AJ25" s="173"/>
      <c r="AK25" s="173" t="n">
        <f aca="false">IF(Q25=$Q$4,1,0)</f>
        <v>0</v>
      </c>
      <c r="AL25" s="174" t="n">
        <f aca="false">IF(AK25=1,AND(R25&gt;=$R$4))</f>
        <v>0</v>
      </c>
      <c r="AM25" s="175" t="n">
        <f aca="false">IF(AL25=1,D25)</f>
        <v>0</v>
      </c>
      <c r="AN25" s="176" t="n">
        <f aca="false">IF(G25&gt;0.5,SUM(G25+1),0)</f>
        <v>0</v>
      </c>
      <c r="AO25" s="162" t="n">
        <f aca="false">G25</f>
        <v>0</v>
      </c>
      <c r="AP25" s="177" t="n">
        <f aca="false">IF(AL25=1,CONCATENATE(D25," on the → ",R25),0)</f>
        <v>0</v>
      </c>
      <c r="AQ25" s="178" t="n">
        <f aca="false">IF(AP25&gt;0.5,R25,0)</f>
        <v>0</v>
      </c>
      <c r="AR25" s="178" t="n">
        <f aca="false">IF(ISTEXT(AP25),1,0)</f>
        <v>0</v>
      </c>
      <c r="AS25" s="178" t="n">
        <f aca="false">IF(ISTEXT(AT25),1,0)</f>
        <v>0</v>
      </c>
      <c r="AT25" s="179" t="n">
        <f aca="false">IF(ISBLANK(F25),0,IF(MONTH(F25)=MONTH(AT$4),CONCATENATE(D25,", on the → ",R25),0))</f>
        <v>0</v>
      </c>
      <c r="AU25" s="180" t="n">
        <f aca="false">IF(MONTH(F25)&lt;=$AU$2,0,2)</f>
        <v>2</v>
      </c>
      <c r="AV25" s="180" t="n">
        <f aca="false">IF(AU25=0,0,IF(DAY(F25)&gt;=$AV$2,1,0))</f>
        <v>1</v>
      </c>
      <c r="AW25" s="180" t="n">
        <f aca="false">IF(SUM(AU25+AV25)=0,11,0)</f>
        <v>0</v>
      </c>
      <c r="AX25" s="5" t="n">
        <f aca="false">IF(ISTEXT(D25),1,0)</f>
        <v>0</v>
      </c>
      <c r="AY25" s="5" t="str">
        <f aca="false">IF(ISTEXT(C25),"zz",IF(ISBLANK(D25),"zz",D25))</f>
        <v>zz</v>
      </c>
      <c r="AZ25" s="181" t="str">
        <f aca="false">IF(ISTEXT(C25),D25,"zz")</f>
        <v>zz</v>
      </c>
      <c r="BA25" s="12" t="n">
        <f aca="false">IF(ISNUMBER(F25)&lt;0.5,0,IF(AND(DAY(F25)=1,MONTH(F25)=$Y$4),1,22))</f>
        <v>0</v>
      </c>
    </row>
    <row r="26" customFormat="false" ht="12.8" hidden="false" customHeight="false" outlineLevel="0" collapsed="false">
      <c r="A26" s="182" t="n">
        <f aca="false">SUM(1+A25)</f>
        <v>19</v>
      </c>
      <c r="B26" s="150" t="n">
        <f aca="false">IF(ISBLANK(D26),0,IF(ISTEXT(C26),CONCATENATE(""),SUM(YEAR(F26))+90))</f>
        <v>0</v>
      </c>
      <c r="C26" s="151"/>
      <c r="D26" s="152"/>
      <c r="E26" s="153" t="n">
        <f aca="false">IF(AE26&gt;0.5,CONCATENATE("→"),IF(V26&gt;0.5,CONCATENATE("→"),0))</f>
        <v>0</v>
      </c>
      <c r="F26" s="154"/>
      <c r="G26" s="155" t="n">
        <f aca="false">IF(ISBLANK(F26),0,IF(ISTEXT(C26),0,IF(ISTEXT(D26),CONCATENATE("     ",ROUNDDOWN(ORG.OPENOFFICE.YEARS(F26,$AB$2,0),0)))))</f>
        <v>0</v>
      </c>
      <c r="H26" s="58"/>
      <c r="I26" s="156" t="n">
        <f aca="false">IF(AE26&gt;0.5,CONCATENATE("←"),IF(V26&gt;0.5,CONCATENATE("←"),IF(ISTEXT(C26),CONCATENATE("App.  "),0)))</f>
        <v>0</v>
      </c>
      <c r="J26" s="157" t="str">
        <f aca="false">IF(ISBLANK(F26),CONCATENATE(" "),MONTH(F26))</f>
        <v> </v>
      </c>
      <c r="K26" s="158" t="n">
        <f aca="false">F26</f>
        <v>0</v>
      </c>
      <c r="L26" s="159" t="n">
        <f aca="false">IF(ISTEXT(C26),CONCATENATE("-"),IF(ISBLANK(F26),0,IF(ISTEXT(C26),0,IF(ISTEXT(D26),WEEKDAY(F26,1),0))))</f>
        <v>0</v>
      </c>
      <c r="M26" s="160" t="n">
        <f aca="false">IF(ISBLANK(F26),0,IF(ISTEXT(D26),WEEKDAY(DATE(YEAR($AT$1),MONTH(F26),DAY(F26))),0))</f>
        <v>0</v>
      </c>
      <c r="N26" s="161" t="n">
        <f aca="false">IF(G26&lt;0.5,0,IF(AL26=1,CONCATENATE("See calender!"),DAY(F26)+G26))</f>
        <v>0</v>
      </c>
      <c r="O26" s="162" t="n">
        <f aca="false">IF(ISTEXT(E26),1,0)</f>
        <v>0</v>
      </c>
      <c r="P26" s="163" t="n">
        <f aca="false">IF(ISBLANK(F26),0,ORG.OPENOFFICE.DAYSINMONTH(F26))</f>
        <v>0</v>
      </c>
      <c r="Q26" s="164" t="n">
        <f aca="false">IF(F26&gt;0.5,MONTH(F26),0)</f>
        <v>0</v>
      </c>
      <c r="R26" s="164" t="n">
        <f aca="false">IF(F26&gt;0.5,DAY(F26),0)</f>
        <v>0</v>
      </c>
      <c r="S26" s="164" t="n">
        <f aca="false">IF(Q26=Q$4,Q26,0)</f>
        <v>0</v>
      </c>
      <c r="T26" s="164" t="n">
        <f aca="false">IF(R$4=R26,R26,0)</f>
        <v>0</v>
      </c>
      <c r="U26" s="165" t="n">
        <f aca="false">IF(T26&gt;0.5,AND(S26&gt;0.5))</f>
        <v>0</v>
      </c>
      <c r="V26" s="166" t="n">
        <f aca="false">IF(U26=1,T26,0)</f>
        <v>0</v>
      </c>
      <c r="W26" s="166" t="n">
        <f aca="false">D26</f>
        <v>0</v>
      </c>
      <c r="X26" s="167" t="n">
        <f aca="false">IF(ISTEXT(C26),AND(V26&gt;0.5))</f>
        <v>0</v>
      </c>
      <c r="Y26" s="168" t="n">
        <f aca="false">IF(ISNUMBER(F26)&lt;0.5,0,IF(MONTH(F26)=$Y$4,1,IF(SUM(AA26+AB26)=2,1,0)))</f>
        <v>0</v>
      </c>
      <c r="Z26" s="168" t="n">
        <f aca="false">IF(ISBLANK(F26),0,IF(Y26=1,DAY(F26),0))</f>
        <v>0</v>
      </c>
      <c r="AA26" s="169" t="n">
        <f aca="false">IF(ISBLANK(F26),0,IF(MONTH(F26)+$Y$1=13,1,IF(MONTH(F26)=$Y$4+1,1,0)))</f>
        <v>0</v>
      </c>
      <c r="AB26" s="170" t="n">
        <f aca="false">IF(DAY(F26)+AA26=2,1,0)</f>
        <v>0</v>
      </c>
      <c r="AC26" s="170" t="n">
        <f aca="false">IF($Z$4=Z26,Z26,0)</f>
        <v>0</v>
      </c>
      <c r="AD26" s="171" t="n">
        <f aca="false">IF(DAY(F26)=P26,1,0)</f>
        <v>0</v>
      </c>
      <c r="AE26" s="172" t="n">
        <f aca="false">IF(BA26=1,0,IF(AC26&gt;=0.5,AC26,0))</f>
        <v>0</v>
      </c>
      <c r="AF26" s="172" t="n">
        <f aca="false">D26</f>
        <v>0</v>
      </c>
      <c r="AG26" s="173" t="n">
        <f aca="false">IF(V26&gt;0.5,1,0)</f>
        <v>0</v>
      </c>
      <c r="AH26" s="173" t="n">
        <f aca="false">IF(AG26=1,0,IF(AE26&gt;0.5,1,0))</f>
        <v>0</v>
      </c>
      <c r="AI26" s="174" t="n">
        <f aca="false">IF(ISTEXT(C26),AND(AE26&gt;0.5))</f>
        <v>0</v>
      </c>
      <c r="AJ26" s="173"/>
      <c r="AK26" s="173" t="n">
        <f aca="false">IF(Q26=$Q$4,1,0)</f>
        <v>0</v>
      </c>
      <c r="AL26" s="174" t="n">
        <f aca="false">IF(AK26=1,AND(R26&gt;=$R$4))</f>
        <v>0</v>
      </c>
      <c r="AM26" s="175" t="n">
        <f aca="false">IF(AL26=1,D26)</f>
        <v>0</v>
      </c>
      <c r="AN26" s="176" t="n">
        <f aca="false">IF(G26&gt;0.5,SUM(G26+1),0)</f>
        <v>0</v>
      </c>
      <c r="AO26" s="162" t="n">
        <f aca="false">G26</f>
        <v>0</v>
      </c>
      <c r="AP26" s="177" t="n">
        <f aca="false">IF(AL26=1,CONCATENATE(D26," on the → ",R26),0)</f>
        <v>0</v>
      </c>
      <c r="AQ26" s="178" t="n">
        <f aca="false">IF(AP26&gt;0.5,R26,0)</f>
        <v>0</v>
      </c>
      <c r="AR26" s="178" t="n">
        <f aca="false">IF(ISTEXT(AP26),1,0)</f>
        <v>0</v>
      </c>
      <c r="AS26" s="178" t="n">
        <f aca="false">IF(ISTEXT(AT26),1,0)</f>
        <v>0</v>
      </c>
      <c r="AT26" s="179" t="n">
        <f aca="false">IF(ISBLANK(F26),0,IF(MONTH(F26)=MONTH(AT$4),CONCATENATE(D26,", on the → ",R26),0))</f>
        <v>0</v>
      </c>
      <c r="AU26" s="180" t="n">
        <f aca="false">IF(MONTH(F26)&lt;=$AU$2,0,2)</f>
        <v>2</v>
      </c>
      <c r="AV26" s="180" t="n">
        <f aca="false">IF(AU26=0,0,IF(DAY(F26)&gt;=$AV$2,1,0))</f>
        <v>1</v>
      </c>
      <c r="AW26" s="180" t="n">
        <f aca="false">IF(SUM(AU26+AV26)=0,11,0)</f>
        <v>0</v>
      </c>
      <c r="AX26" s="5" t="n">
        <f aca="false">IF(ISTEXT(D26),1,0)</f>
        <v>0</v>
      </c>
      <c r="AY26" s="5" t="str">
        <f aca="false">IF(ISTEXT(C26),"zz",IF(ISBLANK(D26),"zz",D26))</f>
        <v>zz</v>
      </c>
      <c r="AZ26" s="181" t="str">
        <f aca="false">IF(ISTEXT(C26),D26,"zz")</f>
        <v>zz</v>
      </c>
      <c r="BA26" s="12" t="n">
        <f aca="false">IF(ISNUMBER(F26)&lt;0.5,0,IF(AND(DAY(F26)=1,MONTH(F26)=$Y$4),1,22))</f>
        <v>0</v>
      </c>
    </row>
    <row r="27" customFormat="false" ht="12.8" hidden="false" customHeight="false" outlineLevel="0" collapsed="false">
      <c r="A27" s="182" t="n">
        <f aca="false">SUM(1+A26)</f>
        <v>20</v>
      </c>
      <c r="B27" s="150" t="n">
        <f aca="false">IF(ISBLANK(D27),0,IF(ISTEXT(C27),CONCATENATE(""),SUM(YEAR(F27))+90))</f>
        <v>0</v>
      </c>
      <c r="C27" s="151"/>
      <c r="D27" s="184"/>
      <c r="E27" s="153" t="n">
        <f aca="false">IF(AE27&gt;0.5,CONCATENATE("→"),IF(V27&gt;0.5,CONCATENATE("→"),0))</f>
        <v>0</v>
      </c>
      <c r="F27" s="154"/>
      <c r="G27" s="155" t="n">
        <f aca="false">IF(ISBLANK(F27),0,IF(ISTEXT(C27),0,IF(ISTEXT(D27),CONCATENATE("     ",ROUNDDOWN(ORG.OPENOFFICE.YEARS(F27,$AB$2,0),0)))))</f>
        <v>0</v>
      </c>
      <c r="H27" s="58"/>
      <c r="I27" s="156" t="n">
        <f aca="false">IF(AE27&gt;0.5,CONCATENATE("←"),IF(V27&gt;0.5,CONCATENATE("←"),IF(ISTEXT(C27),CONCATENATE("App.  "),0)))</f>
        <v>0</v>
      </c>
      <c r="J27" s="157" t="str">
        <f aca="false">IF(ISBLANK(F27),CONCATENATE(" "),MONTH(F27))</f>
        <v> </v>
      </c>
      <c r="K27" s="158" t="n">
        <f aca="false">F27</f>
        <v>0</v>
      </c>
      <c r="L27" s="159" t="n">
        <f aca="false">IF(ISTEXT(C27),CONCATENATE("-"),IF(ISBLANK(F27),0,IF(ISTEXT(C27),0,IF(ISTEXT(D27),WEEKDAY(F27,1),0))))</f>
        <v>0</v>
      </c>
      <c r="M27" s="160" t="n">
        <f aca="false">IF(ISBLANK(F27),0,IF(ISTEXT(D27),WEEKDAY(DATE(YEAR($AT$1),MONTH(F27),DAY(F27))),0))</f>
        <v>0</v>
      </c>
      <c r="N27" s="161" t="n">
        <f aca="false">IF(G27&lt;0.5,0,IF(AL27=1,CONCATENATE("See calender!"),DAY(F27)+G27))</f>
        <v>0</v>
      </c>
      <c r="O27" s="162" t="n">
        <f aca="false">IF(ISTEXT(E27),1,0)</f>
        <v>0</v>
      </c>
      <c r="P27" s="163" t="n">
        <f aca="false">IF(ISBLANK(F27),0,ORG.OPENOFFICE.DAYSINMONTH(F27))</f>
        <v>0</v>
      </c>
      <c r="Q27" s="164" t="n">
        <f aca="false">IF(F27&gt;0.5,MONTH(F27),0)</f>
        <v>0</v>
      </c>
      <c r="R27" s="164" t="n">
        <f aca="false">IF(F27&gt;0.5,DAY(F27),0)</f>
        <v>0</v>
      </c>
      <c r="S27" s="164" t="n">
        <f aca="false">IF(Q27=Q$4,Q27,0)</f>
        <v>0</v>
      </c>
      <c r="T27" s="164" t="n">
        <f aca="false">IF(R$4=R27,R27,0)</f>
        <v>0</v>
      </c>
      <c r="U27" s="165" t="n">
        <f aca="false">IF(T27&gt;0.5,AND(S27&gt;0.5))</f>
        <v>0</v>
      </c>
      <c r="V27" s="166" t="n">
        <f aca="false">IF(U27=1,T27,0)</f>
        <v>0</v>
      </c>
      <c r="W27" s="166" t="n">
        <f aca="false">D27</f>
        <v>0</v>
      </c>
      <c r="X27" s="167" t="n">
        <f aca="false">IF(ISTEXT(C27),AND(V27&gt;0.5))</f>
        <v>0</v>
      </c>
      <c r="Y27" s="168" t="n">
        <f aca="false">IF(ISNUMBER(F27)&lt;0.5,0,IF(MONTH(F27)=$Y$4,1,IF(SUM(AA27+AB27)=2,1,0)))</f>
        <v>0</v>
      </c>
      <c r="Z27" s="168" t="n">
        <f aca="false">IF(ISBLANK(F27),0,IF(Y27=1,DAY(F27),0))</f>
        <v>0</v>
      </c>
      <c r="AA27" s="169" t="n">
        <f aca="false">IF(ISBLANK(F27),0,IF(MONTH(F27)+$Y$1=13,1,IF(MONTH(F27)=$Y$4+1,1,0)))</f>
        <v>0</v>
      </c>
      <c r="AB27" s="170" t="n">
        <f aca="false">IF(DAY(F27)+AA27=2,1,0)</f>
        <v>0</v>
      </c>
      <c r="AC27" s="170" t="n">
        <f aca="false">IF($Z$4=Z27,Z27,0)</f>
        <v>0</v>
      </c>
      <c r="AD27" s="171" t="n">
        <f aca="false">IF(DAY(F27)=P27,1,0)</f>
        <v>0</v>
      </c>
      <c r="AE27" s="172" t="n">
        <f aca="false">IF(BA27=1,0,IF(AC27&gt;=0.5,AC27,0))</f>
        <v>0</v>
      </c>
      <c r="AF27" s="172" t="n">
        <f aca="false">D27</f>
        <v>0</v>
      </c>
      <c r="AG27" s="173" t="n">
        <f aca="false">IF(V27&gt;0.5,1,0)</f>
        <v>0</v>
      </c>
      <c r="AH27" s="173" t="n">
        <f aca="false">IF(AG27=1,0,IF(AE27&gt;0.5,1,0))</f>
        <v>0</v>
      </c>
      <c r="AI27" s="174" t="n">
        <f aca="false">IF(ISTEXT(C27),AND(AE27&gt;0.5))</f>
        <v>0</v>
      </c>
      <c r="AJ27" s="173"/>
      <c r="AK27" s="173" t="n">
        <f aca="false">IF(Q27=$Q$4,1,0)</f>
        <v>0</v>
      </c>
      <c r="AL27" s="174" t="n">
        <f aca="false">IF(AK27=1,AND(R27&gt;=$R$4))</f>
        <v>0</v>
      </c>
      <c r="AM27" s="175" t="n">
        <f aca="false">IF(AL27=1,D27)</f>
        <v>0</v>
      </c>
      <c r="AN27" s="176" t="n">
        <f aca="false">IF(G27&gt;0.5,SUM(G27+1),0)</f>
        <v>0</v>
      </c>
      <c r="AO27" s="162" t="n">
        <f aca="false">G27</f>
        <v>0</v>
      </c>
      <c r="AP27" s="177" t="n">
        <f aca="false">IF(AL27=1,CONCATENATE(D27," on the → ",R27),0)</f>
        <v>0</v>
      </c>
      <c r="AQ27" s="145" t="n">
        <f aca="false">IF(AP27&gt;0.5,R27,0)</f>
        <v>0</v>
      </c>
      <c r="AR27" s="145" t="n">
        <f aca="false">IF(ISTEXT(AP27),1,0)</f>
        <v>0</v>
      </c>
      <c r="AS27" s="145" t="n">
        <f aca="false">IF(ISTEXT(AT27),1,0)</f>
        <v>0</v>
      </c>
      <c r="AT27" s="179" t="n">
        <f aca="false">IF(ISBLANK(F27),0,IF(MONTH(F27)=MONTH(AT$4),CONCATENATE(D27,", on the → ",R27),0))</f>
        <v>0</v>
      </c>
      <c r="AU27" s="180" t="n">
        <f aca="false">IF(MONTH(F27)&lt;=$AU$2,0,2)</f>
        <v>2</v>
      </c>
      <c r="AV27" s="180" t="n">
        <f aca="false">IF(AU27=0,0,IF(DAY(F27)&gt;=$AV$2,1,0))</f>
        <v>1</v>
      </c>
      <c r="AW27" s="180" t="n">
        <f aca="false">IF(SUM(AU27+AV27)=0,11,0)</f>
        <v>0</v>
      </c>
      <c r="AX27" s="5" t="n">
        <f aca="false">IF(ISTEXT(D27),1,0)</f>
        <v>0</v>
      </c>
      <c r="AY27" s="5" t="str">
        <f aca="false">IF(ISTEXT(C27),"zz",IF(ISBLANK(D27),"zz",D27))</f>
        <v>zz</v>
      </c>
      <c r="AZ27" s="181" t="str">
        <f aca="false">IF(ISTEXT(C27),D27,"zz")</f>
        <v>zz</v>
      </c>
      <c r="BA27" s="12" t="n">
        <f aca="false">IF(ISNUMBER(F27)&lt;0.5,0,IF(AND(DAY(F27)=1,MONTH(F27)=$Y$4),1,22))</f>
        <v>0</v>
      </c>
    </row>
    <row r="28" s="180" customFormat="true" ht="12.8" hidden="false" customHeight="false" outlineLevel="0" collapsed="false">
      <c r="A28" s="182" t="n">
        <f aca="false">SUM(1+A27)</f>
        <v>21</v>
      </c>
      <c r="B28" s="150" t="n">
        <f aca="false">IF(ISBLANK(D28),0,IF(ISTEXT(C28),CONCATENATE(""),SUM(YEAR(F28))+90))</f>
        <v>0</v>
      </c>
      <c r="C28" s="151"/>
      <c r="D28" s="184"/>
      <c r="E28" s="153" t="n">
        <f aca="false">IF(AE28&gt;0.5,CONCATENATE("→"),IF(V28&gt;0.5,CONCATENATE("→"),0))</f>
        <v>0</v>
      </c>
      <c r="F28" s="154"/>
      <c r="G28" s="155" t="n">
        <f aca="false">IF(ISBLANK(F28),0,IF(ISTEXT(C28),0,IF(ISTEXT(D28),CONCATENATE("     ",ROUNDDOWN(ORG.OPENOFFICE.YEARS(F28,$AB$2,0),0)))))</f>
        <v>0</v>
      </c>
      <c r="H28" s="58"/>
      <c r="I28" s="156" t="n">
        <f aca="false">IF(AE28&gt;0.5,CONCATENATE("←"),IF(V28&gt;0.5,CONCATENATE("←"),IF(ISTEXT(C28),CONCATENATE("App.  "),0)))</f>
        <v>0</v>
      </c>
      <c r="J28" s="157" t="str">
        <f aca="false">IF(ISBLANK(F28),CONCATENATE(" "),MONTH(F28))</f>
        <v> </v>
      </c>
      <c r="K28" s="158" t="n">
        <f aca="false">F28</f>
        <v>0</v>
      </c>
      <c r="L28" s="159" t="n">
        <f aca="false">IF(ISTEXT(C28),CONCATENATE("-"),IF(ISBLANK(F28),0,IF(ISTEXT(C28),0,IF(ISTEXT(D28),WEEKDAY(F28,1),0))))</f>
        <v>0</v>
      </c>
      <c r="M28" s="160" t="n">
        <f aca="false">IF(ISBLANK(F28),0,IF(ISTEXT(D28),WEEKDAY(DATE(YEAR($AT$1),MONTH(F28),DAY(F28))),0))</f>
        <v>0</v>
      </c>
      <c r="N28" s="161" t="n">
        <f aca="false">IF(G28&lt;0.5,0,IF(AL28=1,CONCATENATE("See calender!"),DAY(F28)+G28))</f>
        <v>0</v>
      </c>
      <c r="O28" s="162" t="n">
        <f aca="false">IF(ISTEXT(E28),1,0)</f>
        <v>0</v>
      </c>
      <c r="P28" s="163" t="n">
        <f aca="false">IF(ISBLANK(F28),0,ORG.OPENOFFICE.DAYSINMONTH(F28))</f>
        <v>0</v>
      </c>
      <c r="Q28" s="164" t="n">
        <f aca="false">IF(F28&gt;0.5,MONTH(F28),0)</f>
        <v>0</v>
      </c>
      <c r="R28" s="164" t="n">
        <f aca="false">IF(F28&gt;0.5,DAY(F28),0)</f>
        <v>0</v>
      </c>
      <c r="S28" s="164" t="n">
        <f aca="false">IF(Q28=Q$4,Q28,0)</f>
        <v>0</v>
      </c>
      <c r="T28" s="164" t="n">
        <f aca="false">IF(R$4=R28,R28,0)</f>
        <v>0</v>
      </c>
      <c r="U28" s="165" t="n">
        <f aca="false">IF(T28&gt;0.5,AND(S28&gt;0.5))</f>
        <v>0</v>
      </c>
      <c r="V28" s="166" t="n">
        <f aca="false">IF(U28=1,T28,0)</f>
        <v>0</v>
      </c>
      <c r="W28" s="166" t="n">
        <f aca="false">D28</f>
        <v>0</v>
      </c>
      <c r="X28" s="167" t="n">
        <f aca="false">IF(ISTEXT(C28),AND(V28&gt;0.5))</f>
        <v>0</v>
      </c>
      <c r="Y28" s="168" t="n">
        <f aca="false">IF(ISNUMBER(F28)&lt;0.5,0,IF(MONTH(F28)=$Y$4,1,IF(SUM(AA28+AB28)=2,1,0)))</f>
        <v>0</v>
      </c>
      <c r="Z28" s="168" t="n">
        <f aca="false">IF(ISBLANK(F28),0,IF(Y28=1,DAY(F28),0))</f>
        <v>0</v>
      </c>
      <c r="AA28" s="169" t="n">
        <f aca="false">IF(ISBLANK(F28),0,IF(MONTH(F28)+$Y$1=13,1,IF(MONTH(F28)=$Y$4+1,1,0)))</f>
        <v>0</v>
      </c>
      <c r="AB28" s="170" t="n">
        <f aca="false">IF(DAY(F28)+AA28=2,1,0)</f>
        <v>0</v>
      </c>
      <c r="AC28" s="170" t="n">
        <f aca="false">IF($Z$4=Z28,Z28,0)</f>
        <v>0</v>
      </c>
      <c r="AD28" s="171" t="n">
        <f aca="false">IF(DAY(F28)=P28,1,0)</f>
        <v>0</v>
      </c>
      <c r="AE28" s="172" t="n">
        <f aca="false">IF(BA28=1,0,IF(AC28&gt;=0.5,AC28,0))</f>
        <v>0</v>
      </c>
      <c r="AF28" s="172" t="n">
        <f aca="false">D28</f>
        <v>0</v>
      </c>
      <c r="AG28" s="173" t="n">
        <f aca="false">IF(V28&gt;0.5,1,0)</f>
        <v>0</v>
      </c>
      <c r="AH28" s="173" t="n">
        <f aca="false">IF(AG28=1,0,IF(AE28&gt;0.5,1,0))</f>
        <v>0</v>
      </c>
      <c r="AI28" s="174" t="n">
        <f aca="false">IF(ISTEXT(C28),AND(AE28&gt;0.5))</f>
        <v>0</v>
      </c>
      <c r="AJ28" s="173"/>
      <c r="AK28" s="173" t="n">
        <f aca="false">IF(Q28=$Q$4,1,0)</f>
        <v>0</v>
      </c>
      <c r="AL28" s="174" t="n">
        <f aca="false">IF(AK28=1,AND(R28&gt;=$R$4))</f>
        <v>0</v>
      </c>
      <c r="AM28" s="175" t="n">
        <f aca="false">IF(AL28=1,D28)</f>
        <v>0</v>
      </c>
      <c r="AN28" s="176" t="n">
        <f aca="false">IF(G28&gt;0.5,SUM(G28+1),0)</f>
        <v>0</v>
      </c>
      <c r="AO28" s="162" t="n">
        <f aca="false">G28</f>
        <v>0</v>
      </c>
      <c r="AP28" s="177" t="n">
        <f aca="false">IF(AL28=1,CONCATENATE(D28," on the → ",R28),0)</f>
        <v>0</v>
      </c>
      <c r="AQ28" s="178" t="n">
        <f aca="false">IF(AP28&gt;0.5,R28,0)</f>
        <v>0</v>
      </c>
      <c r="AR28" s="178" t="n">
        <f aca="false">IF(ISTEXT(AP28),1,0)</f>
        <v>0</v>
      </c>
      <c r="AS28" s="178" t="n">
        <f aca="false">IF(ISTEXT(AT28),1,0)</f>
        <v>0</v>
      </c>
      <c r="AT28" s="179" t="n">
        <f aca="false">IF(ISBLANK(F28),0,IF(MONTH(F28)=MONTH(AT$4),CONCATENATE(D28,", on the → ",R28),0))</f>
        <v>0</v>
      </c>
      <c r="AU28" s="180" t="n">
        <f aca="false">IF(MONTH(F28)&lt;=$AU$2,0,2)</f>
        <v>2</v>
      </c>
      <c r="AV28" s="180" t="n">
        <f aca="false">IF(AU28=0,0,IF(DAY(F28)&gt;=$AV$2,1,0))</f>
        <v>1</v>
      </c>
      <c r="AW28" s="180" t="n">
        <f aca="false">IF(SUM(AU28+AV28)=0,11,0)</f>
        <v>0</v>
      </c>
      <c r="AX28" s="5" t="n">
        <f aca="false">IF(ISTEXT(D28),1,0)</f>
        <v>0</v>
      </c>
      <c r="AY28" s="5" t="str">
        <f aca="false">IF(ISTEXT(C28),"zz",IF(ISBLANK(D28),"zz",D28))</f>
        <v>zz</v>
      </c>
      <c r="AZ28" s="181" t="str">
        <f aca="false">IF(ISTEXT(C28),D28,"zz")</f>
        <v>zz</v>
      </c>
      <c r="BA28" s="12" t="n">
        <f aca="false">IF(ISNUMBER(F28)&lt;0.5,0,IF(AND(DAY(F28)=1,MONTH(F28)=$Y$4),1,22))</f>
        <v>0</v>
      </c>
    </row>
    <row r="29" customFormat="false" ht="12.8" hidden="false" customHeight="false" outlineLevel="0" collapsed="false">
      <c r="A29" s="182" t="n">
        <f aca="false">SUM(1+A28)</f>
        <v>22</v>
      </c>
      <c r="B29" s="150" t="n">
        <f aca="false">IF(ISBLANK(D29),0,IF(ISTEXT(C29),CONCATENATE(""),SUM(YEAR(F29))+90))</f>
        <v>0</v>
      </c>
      <c r="C29" s="151"/>
      <c r="D29" s="152"/>
      <c r="E29" s="153" t="n">
        <f aca="false">IF(AE29&gt;0.5,CONCATENATE("→"),IF(V29&gt;0.5,CONCATENATE("→"),0))</f>
        <v>0</v>
      </c>
      <c r="F29" s="154"/>
      <c r="G29" s="155" t="n">
        <f aca="false">IF(ISBLANK(F29),0,IF(ISTEXT(C29),0,IF(ISTEXT(D29),CONCATENATE("     ",ROUNDDOWN(ORG.OPENOFFICE.YEARS(F29,$AB$2,0),0)))))</f>
        <v>0</v>
      </c>
      <c r="H29" s="58"/>
      <c r="I29" s="156" t="n">
        <f aca="false">IF(AE29&gt;0.5,CONCATENATE("←"),IF(V29&gt;0.5,CONCATENATE("←"),IF(ISTEXT(C29),CONCATENATE("App.  "),0)))</f>
        <v>0</v>
      </c>
      <c r="J29" s="157" t="str">
        <f aca="false">IF(ISBLANK(F29),CONCATENATE(" "),MONTH(F29))</f>
        <v> </v>
      </c>
      <c r="K29" s="158" t="n">
        <f aca="false">F29</f>
        <v>0</v>
      </c>
      <c r="L29" s="159" t="n">
        <f aca="false">IF(ISTEXT(C29),CONCATENATE("-"),IF(ISBLANK(F29),0,IF(ISTEXT(C29),0,IF(ISTEXT(D29),WEEKDAY(F29,1),0))))</f>
        <v>0</v>
      </c>
      <c r="M29" s="160" t="n">
        <f aca="false">IF(ISBLANK(F29),0,IF(ISTEXT(D29),WEEKDAY(DATE(YEAR($AT$1),MONTH(F29),DAY(F29))),0))</f>
        <v>0</v>
      </c>
      <c r="N29" s="161" t="n">
        <f aca="false">IF(G29&lt;0.5,0,IF(AL29=1,CONCATENATE("See calender!"),DAY(F29)+G29))</f>
        <v>0</v>
      </c>
      <c r="O29" s="162" t="n">
        <f aca="false">IF(ISTEXT(E29),1,0)</f>
        <v>0</v>
      </c>
      <c r="P29" s="163" t="n">
        <f aca="false">IF(ISBLANK(F29),0,ORG.OPENOFFICE.DAYSINMONTH(F29))</f>
        <v>0</v>
      </c>
      <c r="Q29" s="164" t="n">
        <f aca="false">IF(F29&gt;0.5,MONTH(F29),0)</f>
        <v>0</v>
      </c>
      <c r="R29" s="164" t="n">
        <f aca="false">IF(F29&gt;0.5,DAY(F29),0)</f>
        <v>0</v>
      </c>
      <c r="S29" s="164" t="n">
        <f aca="false">IF(Q29=Q$4,Q29,0)</f>
        <v>0</v>
      </c>
      <c r="T29" s="164" t="n">
        <f aca="false">IF(R$4=R29,R29,0)</f>
        <v>0</v>
      </c>
      <c r="U29" s="165" t="n">
        <f aca="false">IF(T29&gt;0.5,AND(S29&gt;0.5))</f>
        <v>0</v>
      </c>
      <c r="V29" s="166" t="n">
        <f aca="false">IF(U29=1,T29,0)</f>
        <v>0</v>
      </c>
      <c r="W29" s="166" t="n">
        <f aca="false">D29</f>
        <v>0</v>
      </c>
      <c r="X29" s="167" t="n">
        <f aca="false">IF(ISTEXT(C29),AND(V29&gt;0.5))</f>
        <v>0</v>
      </c>
      <c r="Y29" s="168" t="n">
        <f aca="false">IF(ISNUMBER(F29)&lt;0.5,0,IF(MONTH(F29)=$Y$4,1,IF(SUM(AA29+AB29)=2,1,0)))</f>
        <v>0</v>
      </c>
      <c r="Z29" s="168" t="n">
        <f aca="false">IF(ISBLANK(F29),0,IF(Y29=1,DAY(F29),0))</f>
        <v>0</v>
      </c>
      <c r="AA29" s="169" t="n">
        <f aca="false">IF(ISBLANK(F29),0,IF(MONTH(F29)+$Y$1=13,1,IF(MONTH(F29)=$Y$4+1,1,0)))</f>
        <v>0</v>
      </c>
      <c r="AB29" s="170" t="n">
        <f aca="false">IF(DAY(F29)+AA29=2,1,0)</f>
        <v>0</v>
      </c>
      <c r="AC29" s="170" t="n">
        <f aca="false">IF($Z$4=Z29,Z29,0)</f>
        <v>0</v>
      </c>
      <c r="AD29" s="171" t="n">
        <f aca="false">IF(DAY(F29)=P29,1,0)</f>
        <v>0</v>
      </c>
      <c r="AE29" s="172" t="n">
        <f aca="false">IF(BA29=1,0,IF(AC29&gt;=0.5,AC29,0))</f>
        <v>0</v>
      </c>
      <c r="AF29" s="172" t="n">
        <f aca="false">D29</f>
        <v>0</v>
      </c>
      <c r="AG29" s="173" t="n">
        <f aca="false">IF(V29&gt;0.5,1,0)</f>
        <v>0</v>
      </c>
      <c r="AH29" s="173" t="n">
        <f aca="false">IF(AG29=1,0,IF(AE29&gt;0.5,1,0))</f>
        <v>0</v>
      </c>
      <c r="AI29" s="174" t="n">
        <f aca="false">IF(ISTEXT(C29),AND(AE29&gt;0.5))</f>
        <v>0</v>
      </c>
      <c r="AJ29" s="173"/>
      <c r="AK29" s="173" t="n">
        <f aca="false">IF(Q29=$Q$4,1,0)</f>
        <v>0</v>
      </c>
      <c r="AL29" s="174" t="n">
        <f aca="false">IF(AK29=1,AND(R29&gt;=$R$4))</f>
        <v>0</v>
      </c>
      <c r="AM29" s="175" t="n">
        <f aca="false">IF(AL29=1,D29)</f>
        <v>0</v>
      </c>
      <c r="AN29" s="176" t="n">
        <f aca="false">IF(G29&gt;0.5,SUM(G29+1),0)</f>
        <v>0</v>
      </c>
      <c r="AO29" s="162" t="n">
        <f aca="false">G29</f>
        <v>0</v>
      </c>
      <c r="AP29" s="177" t="n">
        <f aca="false">IF(AL29=1,CONCATENATE(D29," on the → ",R29),0)</f>
        <v>0</v>
      </c>
      <c r="AQ29" s="178" t="n">
        <f aca="false">IF(AP29&gt;0.5,R29,0)</f>
        <v>0</v>
      </c>
      <c r="AR29" s="178" t="n">
        <f aca="false">IF(ISTEXT(AP29),1,0)</f>
        <v>0</v>
      </c>
      <c r="AS29" s="178" t="n">
        <f aca="false">IF(ISTEXT(AT29),1,0)</f>
        <v>0</v>
      </c>
      <c r="AT29" s="179" t="n">
        <f aca="false">IF(ISBLANK(F29),0,IF(MONTH(F29)=MONTH(AT$4),CONCATENATE(D29,", on the → ",R29),0))</f>
        <v>0</v>
      </c>
      <c r="AU29" s="180" t="n">
        <f aca="false">IF(MONTH(F29)&lt;=$AU$2,0,2)</f>
        <v>2</v>
      </c>
      <c r="AV29" s="180" t="n">
        <f aca="false">IF(AU29=0,0,IF(DAY(F29)&gt;=$AV$2,1,0))</f>
        <v>1</v>
      </c>
      <c r="AW29" s="180" t="n">
        <f aca="false">IF(SUM(AU29+AV29)=0,11,0)</f>
        <v>0</v>
      </c>
      <c r="AX29" s="5" t="n">
        <f aca="false">IF(ISTEXT(D29),1,0)</f>
        <v>0</v>
      </c>
      <c r="AY29" s="5" t="str">
        <f aca="false">IF(ISTEXT(C29),"zz",IF(ISBLANK(D29),"zz",D29))</f>
        <v>zz</v>
      </c>
      <c r="AZ29" s="181" t="str">
        <f aca="false">IF(ISTEXT(C29),D29,"zz")</f>
        <v>zz</v>
      </c>
      <c r="BA29" s="12" t="n">
        <f aca="false">IF(ISNUMBER(F29)&lt;0.5,0,IF(AND(DAY(F29)=1,MONTH(F29)=$Y$4),1,22))</f>
        <v>0</v>
      </c>
    </row>
    <row r="30" customFormat="false" ht="12.8" hidden="false" customHeight="false" outlineLevel="0" collapsed="false">
      <c r="A30" s="67" t="n">
        <f aca="false">SUM(1+A29)</f>
        <v>23</v>
      </c>
      <c r="B30" s="150" t="n">
        <f aca="false">IF(ISBLANK(D30),0,IF(ISTEXT(C30),CONCATENATE(""),SUM(YEAR(F30))+90))</f>
        <v>0</v>
      </c>
      <c r="C30" s="151"/>
      <c r="D30" s="152"/>
      <c r="E30" s="153" t="n">
        <f aca="false">IF(AE30&gt;0.5,CONCATENATE("→"),IF(V30&gt;0.5,CONCATENATE("→"),0))</f>
        <v>0</v>
      </c>
      <c r="F30" s="154"/>
      <c r="G30" s="155" t="n">
        <f aca="false">IF(ISBLANK(F30),0,IF(ISTEXT(C30),0,IF(ISTEXT(D30),CONCATENATE("     ",ROUNDDOWN(ORG.OPENOFFICE.YEARS(F30,$AB$2,0),0)))))</f>
        <v>0</v>
      </c>
      <c r="H30" s="58"/>
      <c r="I30" s="156" t="n">
        <f aca="false">IF(AE30&gt;0.5,CONCATENATE("←"),IF(V30&gt;0.5,CONCATENATE("←"),IF(ISTEXT(C30),CONCATENATE("App.  "),0)))</f>
        <v>0</v>
      </c>
      <c r="J30" s="157" t="str">
        <f aca="false">IF(ISBLANK(F30),CONCATENATE(" "),MONTH(F30))</f>
        <v> </v>
      </c>
      <c r="K30" s="158" t="n">
        <f aca="false">F30</f>
        <v>0</v>
      </c>
      <c r="L30" s="159" t="n">
        <f aca="false">IF(ISTEXT(C30),CONCATENATE("-"),IF(ISBLANK(F30),0,IF(ISTEXT(C30),0,IF(ISTEXT(D30),WEEKDAY(F30,1),0))))</f>
        <v>0</v>
      </c>
      <c r="M30" s="160" t="n">
        <f aca="false">IF(ISBLANK(F30),0,IF(ISTEXT(D30),WEEKDAY(DATE(YEAR($AT$1),MONTH(F30),DAY(F30))),0))</f>
        <v>0</v>
      </c>
      <c r="N30" s="161" t="n">
        <f aca="false">IF(G30&lt;0.5,0,IF(AL30=1,CONCATENATE("See calender!"),DAY(F30)+G30))</f>
        <v>0</v>
      </c>
      <c r="O30" s="162" t="n">
        <f aca="false">IF(ISTEXT(E30),1,0)</f>
        <v>0</v>
      </c>
      <c r="P30" s="163" t="n">
        <f aca="false">IF(ISBLANK(F30),0,ORG.OPENOFFICE.DAYSINMONTH(F30))</f>
        <v>0</v>
      </c>
      <c r="Q30" s="164" t="n">
        <f aca="false">IF(F30&gt;0.5,MONTH(F30),0)</f>
        <v>0</v>
      </c>
      <c r="R30" s="164" t="n">
        <f aca="false">IF(F30&gt;0.5,DAY(F30),0)</f>
        <v>0</v>
      </c>
      <c r="S30" s="164" t="n">
        <f aca="false">IF(Q30=Q$4,Q30,0)</f>
        <v>0</v>
      </c>
      <c r="T30" s="164" t="n">
        <f aca="false">IF(R$4=R30,R30,0)</f>
        <v>0</v>
      </c>
      <c r="U30" s="165" t="n">
        <f aca="false">IF(T30&gt;0.5,AND(S30&gt;0.5))</f>
        <v>0</v>
      </c>
      <c r="V30" s="166" t="n">
        <f aca="false">IF(U30=1,T30,0)</f>
        <v>0</v>
      </c>
      <c r="W30" s="166" t="n">
        <f aca="false">D30</f>
        <v>0</v>
      </c>
      <c r="X30" s="167" t="n">
        <f aca="false">IF(ISTEXT(C30),AND(V30&gt;0.5))</f>
        <v>0</v>
      </c>
      <c r="Y30" s="168" t="n">
        <f aca="false">IF(ISNUMBER(F30)&lt;0.5,0,IF(MONTH(F30)=$Y$4,1,IF(SUM(AA30+AB30)=2,1,0)))</f>
        <v>0</v>
      </c>
      <c r="Z30" s="168" t="n">
        <f aca="false">IF(ISBLANK(F30),0,IF(Y30=1,DAY(F30),0))</f>
        <v>0</v>
      </c>
      <c r="AA30" s="169" t="n">
        <f aca="false">IF(ISBLANK(F30),0,IF(MONTH(F30)+$Y$1=13,1,IF(MONTH(F30)=$Y$4+1,1,0)))</f>
        <v>0</v>
      </c>
      <c r="AB30" s="170" t="n">
        <f aca="false">IF(DAY(F30)+AA30=2,1,0)</f>
        <v>0</v>
      </c>
      <c r="AC30" s="170" t="n">
        <f aca="false">IF($Z$4=Z30,Z30,0)</f>
        <v>0</v>
      </c>
      <c r="AD30" s="171" t="n">
        <f aca="false">IF(DAY(F30)=P30,1,0)</f>
        <v>0</v>
      </c>
      <c r="AE30" s="172" t="n">
        <f aca="false">IF(BA30=1,0,IF(AC30&gt;=0.5,AC30,0))</f>
        <v>0</v>
      </c>
      <c r="AF30" s="172" t="n">
        <f aca="false">D30</f>
        <v>0</v>
      </c>
      <c r="AG30" s="173" t="n">
        <f aca="false">IF(V30&gt;0.5,1,0)</f>
        <v>0</v>
      </c>
      <c r="AH30" s="173" t="n">
        <f aca="false">IF(AG30=1,0,IF(AE30&gt;0.5,1,0))</f>
        <v>0</v>
      </c>
      <c r="AI30" s="174" t="n">
        <f aca="false">IF(ISTEXT(C30),AND(AE30&gt;0.5))</f>
        <v>0</v>
      </c>
      <c r="AJ30" s="173"/>
      <c r="AK30" s="173" t="n">
        <f aca="false">IF(Q30=$Q$4,1,0)</f>
        <v>0</v>
      </c>
      <c r="AL30" s="174" t="n">
        <f aca="false">IF(AK30=1,AND(R30&gt;=$R$4))</f>
        <v>0</v>
      </c>
      <c r="AM30" s="175" t="n">
        <f aca="false">IF(AL30=1,D30)</f>
        <v>0</v>
      </c>
      <c r="AN30" s="176" t="n">
        <f aca="false">IF(G30&gt;0.5,SUM(G30+1),0)</f>
        <v>0</v>
      </c>
      <c r="AO30" s="162" t="n">
        <f aca="false">G30</f>
        <v>0</v>
      </c>
      <c r="AP30" s="177" t="n">
        <f aca="false">IF(AL30=1,CONCATENATE(D30," on the → ",R30),0)</f>
        <v>0</v>
      </c>
      <c r="AQ30" s="145" t="n">
        <f aca="false">IF(AP30&gt;0.5,R30,0)</f>
        <v>0</v>
      </c>
      <c r="AR30" s="145" t="n">
        <f aca="false">IF(ISTEXT(AP30),1,0)</f>
        <v>0</v>
      </c>
      <c r="AS30" s="145" t="n">
        <f aca="false">IF(ISTEXT(AT30),1,0)</f>
        <v>0</v>
      </c>
      <c r="AT30" s="179" t="n">
        <f aca="false">IF(ISBLANK(F30),0,IF(MONTH(F30)=MONTH(AT$4),CONCATENATE(D30,", on the → ",R30),0))</f>
        <v>0</v>
      </c>
      <c r="AU30" s="180" t="n">
        <f aca="false">IF(MONTH(F30)&lt;=$AU$2,0,2)</f>
        <v>2</v>
      </c>
      <c r="AV30" s="180" t="n">
        <f aca="false">IF(AU30=0,0,IF(DAY(F30)&gt;=$AV$2,1,0))</f>
        <v>1</v>
      </c>
      <c r="AW30" s="180" t="n">
        <f aca="false">IF(SUM(AU30+AV30)=0,11,0)</f>
        <v>0</v>
      </c>
      <c r="AX30" s="5" t="n">
        <f aca="false">IF(ISTEXT(D30),1,0)</f>
        <v>0</v>
      </c>
      <c r="AY30" s="5" t="str">
        <f aca="false">IF(ISTEXT(C30),"zz",IF(ISBLANK(D30),"zz",D30))</f>
        <v>zz</v>
      </c>
      <c r="AZ30" s="181" t="str">
        <f aca="false">IF(ISTEXT(C30),D30,"zz")</f>
        <v>zz</v>
      </c>
      <c r="BA30" s="12" t="n">
        <f aca="false">IF(ISNUMBER(F30)&lt;0.5,0,IF(AND(DAY(F30)=1,MONTH(F30)=$Y$4),1,22))</f>
        <v>0</v>
      </c>
    </row>
    <row r="31" customFormat="false" ht="12.8" hidden="false" customHeight="false" outlineLevel="0" collapsed="false">
      <c r="A31" s="182" t="n">
        <f aca="false">SUM(1+A30)</f>
        <v>24</v>
      </c>
      <c r="B31" s="150" t="n">
        <f aca="false">IF(ISBLANK(D31),0,IF(ISTEXT(C31),CONCATENATE(""),SUM(YEAR(F31))+90))</f>
        <v>0</v>
      </c>
      <c r="C31" s="151"/>
      <c r="D31" s="152"/>
      <c r="E31" s="153" t="n">
        <f aca="false">IF(AE31&gt;0.5,CONCATENATE("→"),IF(V31&gt;0.5,CONCATENATE("→"),0))</f>
        <v>0</v>
      </c>
      <c r="F31" s="154"/>
      <c r="G31" s="155" t="n">
        <f aca="false">IF(ISBLANK(F31),0,IF(ISTEXT(C31),0,IF(ISTEXT(D31),CONCATENATE("     ",ROUNDDOWN(ORG.OPENOFFICE.YEARS(F31,$AB$2,0),0)))))</f>
        <v>0</v>
      </c>
      <c r="H31" s="58"/>
      <c r="I31" s="156" t="n">
        <f aca="false">IF(AE31&gt;0.5,CONCATENATE("←"),IF(V31&gt;0.5,CONCATENATE("←"),IF(ISTEXT(C31),CONCATENATE("App.  "),0)))</f>
        <v>0</v>
      </c>
      <c r="J31" s="157" t="str">
        <f aca="false">IF(ISBLANK(F31),CONCATENATE(" "),MONTH(F31))</f>
        <v> </v>
      </c>
      <c r="K31" s="158" t="n">
        <f aca="false">F31</f>
        <v>0</v>
      </c>
      <c r="L31" s="159" t="n">
        <f aca="false">IF(ISTEXT(C31),CONCATENATE("-"),IF(ISBLANK(F31),0,IF(ISTEXT(C31),0,IF(ISTEXT(D31),WEEKDAY(F31,1),0))))</f>
        <v>0</v>
      </c>
      <c r="M31" s="160" t="n">
        <f aca="false">IF(ISBLANK(F31),0,IF(ISTEXT(D31),WEEKDAY(DATE(YEAR($AT$1),MONTH(F31),DAY(F31))),0))</f>
        <v>0</v>
      </c>
      <c r="N31" s="161" t="n">
        <f aca="false">IF(G31&lt;0.5,0,IF(AL31=1,CONCATENATE("See calender!"),DAY(F31)+G31))</f>
        <v>0</v>
      </c>
      <c r="O31" s="162" t="n">
        <f aca="false">IF(ISTEXT(E31),1,0)</f>
        <v>0</v>
      </c>
      <c r="P31" s="163" t="n">
        <f aca="false">IF(ISBLANK(F31),0,ORG.OPENOFFICE.DAYSINMONTH(F31))</f>
        <v>0</v>
      </c>
      <c r="Q31" s="164" t="n">
        <f aca="false">IF(F31&gt;0.5,MONTH(F31),0)</f>
        <v>0</v>
      </c>
      <c r="R31" s="164" t="n">
        <f aca="false">IF(F31&gt;0.5,DAY(F31),0)</f>
        <v>0</v>
      </c>
      <c r="S31" s="164" t="n">
        <f aca="false">IF(Q31=Q$4,Q31,0)</f>
        <v>0</v>
      </c>
      <c r="T31" s="164" t="n">
        <f aca="false">IF(R$4=R31,R31,0)</f>
        <v>0</v>
      </c>
      <c r="U31" s="165" t="n">
        <f aca="false">IF(T31&gt;0.5,AND(S31&gt;0.5))</f>
        <v>0</v>
      </c>
      <c r="V31" s="166" t="n">
        <f aca="false">IF(U31=1,T31,0)</f>
        <v>0</v>
      </c>
      <c r="W31" s="166" t="n">
        <f aca="false">D31</f>
        <v>0</v>
      </c>
      <c r="X31" s="167" t="n">
        <f aca="false">IF(ISTEXT(C31),AND(V31&gt;0.5))</f>
        <v>0</v>
      </c>
      <c r="Y31" s="168" t="n">
        <f aca="false">IF(ISNUMBER(F31)&lt;0.5,0,IF(MONTH(F31)=$Y$4,1,IF(SUM(AA31+AB31)=2,1,0)))</f>
        <v>0</v>
      </c>
      <c r="Z31" s="168" t="n">
        <f aca="false">IF(ISBLANK(F31),0,IF(Y31=1,DAY(F31),0))</f>
        <v>0</v>
      </c>
      <c r="AA31" s="169" t="n">
        <f aca="false">IF(ISBLANK(F31),0,IF(MONTH(F31)+$Y$1=13,1,IF(MONTH(F31)=$Y$4+1,1,0)))</f>
        <v>0</v>
      </c>
      <c r="AB31" s="170" t="n">
        <f aca="false">IF(DAY(F31)+AA31=2,1,0)</f>
        <v>0</v>
      </c>
      <c r="AC31" s="170" t="n">
        <f aca="false">IF($Z$4=Z31,Z31,0)</f>
        <v>0</v>
      </c>
      <c r="AD31" s="171" t="n">
        <f aca="false">IF(DAY(F31)=P31,1,0)</f>
        <v>0</v>
      </c>
      <c r="AE31" s="172" t="n">
        <f aca="false">IF(BA31=1,0,IF(AC31&gt;=0.5,AC31,0))</f>
        <v>0</v>
      </c>
      <c r="AF31" s="172" t="n">
        <f aca="false">D31</f>
        <v>0</v>
      </c>
      <c r="AG31" s="173" t="n">
        <f aca="false">IF(V31&gt;0.5,1,0)</f>
        <v>0</v>
      </c>
      <c r="AH31" s="173" t="n">
        <f aca="false">IF(AG31=1,0,IF(AE31&gt;0.5,1,0))</f>
        <v>0</v>
      </c>
      <c r="AI31" s="174" t="n">
        <f aca="false">IF(ISTEXT(C31),AND(AE31&gt;0.5))</f>
        <v>0</v>
      </c>
      <c r="AJ31" s="173"/>
      <c r="AK31" s="173" t="n">
        <f aca="false">IF(Q31=$Q$4,1,0)</f>
        <v>0</v>
      </c>
      <c r="AL31" s="174" t="n">
        <f aca="false">IF(AK31=1,AND(R31&gt;=$R$4))</f>
        <v>0</v>
      </c>
      <c r="AM31" s="175" t="n">
        <f aca="false">IF(AL31=1,D31)</f>
        <v>0</v>
      </c>
      <c r="AN31" s="176" t="n">
        <f aca="false">IF(G31&gt;0.5,SUM(G31+1),0)</f>
        <v>0</v>
      </c>
      <c r="AO31" s="162" t="n">
        <f aca="false">G31</f>
        <v>0</v>
      </c>
      <c r="AP31" s="177" t="n">
        <f aca="false">IF(AL31=1,CONCATENATE(D31," on the → ",R31),0)</f>
        <v>0</v>
      </c>
      <c r="AQ31" s="145" t="n">
        <f aca="false">IF(AP31&gt;0.5,R31,0)</f>
        <v>0</v>
      </c>
      <c r="AR31" s="145" t="n">
        <f aca="false">IF(ISTEXT(AP31),1,0)</f>
        <v>0</v>
      </c>
      <c r="AS31" s="145" t="n">
        <f aca="false">IF(ISTEXT(AT31),1,0)</f>
        <v>0</v>
      </c>
      <c r="AT31" s="179" t="n">
        <f aca="false">IF(ISBLANK(F31),0,IF(MONTH(F31)=MONTH(AT$4),CONCATENATE(D31,", on the → ",R31),0))</f>
        <v>0</v>
      </c>
      <c r="AU31" s="180" t="n">
        <f aca="false">IF(MONTH(F31)&lt;=$AU$2,0,2)</f>
        <v>2</v>
      </c>
      <c r="AV31" s="180" t="n">
        <f aca="false">IF(AU31=0,0,IF(DAY(F31)&gt;=$AV$2,1,0))</f>
        <v>1</v>
      </c>
      <c r="AW31" s="180" t="n">
        <f aca="false">IF(SUM(AU31+AV31)=0,11,0)</f>
        <v>0</v>
      </c>
      <c r="AX31" s="5" t="n">
        <f aca="false">IF(ISTEXT(D31),1,0)</f>
        <v>0</v>
      </c>
      <c r="AY31" s="5" t="str">
        <f aca="false">IF(ISTEXT(C31),"zz",IF(ISBLANK(D31),"zz",D31))</f>
        <v>zz</v>
      </c>
      <c r="AZ31" s="181" t="str">
        <f aca="false">IF(ISTEXT(C31),D31,"zz")</f>
        <v>zz</v>
      </c>
      <c r="BA31" s="12" t="n">
        <f aca="false">IF(ISNUMBER(F31)&lt;0.5,0,IF(AND(DAY(F31)=1,MONTH(F31)=$Y$4),1,22))</f>
        <v>0</v>
      </c>
    </row>
    <row r="32" customFormat="false" ht="12.8" hidden="false" customHeight="false" outlineLevel="0" collapsed="false">
      <c r="A32" s="182" t="n">
        <f aca="false">SUM(1+A31)</f>
        <v>25</v>
      </c>
      <c r="B32" s="150" t="n">
        <f aca="false">IF(ISBLANK(D32),0,IF(ISTEXT(C32),CONCATENATE(""),SUM(YEAR(F32))+90))</f>
        <v>0</v>
      </c>
      <c r="C32" s="151"/>
      <c r="D32" s="184"/>
      <c r="E32" s="153" t="n">
        <f aca="false">IF(AE32&gt;0.5,CONCATENATE("→"),IF(V32&gt;0.5,CONCATENATE("→"),0))</f>
        <v>0</v>
      </c>
      <c r="F32" s="154"/>
      <c r="G32" s="155" t="n">
        <f aca="false">IF(ISBLANK(F32),0,IF(ISTEXT(C32),0,IF(ISTEXT(D32),CONCATENATE("     ",ROUNDDOWN(ORG.OPENOFFICE.YEARS(F32,$AB$2,0),0)))))</f>
        <v>0</v>
      </c>
      <c r="H32" s="58"/>
      <c r="I32" s="156" t="n">
        <f aca="false">IF(AE32&gt;0.5,CONCATENATE("←"),IF(V32&gt;0.5,CONCATENATE("←"),IF(ISTEXT(C32),CONCATENATE("App.  "),0)))</f>
        <v>0</v>
      </c>
      <c r="J32" s="157" t="str">
        <f aca="false">IF(ISBLANK(F32),CONCATENATE(" "),MONTH(F32))</f>
        <v> </v>
      </c>
      <c r="K32" s="158" t="n">
        <f aca="false">F32</f>
        <v>0</v>
      </c>
      <c r="L32" s="159" t="n">
        <f aca="false">IF(ISTEXT(C32),CONCATENATE("-"),IF(ISBLANK(F32),0,IF(ISTEXT(C32),0,IF(ISTEXT(D32),WEEKDAY(F32,1),0))))</f>
        <v>0</v>
      </c>
      <c r="M32" s="160" t="n">
        <f aca="false">IF(ISBLANK(F32),0,IF(ISTEXT(D32),WEEKDAY(DATE(YEAR($AT$1),MONTH(F32),DAY(F32))),0))</f>
        <v>0</v>
      </c>
      <c r="N32" s="161" t="n">
        <f aca="false">IF(G32&lt;0.5,0,IF(AL32=1,CONCATENATE("See calender!"),DAY(F32)+G32))</f>
        <v>0</v>
      </c>
      <c r="O32" s="162" t="n">
        <f aca="false">IF(ISTEXT(E32),1,0)</f>
        <v>0</v>
      </c>
      <c r="P32" s="163" t="n">
        <f aca="false">IF(ISBLANK(F32),0,ORG.OPENOFFICE.DAYSINMONTH(F32))</f>
        <v>0</v>
      </c>
      <c r="Q32" s="164" t="n">
        <f aca="false">IF(F32&gt;0.5,MONTH(F32),0)</f>
        <v>0</v>
      </c>
      <c r="R32" s="164" t="n">
        <f aca="false">IF(F32&gt;0.5,DAY(F32),0)</f>
        <v>0</v>
      </c>
      <c r="S32" s="164" t="n">
        <f aca="false">IF(Q32=Q$4,Q32,0)</f>
        <v>0</v>
      </c>
      <c r="T32" s="164" t="n">
        <f aca="false">IF(R$4=R32,R32,0)</f>
        <v>0</v>
      </c>
      <c r="U32" s="165" t="n">
        <f aca="false">IF(T32&gt;0.5,AND(S32&gt;0.5))</f>
        <v>0</v>
      </c>
      <c r="V32" s="166" t="n">
        <f aca="false">IF(U32=1,T32,0)</f>
        <v>0</v>
      </c>
      <c r="W32" s="166" t="n">
        <f aca="false">D32</f>
        <v>0</v>
      </c>
      <c r="X32" s="167" t="n">
        <f aca="false">IF(ISTEXT(C32),AND(V32&gt;0.5))</f>
        <v>0</v>
      </c>
      <c r="Y32" s="168" t="n">
        <f aca="false">IF(ISNUMBER(F32)&lt;0.5,0,IF(MONTH(F32)=$Y$4,1,IF(SUM(AA32+AB32)=2,1,0)))</f>
        <v>0</v>
      </c>
      <c r="Z32" s="168" t="n">
        <f aca="false">IF(ISBLANK(F32),0,IF(Y32=1,DAY(F32),0))</f>
        <v>0</v>
      </c>
      <c r="AA32" s="169" t="n">
        <f aca="false">IF(ISBLANK(F32),0,IF(MONTH(F32)+$Y$1=13,1,IF(MONTH(F32)=$Y$4+1,1,0)))</f>
        <v>0</v>
      </c>
      <c r="AB32" s="170" t="n">
        <f aca="false">IF(DAY(F32)+AA32=2,1,0)</f>
        <v>0</v>
      </c>
      <c r="AC32" s="170" t="n">
        <f aca="false">IF($Z$4=Z32,Z32,0)</f>
        <v>0</v>
      </c>
      <c r="AD32" s="171" t="n">
        <f aca="false">IF(DAY(F32)=P32,1,0)</f>
        <v>0</v>
      </c>
      <c r="AE32" s="172" t="n">
        <f aca="false">IF(BA32=1,0,IF(AC32&gt;=0.5,AC32,0))</f>
        <v>0</v>
      </c>
      <c r="AF32" s="172" t="n">
        <f aca="false">D32</f>
        <v>0</v>
      </c>
      <c r="AG32" s="173" t="n">
        <f aca="false">IF(V32&gt;0.5,1,0)</f>
        <v>0</v>
      </c>
      <c r="AH32" s="173" t="n">
        <f aca="false">IF(AG32=1,0,IF(AE32&gt;0.5,1,0))</f>
        <v>0</v>
      </c>
      <c r="AI32" s="174" t="n">
        <f aca="false">IF(ISTEXT(C32),AND(AE32&gt;0.5))</f>
        <v>0</v>
      </c>
      <c r="AJ32" s="173"/>
      <c r="AK32" s="173" t="n">
        <f aca="false">IF(Q32=$Q$4,1,0)</f>
        <v>0</v>
      </c>
      <c r="AL32" s="174" t="n">
        <f aca="false">IF(AK32=1,AND(R32&gt;=$R$4))</f>
        <v>0</v>
      </c>
      <c r="AM32" s="175" t="n">
        <f aca="false">IF(AL32=1,D32)</f>
        <v>0</v>
      </c>
      <c r="AN32" s="176" t="n">
        <f aca="false">IF(G32&gt;0.5,SUM(G32+1),0)</f>
        <v>0</v>
      </c>
      <c r="AO32" s="162" t="n">
        <f aca="false">G32</f>
        <v>0</v>
      </c>
      <c r="AP32" s="177" t="n">
        <f aca="false">IF(AL32=1,CONCATENATE(D32," on the → ",R32),0)</f>
        <v>0</v>
      </c>
      <c r="AQ32" s="178" t="n">
        <f aca="false">IF(AP32&gt;0.5,R32,0)</f>
        <v>0</v>
      </c>
      <c r="AR32" s="178" t="n">
        <f aca="false">IF(ISTEXT(AP32),1,0)</f>
        <v>0</v>
      </c>
      <c r="AS32" s="178" t="n">
        <f aca="false">IF(ISTEXT(AT32),1,0)</f>
        <v>0</v>
      </c>
      <c r="AT32" s="179" t="n">
        <f aca="false">IF(ISBLANK(F32),0,IF(MONTH(F32)=MONTH(AT$4),CONCATENATE(D32,", on the → ",R32),0))</f>
        <v>0</v>
      </c>
      <c r="AU32" s="180" t="n">
        <f aca="false">IF(MONTH(F32)&lt;=$AU$2,0,2)</f>
        <v>2</v>
      </c>
      <c r="AV32" s="180" t="n">
        <f aca="false">IF(AU32=0,0,IF(DAY(F32)&gt;=$AV$2,1,0))</f>
        <v>1</v>
      </c>
      <c r="AW32" s="180" t="n">
        <f aca="false">IF(SUM(AU32+AV32)=0,11,0)</f>
        <v>0</v>
      </c>
      <c r="AX32" s="5" t="n">
        <f aca="false">IF(ISTEXT(D32),1,0)</f>
        <v>0</v>
      </c>
      <c r="AY32" s="5" t="str">
        <f aca="false">IF(ISTEXT(C32),"zz",IF(ISBLANK(D32),"zz",D32))</f>
        <v>zz</v>
      </c>
      <c r="AZ32" s="181" t="str">
        <f aca="false">IF(ISTEXT(C32),D32,"zz")</f>
        <v>zz</v>
      </c>
      <c r="BA32" s="12" t="n">
        <f aca="false">IF(ISNUMBER(F32)&lt;0.5,0,IF(AND(DAY(F32)=1,MONTH(F32)=$Y$4),1,22))</f>
        <v>0</v>
      </c>
    </row>
    <row r="33" customFormat="false" ht="12.8" hidden="false" customHeight="false" outlineLevel="0" collapsed="false">
      <c r="A33" s="182" t="n">
        <f aca="false">SUM(1+A32)</f>
        <v>26</v>
      </c>
      <c r="B33" s="150" t="n">
        <f aca="false">IF(ISBLANK(D33),0,IF(ISTEXT(C33),CONCATENATE(""),SUM(YEAR(F33))+90))</f>
        <v>0</v>
      </c>
      <c r="C33" s="151"/>
      <c r="D33" s="152"/>
      <c r="E33" s="153" t="n">
        <f aca="false">IF(AE33&gt;0.5,CONCATENATE("→"),IF(V33&gt;0.5,CONCATENATE("→"),0))</f>
        <v>0</v>
      </c>
      <c r="F33" s="154"/>
      <c r="G33" s="155" t="n">
        <f aca="false">IF(ISBLANK(F33),0,IF(ISTEXT(C33),0,IF(ISTEXT(D33),CONCATENATE("     ",ROUNDDOWN(ORG.OPENOFFICE.YEARS(F33,$AB$2,0),0)))))</f>
        <v>0</v>
      </c>
      <c r="H33" s="58"/>
      <c r="I33" s="156" t="n">
        <f aca="false">IF(AE33&gt;0.5,CONCATENATE("←"),IF(V33&gt;0.5,CONCATENATE("←"),IF(ISTEXT(C33),CONCATENATE("App.  "),0)))</f>
        <v>0</v>
      </c>
      <c r="J33" s="157" t="str">
        <f aca="false">IF(ISBLANK(F33),CONCATENATE(" "),MONTH(F33))</f>
        <v> </v>
      </c>
      <c r="K33" s="158" t="n">
        <f aca="false">F33</f>
        <v>0</v>
      </c>
      <c r="L33" s="159" t="n">
        <f aca="false">IF(ISTEXT(C33),CONCATENATE("-"),IF(ISBLANK(F33),0,IF(ISTEXT(C33),0,IF(ISTEXT(D33),WEEKDAY(F33,1),0))))</f>
        <v>0</v>
      </c>
      <c r="M33" s="160" t="n">
        <f aca="false">IF(ISBLANK(F33),0,IF(ISTEXT(D33),WEEKDAY(DATE(YEAR($AT$1),MONTH(F33),DAY(F33))),0))</f>
        <v>0</v>
      </c>
      <c r="N33" s="161" t="n">
        <f aca="false">IF(G33&lt;0.5,0,IF(AL33=1,CONCATENATE("See calender!"),DAY(F33)+G33))</f>
        <v>0</v>
      </c>
      <c r="O33" s="162" t="n">
        <f aca="false">IF(ISTEXT(E33),1,0)</f>
        <v>0</v>
      </c>
      <c r="P33" s="163" t="n">
        <f aca="false">IF(ISBLANK(F33),0,ORG.OPENOFFICE.DAYSINMONTH(F33))</f>
        <v>0</v>
      </c>
      <c r="Q33" s="164" t="n">
        <f aca="false">IF(F33&gt;0.5,MONTH(F33),0)</f>
        <v>0</v>
      </c>
      <c r="R33" s="164" t="n">
        <f aca="false">IF(F33&gt;0.5,DAY(F33),0)</f>
        <v>0</v>
      </c>
      <c r="S33" s="164" t="n">
        <f aca="false">IF(Q33=Q$4,Q33,0)</f>
        <v>0</v>
      </c>
      <c r="T33" s="164" t="n">
        <f aca="false">IF(R$4=R33,R33,0)</f>
        <v>0</v>
      </c>
      <c r="U33" s="165" t="n">
        <f aca="false">IF(T33&gt;0.5,AND(S33&gt;0.5))</f>
        <v>0</v>
      </c>
      <c r="V33" s="166" t="n">
        <f aca="false">IF(U33=1,T33,0)</f>
        <v>0</v>
      </c>
      <c r="W33" s="166" t="n">
        <f aca="false">D33</f>
        <v>0</v>
      </c>
      <c r="X33" s="167" t="n">
        <f aca="false">IF(ISTEXT(C33),AND(V33&gt;0.5))</f>
        <v>0</v>
      </c>
      <c r="Y33" s="168" t="n">
        <f aca="false">IF(ISNUMBER(F33)&lt;0.5,0,IF(MONTH(F33)=$Y$4,1,IF(SUM(AA33+AB33)=2,1,0)))</f>
        <v>0</v>
      </c>
      <c r="Z33" s="168" t="n">
        <f aca="false">IF(ISBLANK(F33),0,IF(Y33=1,DAY(F33),0))</f>
        <v>0</v>
      </c>
      <c r="AA33" s="169" t="n">
        <f aca="false">IF(ISBLANK(F33),0,IF(MONTH(F33)+$Y$1=13,1,IF(MONTH(F33)=$Y$4+1,1,0)))</f>
        <v>0</v>
      </c>
      <c r="AB33" s="170" t="n">
        <f aca="false">IF(DAY(F33)+AA33=2,1,0)</f>
        <v>0</v>
      </c>
      <c r="AC33" s="170" t="n">
        <f aca="false">IF($Z$4=Z33,Z33,0)</f>
        <v>0</v>
      </c>
      <c r="AD33" s="171" t="n">
        <f aca="false">IF(DAY(F33)=P33,1,0)</f>
        <v>0</v>
      </c>
      <c r="AE33" s="172" t="n">
        <f aca="false">IF(BA33=1,0,IF(AC33&gt;=0.5,AC33,0))</f>
        <v>0</v>
      </c>
      <c r="AF33" s="172" t="n">
        <f aca="false">D33</f>
        <v>0</v>
      </c>
      <c r="AG33" s="173" t="n">
        <f aca="false">IF(V33&gt;0.5,1,0)</f>
        <v>0</v>
      </c>
      <c r="AH33" s="173" t="n">
        <f aca="false">IF(AG33=1,0,IF(AE33&gt;0.5,1,0))</f>
        <v>0</v>
      </c>
      <c r="AI33" s="174" t="n">
        <f aca="false">IF(ISTEXT(C33),AND(AE33&gt;0.5))</f>
        <v>0</v>
      </c>
      <c r="AJ33" s="173"/>
      <c r="AK33" s="173" t="n">
        <f aca="false">IF(Q33=$Q$4,1,0)</f>
        <v>0</v>
      </c>
      <c r="AL33" s="174" t="n">
        <f aca="false">IF(AK33=1,AND(R33&gt;=$R$4))</f>
        <v>0</v>
      </c>
      <c r="AM33" s="175" t="n">
        <f aca="false">IF(AL33=1,D33)</f>
        <v>0</v>
      </c>
      <c r="AN33" s="176" t="n">
        <f aca="false">IF(G33&gt;0.5,SUM(G33+1),0)</f>
        <v>0</v>
      </c>
      <c r="AO33" s="162" t="n">
        <f aca="false">G33</f>
        <v>0</v>
      </c>
      <c r="AP33" s="177" t="n">
        <f aca="false">IF(AL33=1,CONCATENATE(D33," on the → ",R33),0)</f>
        <v>0</v>
      </c>
      <c r="AQ33" s="178" t="n">
        <f aca="false">IF(AP33&gt;0.5,R33,0)</f>
        <v>0</v>
      </c>
      <c r="AR33" s="178" t="n">
        <f aca="false">IF(ISTEXT(AP33),1,0)</f>
        <v>0</v>
      </c>
      <c r="AS33" s="178" t="n">
        <f aca="false">IF(ISTEXT(AT33),1,0)</f>
        <v>0</v>
      </c>
      <c r="AT33" s="179" t="n">
        <f aca="false">IF(ISBLANK(F33),0,IF(MONTH(F33)=MONTH(AT$4),CONCATENATE(D33,", on the → ",R33),0))</f>
        <v>0</v>
      </c>
      <c r="AU33" s="180" t="n">
        <f aca="false">IF(MONTH(F33)&lt;=$AU$2,0,2)</f>
        <v>2</v>
      </c>
      <c r="AV33" s="180" t="n">
        <f aca="false">IF(AU33=0,0,IF(DAY(F33)&gt;=$AV$2,1,0))</f>
        <v>1</v>
      </c>
      <c r="AW33" s="180" t="n">
        <f aca="false">IF(SUM(AU33+AV33)=0,11,0)</f>
        <v>0</v>
      </c>
      <c r="AX33" s="5" t="n">
        <f aca="false">IF(ISTEXT(D33),1,0)</f>
        <v>0</v>
      </c>
      <c r="AY33" s="5" t="str">
        <f aca="false">IF(ISTEXT(C33),"zz",IF(ISBLANK(D33),"zz",D33))</f>
        <v>zz</v>
      </c>
      <c r="AZ33" s="181" t="str">
        <f aca="false">IF(ISTEXT(C33),D33,"zz")</f>
        <v>zz</v>
      </c>
      <c r="BA33" s="12" t="n">
        <f aca="false">IF(ISNUMBER(F33)&lt;0.5,0,IF(AND(DAY(F33)=1,MONTH(F33)=$Y$4),1,22))</f>
        <v>0</v>
      </c>
    </row>
    <row r="34" customFormat="false" ht="12.8" hidden="false" customHeight="false" outlineLevel="0" collapsed="false">
      <c r="A34" s="182" t="n">
        <f aca="false">SUM(1+A33)</f>
        <v>27</v>
      </c>
      <c r="B34" s="150" t="n">
        <f aca="false">IF(ISBLANK(D34),0,IF(ISTEXT(C34),CONCATENATE(""),SUM(YEAR(F34))+90))</f>
        <v>0</v>
      </c>
      <c r="C34" s="151"/>
      <c r="D34" s="152"/>
      <c r="E34" s="153" t="n">
        <f aca="false">IF(AE34&gt;0.5,CONCATENATE("→"),IF(V34&gt;0.5,CONCATENATE("→"),0))</f>
        <v>0</v>
      </c>
      <c r="F34" s="154"/>
      <c r="G34" s="155" t="n">
        <f aca="false">IF(ISBLANK(F34),0,IF(ISTEXT(C34),0,IF(ISTEXT(D34),CONCATENATE("     ",ROUNDDOWN(ORG.OPENOFFICE.YEARS(F34,$AB$2,0),0)))))</f>
        <v>0</v>
      </c>
      <c r="H34" s="58"/>
      <c r="I34" s="156" t="n">
        <f aca="false">IF(AE34&gt;0.5,CONCATENATE("←"),IF(V34&gt;0.5,CONCATENATE("←"),IF(ISTEXT(C34),CONCATENATE("App.  "),0)))</f>
        <v>0</v>
      </c>
      <c r="J34" s="157" t="str">
        <f aca="false">IF(ISBLANK(F34),CONCATENATE(" "),MONTH(F34))</f>
        <v> </v>
      </c>
      <c r="K34" s="158" t="n">
        <f aca="false">F34</f>
        <v>0</v>
      </c>
      <c r="L34" s="159" t="n">
        <f aca="false">IF(ISTEXT(C34),CONCATENATE("-"),IF(ISBLANK(F34),0,IF(ISTEXT(C34),0,IF(ISTEXT(D34),WEEKDAY(F34,1),0))))</f>
        <v>0</v>
      </c>
      <c r="M34" s="160" t="n">
        <f aca="false">IF(ISBLANK(F34),0,IF(ISTEXT(D34),WEEKDAY(DATE(YEAR($AT$1),MONTH(F34),DAY(F34))),0))</f>
        <v>0</v>
      </c>
      <c r="N34" s="161" t="n">
        <f aca="false">IF(G34&lt;0.5,0,IF(AL34=1,CONCATENATE("See calender!"),DAY(F34)+G34))</f>
        <v>0</v>
      </c>
      <c r="O34" s="162" t="n">
        <f aca="false">IF(ISTEXT(E34),1,0)</f>
        <v>0</v>
      </c>
      <c r="P34" s="163" t="n">
        <f aca="false">IF(ISBLANK(F34),0,ORG.OPENOFFICE.DAYSINMONTH(F34))</f>
        <v>0</v>
      </c>
      <c r="Q34" s="164" t="n">
        <f aca="false">IF(F34&gt;0.5,MONTH(F34),0)</f>
        <v>0</v>
      </c>
      <c r="R34" s="164" t="n">
        <f aca="false">IF(F34&gt;0.5,DAY(F34),0)</f>
        <v>0</v>
      </c>
      <c r="S34" s="164" t="n">
        <f aca="false">IF(Q34=Q$4,Q34,0)</f>
        <v>0</v>
      </c>
      <c r="T34" s="164" t="n">
        <f aca="false">IF(R$4=R34,R34,0)</f>
        <v>0</v>
      </c>
      <c r="U34" s="165" t="n">
        <f aca="false">IF(T34&gt;0.5,AND(S34&gt;0.5))</f>
        <v>0</v>
      </c>
      <c r="V34" s="166" t="n">
        <f aca="false">IF(U34=1,T34,0)</f>
        <v>0</v>
      </c>
      <c r="W34" s="166" t="n">
        <f aca="false">D34</f>
        <v>0</v>
      </c>
      <c r="X34" s="167" t="n">
        <f aca="false">IF(ISTEXT(C34),AND(V34&gt;0.5))</f>
        <v>0</v>
      </c>
      <c r="Y34" s="168" t="n">
        <f aca="false">IF(ISNUMBER(F34)&lt;0.5,0,IF(MONTH(F34)=$Y$4,1,IF(SUM(AA34+AB34)=2,1,0)))</f>
        <v>0</v>
      </c>
      <c r="Z34" s="168" t="n">
        <f aca="false">IF(ISBLANK(F34),0,IF(Y34=1,DAY(F34),0))</f>
        <v>0</v>
      </c>
      <c r="AA34" s="169" t="n">
        <f aca="false">IF(ISBLANK(F34),0,IF(MONTH(F34)+$Y$1=13,1,IF(MONTH(F34)=$Y$4+1,1,0)))</f>
        <v>0</v>
      </c>
      <c r="AB34" s="170" t="n">
        <f aca="false">IF(DAY(F34)+AA34=2,1,0)</f>
        <v>0</v>
      </c>
      <c r="AC34" s="170" t="n">
        <f aca="false">IF($Z$4=Z34,Z34,0)</f>
        <v>0</v>
      </c>
      <c r="AD34" s="171" t="n">
        <f aca="false">IF(DAY(F34)=P34,1,0)</f>
        <v>0</v>
      </c>
      <c r="AE34" s="172" t="n">
        <f aca="false">IF(BA34=1,0,IF(AC34&gt;=0.5,AC34,0))</f>
        <v>0</v>
      </c>
      <c r="AF34" s="172" t="n">
        <f aca="false">D34</f>
        <v>0</v>
      </c>
      <c r="AG34" s="173" t="n">
        <f aca="false">IF(V34&gt;0.5,1,0)</f>
        <v>0</v>
      </c>
      <c r="AH34" s="173" t="n">
        <f aca="false">IF(AG34=1,0,IF(AE34&gt;0.5,1,0))</f>
        <v>0</v>
      </c>
      <c r="AI34" s="174" t="n">
        <f aca="false">IF(ISTEXT(C34),AND(AE34&gt;0.5))</f>
        <v>0</v>
      </c>
      <c r="AJ34" s="173"/>
      <c r="AK34" s="173" t="n">
        <f aca="false">IF(Q34=$Q$4,1,0)</f>
        <v>0</v>
      </c>
      <c r="AL34" s="174" t="n">
        <f aca="false">IF(AK34=1,AND(R34&gt;=$R$4))</f>
        <v>0</v>
      </c>
      <c r="AM34" s="175" t="n">
        <f aca="false">IF(AL34=1,D34)</f>
        <v>0</v>
      </c>
      <c r="AN34" s="176" t="n">
        <f aca="false">IF(G34&gt;0.5,SUM(G34+1),0)</f>
        <v>0</v>
      </c>
      <c r="AO34" s="162" t="n">
        <f aca="false">G34</f>
        <v>0</v>
      </c>
      <c r="AP34" s="177" t="n">
        <f aca="false">IF(AL34=1,CONCATENATE(D34," on the → ",R34),0)</f>
        <v>0</v>
      </c>
      <c r="AQ34" s="178" t="n">
        <f aca="false">IF(AP34&gt;0.5,R34,0)</f>
        <v>0</v>
      </c>
      <c r="AR34" s="178" t="n">
        <f aca="false">IF(ISTEXT(AP34),1,0)</f>
        <v>0</v>
      </c>
      <c r="AS34" s="178" t="n">
        <f aca="false">IF(ISTEXT(AT34),1,0)</f>
        <v>0</v>
      </c>
      <c r="AT34" s="179" t="n">
        <f aca="false">IF(ISBLANK(F34),0,IF(MONTH(F34)=MONTH(AT$4),CONCATENATE(D34,", on the → ",R34),0))</f>
        <v>0</v>
      </c>
      <c r="AU34" s="180" t="n">
        <f aca="false">IF(MONTH(F34)&lt;=$AU$2,0,2)</f>
        <v>2</v>
      </c>
      <c r="AV34" s="180" t="n">
        <f aca="false">IF(AU34=0,0,IF(DAY(F34)&gt;=$AV$2,1,0))</f>
        <v>1</v>
      </c>
      <c r="AW34" s="180" t="n">
        <f aca="false">IF(SUM(AU34+AV34)=0,11,0)</f>
        <v>0</v>
      </c>
      <c r="AX34" s="5" t="n">
        <f aca="false">IF(ISTEXT(D34),1,0)</f>
        <v>0</v>
      </c>
      <c r="AY34" s="5" t="str">
        <f aca="false">IF(ISTEXT(C34),"zz",IF(ISBLANK(D34),"zz",D34))</f>
        <v>zz</v>
      </c>
      <c r="AZ34" s="181" t="str">
        <f aca="false">IF(ISTEXT(C34),D34,"zz")</f>
        <v>zz</v>
      </c>
      <c r="BA34" s="12" t="n">
        <f aca="false">IF(ISNUMBER(F34)&lt;0.5,0,IF(AND(DAY(F34)=1,MONTH(F34)=$Y$4),1,22))</f>
        <v>0</v>
      </c>
    </row>
    <row r="35" customFormat="false" ht="12.8" hidden="false" customHeight="false" outlineLevel="0" collapsed="false">
      <c r="A35" s="182" t="n">
        <f aca="false">SUM(1+A34)</f>
        <v>28</v>
      </c>
      <c r="B35" s="150" t="n">
        <f aca="false">IF(ISBLANK(D35),0,IF(ISTEXT(C35),CONCATENATE(""),SUM(YEAR(F35))+90))</f>
        <v>0</v>
      </c>
      <c r="C35" s="151"/>
      <c r="D35" s="152"/>
      <c r="E35" s="153" t="n">
        <f aca="false">IF(AE35&gt;0.5,CONCATENATE("→"),IF(V35&gt;0.5,CONCATENATE("→"),0))</f>
        <v>0</v>
      </c>
      <c r="F35" s="154"/>
      <c r="G35" s="155" t="n">
        <f aca="false">IF(ISBLANK(F35),0,IF(ISTEXT(C35),0,IF(ISTEXT(D35),CONCATENATE("     ",ROUNDDOWN(ORG.OPENOFFICE.YEARS(F35,$AB$2,0),0)))))</f>
        <v>0</v>
      </c>
      <c r="H35" s="58"/>
      <c r="I35" s="156" t="n">
        <f aca="false">IF(AE35&gt;0.5,CONCATENATE("←"),IF(V35&gt;0.5,CONCATENATE("←"),IF(ISTEXT(C35),CONCATENATE("App.  "),0)))</f>
        <v>0</v>
      </c>
      <c r="J35" s="157" t="str">
        <f aca="false">IF(ISBLANK(F35),CONCATENATE(" "),MONTH(F35))</f>
        <v> </v>
      </c>
      <c r="K35" s="158" t="n">
        <f aca="false">F35</f>
        <v>0</v>
      </c>
      <c r="L35" s="159" t="n">
        <f aca="false">IF(ISTEXT(C35),CONCATENATE("-"),IF(ISBLANK(F35),0,IF(ISTEXT(C35),0,IF(ISTEXT(D35),WEEKDAY(F35,1),0))))</f>
        <v>0</v>
      </c>
      <c r="M35" s="160" t="n">
        <f aca="false">IF(ISBLANK(F35),0,IF(ISTEXT(D35),WEEKDAY(DATE(YEAR($AT$1),MONTH(F35),DAY(F35))),0))</f>
        <v>0</v>
      </c>
      <c r="N35" s="161" t="n">
        <f aca="false">IF(G35&lt;0.5,0,IF(AL35=1,CONCATENATE("See calender!"),DAY(F35)+G35))</f>
        <v>0</v>
      </c>
      <c r="O35" s="162" t="n">
        <f aca="false">IF(ISTEXT(E35),1,0)</f>
        <v>0</v>
      </c>
      <c r="P35" s="163" t="n">
        <f aca="false">IF(ISBLANK(F35),0,ORG.OPENOFFICE.DAYSINMONTH(F35))</f>
        <v>0</v>
      </c>
      <c r="Q35" s="164" t="n">
        <f aca="false">IF(F35&gt;0.5,MONTH(F35),0)</f>
        <v>0</v>
      </c>
      <c r="R35" s="164" t="n">
        <f aca="false">IF(F35&gt;0.5,DAY(F35),0)</f>
        <v>0</v>
      </c>
      <c r="S35" s="164" t="n">
        <f aca="false">IF(Q35=Q$4,Q35,0)</f>
        <v>0</v>
      </c>
      <c r="T35" s="164" t="n">
        <f aca="false">IF(R$4=R35,R35,0)</f>
        <v>0</v>
      </c>
      <c r="U35" s="165" t="n">
        <f aca="false">IF(T35&gt;0.5,AND(S35&gt;0.5))</f>
        <v>0</v>
      </c>
      <c r="V35" s="166" t="n">
        <f aca="false">IF(U35=1,T35,0)</f>
        <v>0</v>
      </c>
      <c r="W35" s="166" t="n">
        <f aca="false">D35</f>
        <v>0</v>
      </c>
      <c r="X35" s="167" t="n">
        <f aca="false">IF(ISTEXT(C35),AND(V35&gt;0.5))</f>
        <v>0</v>
      </c>
      <c r="Y35" s="168" t="n">
        <f aca="false">IF(ISNUMBER(F35)&lt;0.5,0,IF(MONTH(F35)=$Y$4,1,IF(SUM(AA35+AB35)=2,1,0)))</f>
        <v>0</v>
      </c>
      <c r="Z35" s="168" t="n">
        <f aca="false">IF(ISBLANK(F35),0,IF(Y35=1,DAY(F35),0))</f>
        <v>0</v>
      </c>
      <c r="AA35" s="169" t="n">
        <f aca="false">IF(ISBLANK(F35),0,IF(MONTH(F35)+$Y$1=13,1,IF(MONTH(F35)=$Y$4+1,1,0)))</f>
        <v>0</v>
      </c>
      <c r="AB35" s="170" t="n">
        <f aca="false">IF(DAY(F35)+AA35=2,1,0)</f>
        <v>0</v>
      </c>
      <c r="AC35" s="170" t="n">
        <f aca="false">IF($Z$4=Z35,Z35,0)</f>
        <v>0</v>
      </c>
      <c r="AD35" s="171" t="n">
        <f aca="false">IF(DAY(F35)=P35,1,0)</f>
        <v>0</v>
      </c>
      <c r="AE35" s="172" t="n">
        <f aca="false">IF(BA35=1,0,IF(AC35&gt;=0.5,AC35,0))</f>
        <v>0</v>
      </c>
      <c r="AF35" s="172" t="n">
        <f aca="false">D35</f>
        <v>0</v>
      </c>
      <c r="AG35" s="173" t="n">
        <f aca="false">IF(V35&gt;0.5,1,0)</f>
        <v>0</v>
      </c>
      <c r="AH35" s="173" t="n">
        <f aca="false">IF(AG35=1,0,IF(AE35&gt;0.5,1,0))</f>
        <v>0</v>
      </c>
      <c r="AI35" s="174" t="n">
        <f aca="false">IF(ISTEXT(C35),AND(AE35&gt;0.5))</f>
        <v>0</v>
      </c>
      <c r="AJ35" s="173"/>
      <c r="AK35" s="173" t="n">
        <f aca="false">IF(Q35=$Q$4,1,0)</f>
        <v>0</v>
      </c>
      <c r="AL35" s="174" t="n">
        <f aca="false">IF(AK35=1,AND(R35&gt;=$R$4))</f>
        <v>0</v>
      </c>
      <c r="AM35" s="175" t="n">
        <f aca="false">IF(AL35=1,D35)</f>
        <v>0</v>
      </c>
      <c r="AN35" s="176" t="n">
        <f aca="false">IF(G35&gt;0.5,SUM(G35+1),0)</f>
        <v>0</v>
      </c>
      <c r="AO35" s="162" t="n">
        <f aca="false">G35</f>
        <v>0</v>
      </c>
      <c r="AP35" s="177" t="n">
        <f aca="false">IF(AL35=1,CONCATENATE(D35," on the → ",R35),0)</f>
        <v>0</v>
      </c>
      <c r="AQ35" s="178" t="n">
        <f aca="false">IF(AP35&gt;0.5,R35,0)</f>
        <v>0</v>
      </c>
      <c r="AR35" s="178" t="n">
        <f aca="false">IF(ISTEXT(AP35),1,0)</f>
        <v>0</v>
      </c>
      <c r="AS35" s="178" t="n">
        <f aca="false">IF(ISTEXT(AT35),1,0)</f>
        <v>0</v>
      </c>
      <c r="AT35" s="179" t="n">
        <f aca="false">IF(ISBLANK(F35),0,IF(MONTH(F35)=MONTH(AT$4),CONCATENATE(D35,", on the → ",R35),0))</f>
        <v>0</v>
      </c>
      <c r="AU35" s="180" t="n">
        <f aca="false">IF(MONTH(F35)&lt;=$AU$2,0,2)</f>
        <v>2</v>
      </c>
      <c r="AV35" s="180" t="n">
        <f aca="false">IF(AU35=0,0,IF(DAY(F35)&gt;=$AV$2,1,0))</f>
        <v>1</v>
      </c>
      <c r="AW35" s="180" t="n">
        <f aca="false">IF(SUM(AU35+AV35)=0,11,0)</f>
        <v>0</v>
      </c>
      <c r="AX35" s="5" t="n">
        <f aca="false">IF(ISTEXT(D35),1,0)</f>
        <v>0</v>
      </c>
      <c r="AY35" s="5" t="str">
        <f aca="false">IF(ISTEXT(C35),"zz",IF(ISBLANK(D35),"zz",D35))</f>
        <v>zz</v>
      </c>
      <c r="AZ35" s="181" t="str">
        <f aca="false">IF(ISTEXT(C35),D35,"zz")</f>
        <v>zz</v>
      </c>
      <c r="BA35" s="12" t="n">
        <f aca="false">IF(ISNUMBER(F35)&lt;0.5,0,IF(AND(DAY(F35)=1,MONTH(F35)=$Y$4),1,22))</f>
        <v>0</v>
      </c>
    </row>
    <row r="36" customFormat="false" ht="12.8" hidden="false" customHeight="false" outlineLevel="0" collapsed="false">
      <c r="A36" s="67" t="n">
        <f aca="false">SUM(1+A35)</f>
        <v>29</v>
      </c>
      <c r="B36" s="150" t="n">
        <f aca="false">IF(ISBLANK(D36),0,IF(ISTEXT(C36),CONCATENATE(""),SUM(YEAR(F36))+90))</f>
        <v>0</v>
      </c>
      <c r="C36" s="151"/>
      <c r="D36" s="152"/>
      <c r="E36" s="153" t="n">
        <f aca="false">IF(AE36&gt;0.5,CONCATENATE("→"),IF(V36&gt;0.5,CONCATENATE("→"),0))</f>
        <v>0</v>
      </c>
      <c r="F36" s="154"/>
      <c r="G36" s="155" t="n">
        <f aca="false">IF(ISBLANK(F36),0,IF(ISTEXT(C36),0,IF(ISTEXT(D36),CONCATENATE("     ",ROUNDDOWN(ORG.OPENOFFICE.YEARS(F36,$AB$2,0),0)))))</f>
        <v>0</v>
      </c>
      <c r="H36" s="58"/>
      <c r="I36" s="156" t="n">
        <f aca="false">IF(AE36&gt;0.5,CONCATENATE("←"),IF(V36&gt;0.5,CONCATENATE("←"),IF(ISTEXT(C36),CONCATENATE("App.  "),0)))</f>
        <v>0</v>
      </c>
      <c r="J36" s="157" t="str">
        <f aca="false">IF(ISBLANK(F36),CONCATENATE(" "),MONTH(F36))</f>
        <v> </v>
      </c>
      <c r="K36" s="158" t="n">
        <f aca="false">F36</f>
        <v>0</v>
      </c>
      <c r="L36" s="159" t="n">
        <f aca="false">IF(ISTEXT(C36),CONCATENATE("-"),IF(ISBLANK(F36),0,IF(ISTEXT(C36),0,IF(ISTEXT(D36),WEEKDAY(F36,1),0))))</f>
        <v>0</v>
      </c>
      <c r="M36" s="160" t="n">
        <f aca="false">IF(ISBLANK(F36),0,IF(ISTEXT(D36),WEEKDAY(DATE(YEAR($AT$1),MONTH(F36),DAY(F36))),0))</f>
        <v>0</v>
      </c>
      <c r="N36" s="161" t="n">
        <f aca="false">IF(G36&lt;0.5,0,IF(AL36=1,CONCATENATE("See calender!"),DAY(F36)+G36))</f>
        <v>0</v>
      </c>
      <c r="O36" s="162" t="n">
        <f aca="false">IF(ISTEXT(E36),1,0)</f>
        <v>0</v>
      </c>
      <c r="P36" s="163" t="n">
        <f aca="false">IF(ISBLANK(F36),0,ORG.OPENOFFICE.DAYSINMONTH(F36))</f>
        <v>0</v>
      </c>
      <c r="Q36" s="164" t="n">
        <f aca="false">IF(F36&gt;0.5,MONTH(F36),0)</f>
        <v>0</v>
      </c>
      <c r="R36" s="164" t="n">
        <f aca="false">IF(F36&gt;0.5,DAY(F36),0)</f>
        <v>0</v>
      </c>
      <c r="S36" s="164" t="n">
        <f aca="false">IF(Q36=Q$4,Q36,0)</f>
        <v>0</v>
      </c>
      <c r="T36" s="164" t="n">
        <f aca="false">IF(R$4=R36,R36,0)</f>
        <v>0</v>
      </c>
      <c r="U36" s="165" t="n">
        <f aca="false">IF(T36&gt;0.5,AND(S36&gt;0.5))</f>
        <v>0</v>
      </c>
      <c r="V36" s="166" t="n">
        <f aca="false">IF(U36=1,T36,0)</f>
        <v>0</v>
      </c>
      <c r="W36" s="166" t="n">
        <f aca="false">D36</f>
        <v>0</v>
      </c>
      <c r="X36" s="167" t="n">
        <f aca="false">IF(ISTEXT(C36),AND(V36&gt;0.5))</f>
        <v>0</v>
      </c>
      <c r="Y36" s="168" t="n">
        <f aca="false">IF(ISNUMBER(F36)&lt;0.5,0,IF(MONTH(F36)=$Y$4,1,IF(SUM(AA36+AB36)=2,1,0)))</f>
        <v>0</v>
      </c>
      <c r="Z36" s="168" t="n">
        <f aca="false">IF(ISBLANK(F36),0,IF(Y36=1,DAY(F36),0))</f>
        <v>0</v>
      </c>
      <c r="AA36" s="169" t="n">
        <f aca="false">IF(ISBLANK(F36),0,IF(MONTH(F36)+$Y$1=13,1,IF(MONTH(F36)=$Y$4+1,1,0)))</f>
        <v>0</v>
      </c>
      <c r="AB36" s="170" t="n">
        <f aca="false">IF(DAY(F36)+AA36=2,1,0)</f>
        <v>0</v>
      </c>
      <c r="AC36" s="170" t="n">
        <f aca="false">IF($Z$4=Z36,Z36,0)</f>
        <v>0</v>
      </c>
      <c r="AD36" s="171" t="n">
        <f aca="false">IF(DAY(F36)=P36,1,0)</f>
        <v>0</v>
      </c>
      <c r="AE36" s="172" t="n">
        <f aca="false">IF(BA36=1,0,IF(AC36&gt;=0.5,AC36,0))</f>
        <v>0</v>
      </c>
      <c r="AF36" s="172" t="n">
        <f aca="false">D36</f>
        <v>0</v>
      </c>
      <c r="AG36" s="173" t="n">
        <f aca="false">IF(V36&gt;0.5,1,0)</f>
        <v>0</v>
      </c>
      <c r="AH36" s="173" t="n">
        <f aca="false">IF(AG36=1,0,IF(AE36&gt;0.5,1,0))</f>
        <v>0</v>
      </c>
      <c r="AI36" s="174" t="n">
        <f aca="false">IF(ISTEXT(C36),AND(AE36&gt;0.5))</f>
        <v>0</v>
      </c>
      <c r="AJ36" s="173"/>
      <c r="AK36" s="173" t="n">
        <f aca="false">IF(Q36=$Q$4,1,0)</f>
        <v>0</v>
      </c>
      <c r="AL36" s="174" t="n">
        <f aca="false">IF(AK36=1,AND(R36&gt;=$R$4))</f>
        <v>0</v>
      </c>
      <c r="AM36" s="175" t="n">
        <f aca="false">IF(AL36=1,D36)</f>
        <v>0</v>
      </c>
      <c r="AN36" s="176" t="n">
        <f aca="false">IF(G36&gt;0.5,SUM(G36+1),0)</f>
        <v>0</v>
      </c>
      <c r="AO36" s="162" t="n">
        <f aca="false">G36</f>
        <v>0</v>
      </c>
      <c r="AP36" s="177" t="n">
        <f aca="false">IF(AL36=1,CONCATENATE(D36," on the → ",R36),0)</f>
        <v>0</v>
      </c>
      <c r="AQ36" s="145" t="n">
        <f aca="false">IF(AP36&gt;0.5,R36,0)</f>
        <v>0</v>
      </c>
      <c r="AR36" s="145" t="n">
        <f aca="false">IF(ISTEXT(AP36),1,0)</f>
        <v>0</v>
      </c>
      <c r="AS36" s="145" t="n">
        <f aca="false">IF(ISTEXT(AT36),1,0)</f>
        <v>0</v>
      </c>
      <c r="AT36" s="179" t="n">
        <f aca="false">IF(ISBLANK(F36),0,IF(MONTH(F36)=MONTH(AT$4),CONCATENATE(D36,", on the → ",R36),0))</f>
        <v>0</v>
      </c>
      <c r="AU36" s="180" t="n">
        <f aca="false">IF(MONTH(F36)&lt;=$AU$2,0,2)</f>
        <v>2</v>
      </c>
      <c r="AV36" s="180" t="n">
        <f aca="false">IF(AU36=0,0,IF(DAY(F36)&gt;=$AV$2,1,0))</f>
        <v>1</v>
      </c>
      <c r="AW36" s="180" t="n">
        <f aca="false">IF(SUM(AU36+AV36)=0,11,0)</f>
        <v>0</v>
      </c>
      <c r="AX36" s="5" t="n">
        <f aca="false">IF(ISTEXT(D36),1,0)</f>
        <v>0</v>
      </c>
      <c r="AY36" s="5" t="str">
        <f aca="false">IF(ISTEXT(C36),"zz",IF(ISBLANK(D36),"zz",D36))</f>
        <v>zz</v>
      </c>
      <c r="AZ36" s="181" t="str">
        <f aca="false">IF(ISTEXT(C36),D36,"zz")</f>
        <v>zz</v>
      </c>
      <c r="BA36" s="12" t="n">
        <f aca="false">IF(ISNUMBER(F36)&lt;0.5,0,IF(AND(DAY(F36)=1,MONTH(F36)=$Y$4),1,22))</f>
        <v>0</v>
      </c>
    </row>
    <row r="37" customFormat="false" ht="12.8" hidden="false" customHeight="false" outlineLevel="0" collapsed="false">
      <c r="A37" s="67" t="n">
        <f aca="false">SUM(1+A36)</f>
        <v>30</v>
      </c>
      <c r="B37" s="150" t="n">
        <f aca="false">IF(ISBLANK(D37),0,IF(ISTEXT(C37),CONCATENATE(""),SUM(YEAR(F37))+90))</f>
        <v>0</v>
      </c>
      <c r="C37" s="151"/>
      <c r="D37" s="152"/>
      <c r="E37" s="153" t="n">
        <f aca="false">IF(AE37&gt;0.5,CONCATENATE("→"),IF(V37&gt;0.5,CONCATENATE("→"),0))</f>
        <v>0</v>
      </c>
      <c r="F37" s="154"/>
      <c r="G37" s="155" t="n">
        <f aca="false">IF(ISBLANK(F37),0,IF(ISTEXT(C37),0,IF(ISTEXT(D37),CONCATENATE("     ",ROUNDDOWN(ORG.OPENOFFICE.YEARS(F37,$AB$2,0),0)))))</f>
        <v>0</v>
      </c>
      <c r="H37" s="58"/>
      <c r="I37" s="156" t="n">
        <f aca="false">IF(AE37&gt;0.5,CONCATENATE("←"),IF(V37&gt;0.5,CONCATENATE("←"),IF(ISTEXT(C37),CONCATENATE("App.  "),0)))</f>
        <v>0</v>
      </c>
      <c r="J37" s="157" t="str">
        <f aca="false">IF(ISBLANK(F37),CONCATENATE(" "),MONTH(F37))</f>
        <v> </v>
      </c>
      <c r="K37" s="158" t="n">
        <f aca="false">F37</f>
        <v>0</v>
      </c>
      <c r="L37" s="159" t="n">
        <f aca="false">IF(ISTEXT(C37),CONCATENATE("-"),IF(ISBLANK(F37),0,IF(ISTEXT(C37),0,IF(ISTEXT(D37),WEEKDAY(F37,1),0))))</f>
        <v>0</v>
      </c>
      <c r="M37" s="160" t="n">
        <f aca="false">IF(ISBLANK(F37),0,IF(ISTEXT(D37),WEEKDAY(DATE(YEAR($AT$1),MONTH(F37),DAY(F37))),0))</f>
        <v>0</v>
      </c>
      <c r="N37" s="161" t="n">
        <f aca="false">IF(G37&lt;0.5,0,IF(AL37=1,CONCATENATE("See calender!"),DAY(F37)+G37))</f>
        <v>0</v>
      </c>
      <c r="O37" s="162" t="n">
        <f aca="false">IF(ISTEXT(E37),1,0)</f>
        <v>0</v>
      </c>
      <c r="P37" s="163" t="n">
        <f aca="false">IF(ISBLANK(F37),0,ORG.OPENOFFICE.DAYSINMONTH(F37))</f>
        <v>0</v>
      </c>
      <c r="Q37" s="164" t="n">
        <f aca="false">IF(F37&gt;0.5,MONTH(F37),0)</f>
        <v>0</v>
      </c>
      <c r="R37" s="164" t="n">
        <f aca="false">IF(F37&gt;0.5,DAY(F37),0)</f>
        <v>0</v>
      </c>
      <c r="S37" s="164" t="n">
        <f aca="false">IF(Q37=Q$4,Q37,0)</f>
        <v>0</v>
      </c>
      <c r="T37" s="164" t="n">
        <f aca="false">IF(R$4=R37,R37,0)</f>
        <v>0</v>
      </c>
      <c r="U37" s="165" t="n">
        <f aca="false">IF(T37&gt;0.5,AND(S37&gt;0.5))</f>
        <v>0</v>
      </c>
      <c r="V37" s="166" t="n">
        <f aca="false">IF(U37=1,T37,0)</f>
        <v>0</v>
      </c>
      <c r="W37" s="166" t="n">
        <f aca="false">D37</f>
        <v>0</v>
      </c>
      <c r="X37" s="167" t="n">
        <f aca="false">IF(ISTEXT(C37),AND(V37&gt;0.5))</f>
        <v>0</v>
      </c>
      <c r="Y37" s="168" t="n">
        <f aca="false">IF(ISNUMBER(F37)&lt;0.5,0,IF(MONTH(F37)=$Y$4,1,IF(SUM(AA37+AB37)=2,1,0)))</f>
        <v>0</v>
      </c>
      <c r="Z37" s="168" t="n">
        <f aca="false">IF(ISBLANK(F37),0,IF(Y37=1,DAY(F37),0))</f>
        <v>0</v>
      </c>
      <c r="AA37" s="169" t="n">
        <f aca="false">IF(ISBLANK(F37),0,IF(MONTH(F37)+$Y$1=13,1,IF(MONTH(F37)=$Y$4+1,1,0)))</f>
        <v>0</v>
      </c>
      <c r="AB37" s="170" t="n">
        <f aca="false">IF(DAY(F37)+AA37=2,1,0)</f>
        <v>0</v>
      </c>
      <c r="AC37" s="170" t="n">
        <f aca="false">IF($Z$4=Z37,Z37,0)</f>
        <v>0</v>
      </c>
      <c r="AD37" s="171" t="n">
        <f aca="false">IF(DAY(F37)=P37,1,0)</f>
        <v>0</v>
      </c>
      <c r="AE37" s="172" t="n">
        <f aca="false">IF(BA37=1,0,IF(AC37&gt;=0.5,AC37,0))</f>
        <v>0</v>
      </c>
      <c r="AF37" s="172" t="n">
        <f aca="false">D37</f>
        <v>0</v>
      </c>
      <c r="AG37" s="173" t="n">
        <f aca="false">IF(V37&gt;0.5,1,0)</f>
        <v>0</v>
      </c>
      <c r="AH37" s="173" t="n">
        <f aca="false">IF(AG37=1,0,IF(AE37&gt;0.5,1,0))</f>
        <v>0</v>
      </c>
      <c r="AI37" s="174" t="n">
        <f aca="false">IF(ISTEXT(C37),AND(AE37&gt;0.5))</f>
        <v>0</v>
      </c>
      <c r="AJ37" s="173"/>
      <c r="AK37" s="173" t="n">
        <f aca="false">IF(Q37=$Q$4,1,0)</f>
        <v>0</v>
      </c>
      <c r="AL37" s="174" t="n">
        <f aca="false">IF(AK37=1,AND(R37&gt;=$R$4))</f>
        <v>0</v>
      </c>
      <c r="AM37" s="175" t="n">
        <f aca="false">IF(AL37=1,D37)</f>
        <v>0</v>
      </c>
      <c r="AN37" s="176" t="n">
        <f aca="false">IF(G37&gt;0.5,SUM(G37+1),0)</f>
        <v>0</v>
      </c>
      <c r="AO37" s="162" t="n">
        <f aca="false">G37</f>
        <v>0</v>
      </c>
      <c r="AP37" s="177" t="n">
        <f aca="false">IF(AL37=1,CONCATENATE(D37," on the → ",R37),0)</f>
        <v>0</v>
      </c>
      <c r="AQ37" s="178" t="n">
        <f aca="false">IF(AP37&gt;0.5,R37,0)</f>
        <v>0</v>
      </c>
      <c r="AR37" s="178" t="n">
        <f aca="false">IF(ISTEXT(AP37),1,0)</f>
        <v>0</v>
      </c>
      <c r="AS37" s="178" t="n">
        <f aca="false">IF(ISTEXT(AT37),1,0)</f>
        <v>0</v>
      </c>
      <c r="AT37" s="179" t="n">
        <f aca="false">IF(ISBLANK(F37),0,IF(MONTH(F37)=MONTH(AT$4),CONCATENATE(D37,", on the → ",R37),0))</f>
        <v>0</v>
      </c>
      <c r="AU37" s="180" t="n">
        <f aca="false">IF(MONTH(F37)&lt;=$AU$2,0,2)</f>
        <v>2</v>
      </c>
      <c r="AV37" s="180" t="n">
        <f aca="false">IF(AU37=0,0,IF(DAY(F37)&gt;=$AV$2,1,0))</f>
        <v>1</v>
      </c>
      <c r="AW37" s="180" t="n">
        <f aca="false">IF(SUM(AU37+AV37)=0,11,0)</f>
        <v>0</v>
      </c>
      <c r="AX37" s="5" t="n">
        <f aca="false">IF(ISTEXT(D37),1,0)</f>
        <v>0</v>
      </c>
      <c r="AY37" s="5" t="str">
        <f aca="false">IF(ISTEXT(C37),"zz",IF(ISBLANK(D37),"zz",D37))</f>
        <v>zz</v>
      </c>
      <c r="AZ37" s="181" t="str">
        <f aca="false">IF(ISTEXT(C37),D37,"zz")</f>
        <v>zz</v>
      </c>
      <c r="BA37" s="12" t="n">
        <f aca="false">IF(ISNUMBER(F37)&lt;0.5,0,IF(AND(DAY(F37)=1,MONTH(F37)=$Y$4),1,22))</f>
        <v>0</v>
      </c>
    </row>
    <row r="38" customFormat="false" ht="12.8" hidden="false" customHeight="false" outlineLevel="0" collapsed="false">
      <c r="A38" s="182" t="n">
        <f aca="false">SUM(1+A37)</f>
        <v>31</v>
      </c>
      <c r="B38" s="150" t="n">
        <f aca="false">IF(ISBLANK(D38),0,IF(ISTEXT(C38),CONCATENATE(""),SUM(YEAR(F38))+90))</f>
        <v>0</v>
      </c>
      <c r="C38" s="151"/>
      <c r="D38" s="152"/>
      <c r="E38" s="153" t="n">
        <f aca="false">IF(AE38&gt;0.5,CONCATENATE("→"),IF(V38&gt;0.5,CONCATENATE("→"),0))</f>
        <v>0</v>
      </c>
      <c r="F38" s="154"/>
      <c r="G38" s="155" t="n">
        <f aca="false">IF(ISBLANK(F38),0,IF(ISTEXT(C38),0,IF(ISTEXT(D38),CONCATENATE("     ",ROUNDDOWN(ORG.OPENOFFICE.YEARS(F38,$AB$2,0),0)))))</f>
        <v>0</v>
      </c>
      <c r="H38" s="58"/>
      <c r="I38" s="156" t="n">
        <f aca="false">IF(AE38&gt;0.5,CONCATENATE("←"),IF(V38&gt;0.5,CONCATENATE("←"),IF(ISTEXT(C38),CONCATENATE("App.  "),0)))</f>
        <v>0</v>
      </c>
      <c r="J38" s="157" t="str">
        <f aca="false">IF(ISBLANK(F38),CONCATENATE(" "),MONTH(F38))</f>
        <v> </v>
      </c>
      <c r="K38" s="158" t="n">
        <f aca="false">F38</f>
        <v>0</v>
      </c>
      <c r="L38" s="159" t="n">
        <f aca="false">IF(ISTEXT(C38),CONCATENATE("-"),IF(ISBLANK(F38),0,IF(ISTEXT(C38),0,IF(ISTEXT(D38),WEEKDAY(F38,1),0))))</f>
        <v>0</v>
      </c>
      <c r="M38" s="160" t="n">
        <f aca="false">IF(ISBLANK(F38),0,IF(ISTEXT(D38),WEEKDAY(DATE(YEAR($AT$1),MONTH(F38),DAY(F38))),0))</f>
        <v>0</v>
      </c>
      <c r="N38" s="161" t="n">
        <f aca="false">IF(G38&lt;0.5,0,IF(AL38=1,CONCATENATE("See calender!"),DAY(F38)+G38))</f>
        <v>0</v>
      </c>
      <c r="O38" s="162" t="n">
        <f aca="false">IF(ISTEXT(E38),1,0)</f>
        <v>0</v>
      </c>
      <c r="P38" s="163" t="n">
        <f aca="false">IF(ISBLANK(F38),0,ORG.OPENOFFICE.DAYSINMONTH(F38))</f>
        <v>0</v>
      </c>
      <c r="Q38" s="164" t="n">
        <f aca="false">IF(F38&gt;0.5,MONTH(F38),0)</f>
        <v>0</v>
      </c>
      <c r="R38" s="164" t="n">
        <f aca="false">IF(F38&gt;0.5,DAY(F38),0)</f>
        <v>0</v>
      </c>
      <c r="S38" s="164" t="n">
        <f aca="false">IF(Q38=Q$4,Q38,0)</f>
        <v>0</v>
      </c>
      <c r="T38" s="164" t="n">
        <f aca="false">IF(R$4=R38,R38,0)</f>
        <v>0</v>
      </c>
      <c r="U38" s="165" t="n">
        <f aca="false">IF(T38&gt;0.5,AND(S38&gt;0.5))</f>
        <v>0</v>
      </c>
      <c r="V38" s="166" t="n">
        <f aca="false">IF(U38=1,T38,0)</f>
        <v>0</v>
      </c>
      <c r="W38" s="166" t="n">
        <f aca="false">D38</f>
        <v>0</v>
      </c>
      <c r="X38" s="167" t="n">
        <f aca="false">IF(ISTEXT(C38),AND(V38&gt;0.5))</f>
        <v>0</v>
      </c>
      <c r="Y38" s="168" t="n">
        <f aca="false">IF(ISNUMBER(F38)&lt;0.5,0,IF(MONTH(F38)=$Y$4,1,IF(SUM(AA38+AB38)=2,1,0)))</f>
        <v>0</v>
      </c>
      <c r="Z38" s="168" t="n">
        <f aca="false">IF(ISBLANK(F38),0,IF(Y38=1,DAY(F38),0))</f>
        <v>0</v>
      </c>
      <c r="AA38" s="169" t="n">
        <f aca="false">IF(ISBLANK(F38),0,IF(MONTH(F38)+$Y$1=13,1,IF(MONTH(F38)=$Y$4+1,1,0)))</f>
        <v>0</v>
      </c>
      <c r="AB38" s="170" t="n">
        <f aca="false">IF(DAY(F38)+AA38=2,1,0)</f>
        <v>0</v>
      </c>
      <c r="AC38" s="170" t="n">
        <f aca="false">IF($Z$4=Z38,Z38,0)</f>
        <v>0</v>
      </c>
      <c r="AD38" s="171" t="n">
        <f aca="false">IF(DAY(F38)=P38,1,0)</f>
        <v>0</v>
      </c>
      <c r="AE38" s="172" t="n">
        <f aca="false">IF(BA38=1,0,IF(AC38&gt;=0.5,AC38,0))</f>
        <v>0</v>
      </c>
      <c r="AF38" s="172" t="n">
        <f aca="false">D38</f>
        <v>0</v>
      </c>
      <c r="AG38" s="173" t="n">
        <f aca="false">IF(V38&gt;0.5,1,0)</f>
        <v>0</v>
      </c>
      <c r="AH38" s="173" t="n">
        <f aca="false">IF(AG38=1,0,IF(AE38&gt;0.5,1,0))</f>
        <v>0</v>
      </c>
      <c r="AI38" s="174" t="n">
        <f aca="false">IF(ISTEXT(C38),AND(AE38&gt;0.5))</f>
        <v>0</v>
      </c>
      <c r="AJ38" s="173"/>
      <c r="AK38" s="173" t="n">
        <f aca="false">IF(Q38=$Q$4,1,0)</f>
        <v>0</v>
      </c>
      <c r="AL38" s="174" t="n">
        <f aca="false">IF(AK38=1,AND(R38&gt;=$R$4))</f>
        <v>0</v>
      </c>
      <c r="AM38" s="175" t="n">
        <f aca="false">IF(AL38=1,D38)</f>
        <v>0</v>
      </c>
      <c r="AN38" s="176" t="n">
        <f aca="false">IF(G38&gt;0.5,SUM(G38+1),0)</f>
        <v>0</v>
      </c>
      <c r="AO38" s="162" t="n">
        <f aca="false">G38</f>
        <v>0</v>
      </c>
      <c r="AP38" s="177" t="n">
        <f aca="false">IF(AL38=1,CONCATENATE(D38," on the → ",R38),0)</f>
        <v>0</v>
      </c>
      <c r="AQ38" s="178" t="n">
        <f aca="false">IF(AP38&gt;0.5,R38,0)</f>
        <v>0</v>
      </c>
      <c r="AR38" s="178" t="n">
        <f aca="false">IF(ISTEXT(AP38),1,0)</f>
        <v>0</v>
      </c>
      <c r="AS38" s="178" t="n">
        <f aca="false">IF(ISTEXT(AT38),1,0)</f>
        <v>0</v>
      </c>
      <c r="AT38" s="179" t="n">
        <f aca="false">IF(ISBLANK(F38),0,IF(MONTH(F38)=MONTH(AT$4),CONCATENATE(D38,", on the → ",R38),0))</f>
        <v>0</v>
      </c>
      <c r="AU38" s="180" t="n">
        <f aca="false">IF(MONTH(F38)&lt;=$AU$2,0,2)</f>
        <v>2</v>
      </c>
      <c r="AV38" s="180" t="n">
        <f aca="false">IF(AU38=0,0,IF(DAY(F38)&gt;=$AV$2,1,0))</f>
        <v>1</v>
      </c>
      <c r="AW38" s="180" t="n">
        <f aca="false">IF(SUM(AU38+AV38)=0,11,0)</f>
        <v>0</v>
      </c>
      <c r="AX38" s="5" t="n">
        <f aca="false">IF(ISTEXT(D38),1,0)</f>
        <v>0</v>
      </c>
      <c r="AY38" s="5" t="str">
        <f aca="false">IF(ISTEXT(C38),"zz",IF(ISBLANK(D38),"zz",D38))</f>
        <v>zz</v>
      </c>
      <c r="AZ38" s="181" t="str">
        <f aca="false">IF(ISTEXT(C38),D38,"zz")</f>
        <v>zz</v>
      </c>
      <c r="BA38" s="12" t="n">
        <f aca="false">IF(ISNUMBER(F38)&lt;0.5,0,IF(AND(DAY(F38)=1,MONTH(F38)=$Y$4),1,22))</f>
        <v>0</v>
      </c>
    </row>
    <row r="39" customFormat="false" ht="12.8" hidden="false" customHeight="false" outlineLevel="0" collapsed="false">
      <c r="A39" s="182" t="n">
        <f aca="false">SUM(1+A38)</f>
        <v>32</v>
      </c>
      <c r="B39" s="150" t="n">
        <f aca="false">IF(ISBLANK(D39),0,IF(ISTEXT(C39),CONCATENATE(""),SUM(YEAR(F39))+90))</f>
        <v>0</v>
      </c>
      <c r="C39" s="151"/>
      <c r="D39" s="184"/>
      <c r="E39" s="153" t="n">
        <f aca="false">IF(AE39&gt;0.5,CONCATENATE("→"),IF(V39&gt;0.5,CONCATENATE("→"),0))</f>
        <v>0</v>
      </c>
      <c r="F39" s="154"/>
      <c r="G39" s="155" t="n">
        <f aca="false">IF(ISBLANK(F39),0,IF(ISTEXT(C39),0,IF(ISTEXT(D39),CONCATENATE("     ",ROUNDDOWN(ORG.OPENOFFICE.YEARS(F39,$AB$2,0),0)))))</f>
        <v>0</v>
      </c>
      <c r="H39" s="58"/>
      <c r="I39" s="156" t="n">
        <f aca="false">IF(AE39&gt;0.5,CONCATENATE("←"),IF(V39&gt;0.5,CONCATENATE("←"),IF(ISTEXT(C39),CONCATENATE("App.  "),0)))</f>
        <v>0</v>
      </c>
      <c r="J39" s="157" t="str">
        <f aca="false">IF(ISBLANK(F39),CONCATENATE(" "),MONTH(F39))</f>
        <v> </v>
      </c>
      <c r="K39" s="158" t="n">
        <f aca="false">F39</f>
        <v>0</v>
      </c>
      <c r="L39" s="159" t="n">
        <f aca="false">IF(ISTEXT(C39),CONCATENATE("-"),IF(ISBLANK(F39),0,IF(ISTEXT(C39),0,IF(ISTEXT(D39),WEEKDAY(F39,1),0))))</f>
        <v>0</v>
      </c>
      <c r="M39" s="160" t="n">
        <f aca="false">IF(ISBLANK(F39),0,IF(ISTEXT(D39),WEEKDAY(DATE(YEAR($AT$1),MONTH(F39),DAY(F39))),0))</f>
        <v>0</v>
      </c>
      <c r="N39" s="161" t="n">
        <f aca="false">IF(G39&lt;0.5,0,IF(AL39=1,CONCATENATE("See calender!"),DAY(F39)+G39))</f>
        <v>0</v>
      </c>
      <c r="O39" s="162" t="n">
        <f aca="false">IF(ISTEXT(E39),1,0)</f>
        <v>0</v>
      </c>
      <c r="P39" s="163" t="n">
        <f aca="false">IF(ISBLANK(F39),0,ORG.OPENOFFICE.DAYSINMONTH(F39))</f>
        <v>0</v>
      </c>
      <c r="Q39" s="164" t="n">
        <f aca="false">IF(F39&gt;0.5,MONTH(F39),0)</f>
        <v>0</v>
      </c>
      <c r="R39" s="164" t="n">
        <f aca="false">IF(F39&gt;0.5,DAY(F39),0)</f>
        <v>0</v>
      </c>
      <c r="S39" s="164" t="n">
        <f aca="false">IF(Q39=Q$4,Q39,0)</f>
        <v>0</v>
      </c>
      <c r="T39" s="164" t="n">
        <f aca="false">IF(R$4=R39,R39,0)</f>
        <v>0</v>
      </c>
      <c r="U39" s="165" t="n">
        <f aca="false">IF(T39&gt;0.5,AND(S39&gt;0.5))</f>
        <v>0</v>
      </c>
      <c r="V39" s="166" t="n">
        <f aca="false">IF(U39=1,T39,0)</f>
        <v>0</v>
      </c>
      <c r="W39" s="166" t="n">
        <f aca="false">D39</f>
        <v>0</v>
      </c>
      <c r="X39" s="167" t="n">
        <f aca="false">IF(ISTEXT(C39),AND(V39&gt;0.5))</f>
        <v>0</v>
      </c>
      <c r="Y39" s="168" t="n">
        <f aca="false">IF(ISNUMBER(F39)&lt;0.5,0,IF(MONTH(F39)=$Y$4,1,IF(SUM(AA39+AB39)=2,1,0)))</f>
        <v>0</v>
      </c>
      <c r="Z39" s="168" t="n">
        <f aca="false">IF(ISBLANK(F39),0,IF(Y39=1,DAY(F39),0))</f>
        <v>0</v>
      </c>
      <c r="AA39" s="169" t="n">
        <f aca="false">IF(ISBLANK(F39),0,IF(MONTH(F39)+$Y$1=13,1,IF(MONTH(F39)=$Y$4+1,1,0)))</f>
        <v>0</v>
      </c>
      <c r="AB39" s="170" t="n">
        <f aca="false">IF(DAY(F39)+AA39=2,1,0)</f>
        <v>0</v>
      </c>
      <c r="AC39" s="170" t="n">
        <f aca="false">IF($Z$4=Z39,Z39,0)</f>
        <v>0</v>
      </c>
      <c r="AD39" s="171" t="n">
        <f aca="false">IF(DAY(F39)=P39,1,0)</f>
        <v>0</v>
      </c>
      <c r="AE39" s="172" t="n">
        <f aca="false">IF(BA39=1,0,IF(AC39&gt;=0.5,AC39,0))</f>
        <v>0</v>
      </c>
      <c r="AF39" s="172" t="n">
        <f aca="false">D39</f>
        <v>0</v>
      </c>
      <c r="AG39" s="173" t="n">
        <f aca="false">IF(V39&gt;0.5,1,0)</f>
        <v>0</v>
      </c>
      <c r="AH39" s="173" t="n">
        <f aca="false">IF(AG39=1,0,IF(AE39&gt;0.5,1,0))</f>
        <v>0</v>
      </c>
      <c r="AI39" s="174" t="n">
        <f aca="false">IF(ISTEXT(C39),AND(AE39&gt;0.5))</f>
        <v>0</v>
      </c>
      <c r="AJ39" s="173"/>
      <c r="AK39" s="173" t="n">
        <f aca="false">IF(Q39=$Q$4,1,0)</f>
        <v>0</v>
      </c>
      <c r="AL39" s="174" t="n">
        <f aca="false">IF(AK39=1,AND(R39&gt;=$R$4))</f>
        <v>0</v>
      </c>
      <c r="AM39" s="175" t="n">
        <f aca="false">IF(AL39=1,D39)</f>
        <v>0</v>
      </c>
      <c r="AN39" s="176" t="n">
        <f aca="false">IF(G39&gt;0.5,SUM(G39+1),0)</f>
        <v>0</v>
      </c>
      <c r="AO39" s="162" t="n">
        <f aca="false">G39</f>
        <v>0</v>
      </c>
      <c r="AP39" s="177" t="n">
        <f aca="false">IF(AL39=1,CONCATENATE(D39," on the → ",R39),0)</f>
        <v>0</v>
      </c>
      <c r="AQ39" s="145" t="n">
        <f aca="false">IF(AP39&gt;0.5,R39,0)</f>
        <v>0</v>
      </c>
      <c r="AR39" s="145" t="n">
        <f aca="false">IF(ISTEXT(AP39),1,0)</f>
        <v>0</v>
      </c>
      <c r="AS39" s="145" t="n">
        <f aca="false">IF(ISTEXT(AT39),1,0)</f>
        <v>0</v>
      </c>
      <c r="AT39" s="179" t="n">
        <f aca="false">IF(ISBLANK(F39),0,IF(MONTH(F39)=MONTH(AT$4),CONCATENATE(D39,", on the → ",R39),0))</f>
        <v>0</v>
      </c>
      <c r="AU39" s="180" t="n">
        <f aca="false">IF(MONTH(F39)&lt;=$AU$2,0,2)</f>
        <v>2</v>
      </c>
      <c r="AV39" s="180" t="n">
        <f aca="false">IF(AU39=0,0,IF(DAY(F39)&gt;=$AV$2,1,0))</f>
        <v>1</v>
      </c>
      <c r="AW39" s="180" t="n">
        <f aca="false">IF(SUM(AU39+AV39)=0,11,0)</f>
        <v>0</v>
      </c>
      <c r="AX39" s="5" t="n">
        <f aca="false">IF(ISTEXT(D39),1,0)</f>
        <v>0</v>
      </c>
      <c r="AY39" s="5" t="str">
        <f aca="false">IF(ISTEXT(C39),"zz",IF(ISBLANK(D39),"zz",D39))</f>
        <v>zz</v>
      </c>
      <c r="AZ39" s="181" t="str">
        <f aca="false">IF(ISTEXT(C39),D39,"zz")</f>
        <v>zz</v>
      </c>
      <c r="BA39" s="12" t="n">
        <f aca="false">IF(ISNUMBER(F39)&lt;0.5,0,IF(AND(DAY(F39)=1,MONTH(F39)=$Y$4),1,22))</f>
        <v>0</v>
      </c>
    </row>
    <row r="40" customFormat="false" ht="12.8" hidden="false" customHeight="false" outlineLevel="0" collapsed="false">
      <c r="A40" s="182" t="n">
        <f aca="false">SUM(1+A39)</f>
        <v>33</v>
      </c>
      <c r="B40" s="150" t="n">
        <f aca="false">IF(ISBLANK(D40),0,IF(ISTEXT(C40),CONCATENATE(""),SUM(YEAR(F40))+90))</f>
        <v>0</v>
      </c>
      <c r="C40" s="151"/>
      <c r="D40" s="184"/>
      <c r="E40" s="153" t="n">
        <f aca="false">IF(AE40&gt;0.5,CONCATENATE("→"),IF(V40&gt;0.5,CONCATENATE("→"),0))</f>
        <v>0</v>
      </c>
      <c r="F40" s="154"/>
      <c r="G40" s="155" t="n">
        <f aca="false">IF(ISBLANK(F40),0,IF(ISTEXT(C40),0,IF(ISTEXT(D40),CONCATENATE("     ",ROUNDDOWN(ORG.OPENOFFICE.YEARS(F40,$AB$2,0),0)))))</f>
        <v>0</v>
      </c>
      <c r="H40" s="58"/>
      <c r="I40" s="156" t="n">
        <f aca="false">IF(AE40&gt;0.5,CONCATENATE("←"),IF(V40&gt;0.5,CONCATENATE("←"),IF(ISTEXT(C40),CONCATENATE("App.  "),0)))</f>
        <v>0</v>
      </c>
      <c r="J40" s="157" t="str">
        <f aca="false">IF(ISBLANK(F40),CONCATENATE(" "),MONTH(F40))</f>
        <v> </v>
      </c>
      <c r="K40" s="158" t="n">
        <f aca="false">F40</f>
        <v>0</v>
      </c>
      <c r="L40" s="159" t="n">
        <f aca="false">IF(ISTEXT(C40),CONCATENATE("-"),IF(ISBLANK(F40),0,IF(ISTEXT(C40),0,IF(ISTEXT(D40),WEEKDAY(F40,1),0))))</f>
        <v>0</v>
      </c>
      <c r="M40" s="160" t="n">
        <f aca="false">IF(ISBLANK(F40),0,IF(ISTEXT(D40),WEEKDAY(DATE(YEAR($AT$1),MONTH(F40),DAY(F40))),0))</f>
        <v>0</v>
      </c>
      <c r="N40" s="161" t="n">
        <f aca="false">IF(G40&lt;0.5,0,IF(AL40=1,CONCATENATE("See calender!"),DAY(F40)+G40))</f>
        <v>0</v>
      </c>
      <c r="O40" s="162" t="n">
        <f aca="false">IF(ISTEXT(E40),1,0)</f>
        <v>0</v>
      </c>
      <c r="P40" s="163" t="n">
        <f aca="false">IF(ISBLANK(F40),0,ORG.OPENOFFICE.DAYSINMONTH(F40))</f>
        <v>0</v>
      </c>
      <c r="Q40" s="164" t="n">
        <f aca="false">IF(F40&gt;0.5,MONTH(F40),0)</f>
        <v>0</v>
      </c>
      <c r="R40" s="164" t="n">
        <f aca="false">IF(F40&gt;0.5,DAY(F40),0)</f>
        <v>0</v>
      </c>
      <c r="S40" s="164" t="n">
        <f aca="false">IF(Q40=Q$4,Q40,0)</f>
        <v>0</v>
      </c>
      <c r="T40" s="164" t="n">
        <f aca="false">IF(R$4=R40,R40,0)</f>
        <v>0</v>
      </c>
      <c r="U40" s="165" t="n">
        <f aca="false">IF(T40&gt;0.5,AND(S40&gt;0.5))</f>
        <v>0</v>
      </c>
      <c r="V40" s="166" t="n">
        <f aca="false">IF(U40=1,T40,0)</f>
        <v>0</v>
      </c>
      <c r="W40" s="166" t="n">
        <f aca="false">D40</f>
        <v>0</v>
      </c>
      <c r="X40" s="167" t="n">
        <f aca="false">IF(ISTEXT(C40),AND(V40&gt;0.5))</f>
        <v>0</v>
      </c>
      <c r="Y40" s="168" t="n">
        <f aca="false">IF(ISNUMBER(F40)&lt;0.5,0,IF(MONTH(F40)=$Y$4,1,IF(SUM(AA40+AB40)=2,1,0)))</f>
        <v>0</v>
      </c>
      <c r="Z40" s="168" t="n">
        <f aca="false">IF(ISBLANK(F40),0,IF(Y40=1,DAY(F40),0))</f>
        <v>0</v>
      </c>
      <c r="AA40" s="169" t="n">
        <f aca="false">IF(ISBLANK(F40),0,IF(MONTH(F40)+$Y$1=13,1,IF(MONTH(F40)=$Y$4+1,1,0)))</f>
        <v>0</v>
      </c>
      <c r="AB40" s="170" t="n">
        <f aca="false">IF(DAY(F40)+AA40=2,1,0)</f>
        <v>0</v>
      </c>
      <c r="AC40" s="170" t="n">
        <f aca="false">IF($Z$4=Z40,Z40,0)</f>
        <v>0</v>
      </c>
      <c r="AD40" s="171" t="n">
        <f aca="false">IF(DAY(F40)=P40,1,0)</f>
        <v>0</v>
      </c>
      <c r="AE40" s="172" t="n">
        <f aca="false">IF(BA40=1,0,IF(AC40&gt;=0.5,AC40,0))</f>
        <v>0</v>
      </c>
      <c r="AF40" s="172" t="n">
        <f aca="false">D40</f>
        <v>0</v>
      </c>
      <c r="AG40" s="173" t="n">
        <f aca="false">IF(V40&gt;0.5,1,0)</f>
        <v>0</v>
      </c>
      <c r="AH40" s="173" t="n">
        <f aca="false">IF(AG40=1,0,IF(AE40&gt;0.5,1,0))</f>
        <v>0</v>
      </c>
      <c r="AI40" s="174" t="n">
        <f aca="false">IF(ISTEXT(C40),AND(AE40&gt;0.5))</f>
        <v>0</v>
      </c>
      <c r="AJ40" s="173"/>
      <c r="AK40" s="173" t="n">
        <f aca="false">IF(Q40=$Q$4,1,0)</f>
        <v>0</v>
      </c>
      <c r="AL40" s="174" t="n">
        <f aca="false">IF(AK40=1,AND(R40&gt;=$R$4))</f>
        <v>0</v>
      </c>
      <c r="AM40" s="175" t="n">
        <f aca="false">IF(AL40=1,D40)</f>
        <v>0</v>
      </c>
      <c r="AN40" s="176" t="n">
        <f aca="false">IF(G40&gt;0.5,SUM(G40+1),0)</f>
        <v>0</v>
      </c>
      <c r="AO40" s="162" t="n">
        <f aca="false">G40</f>
        <v>0</v>
      </c>
      <c r="AP40" s="177" t="n">
        <f aca="false">IF(AL40=1,CONCATENATE(D40," on the → ",R40),0)</f>
        <v>0</v>
      </c>
      <c r="AQ40" s="178" t="n">
        <f aca="false">IF(AP40&gt;0.5,R40,0)</f>
        <v>0</v>
      </c>
      <c r="AR40" s="178" t="n">
        <f aca="false">IF(ISTEXT(AP40),1,0)</f>
        <v>0</v>
      </c>
      <c r="AS40" s="178" t="n">
        <f aca="false">IF(ISTEXT(AT40),1,0)</f>
        <v>0</v>
      </c>
      <c r="AT40" s="179" t="n">
        <f aca="false">IF(ISBLANK(F40),0,IF(MONTH(F40)=MONTH(AT$4),CONCATENATE(D40,", on the → ",R40),0))</f>
        <v>0</v>
      </c>
      <c r="AU40" s="180" t="n">
        <f aca="false">IF(MONTH(F40)&lt;=$AU$2,0,2)</f>
        <v>2</v>
      </c>
      <c r="AV40" s="180" t="n">
        <f aca="false">IF(AU40=0,0,IF(DAY(F40)&gt;=$AV$2,1,0))</f>
        <v>1</v>
      </c>
      <c r="AW40" s="180" t="n">
        <f aca="false">IF(SUM(AU40+AV40)=0,11,0)</f>
        <v>0</v>
      </c>
      <c r="AX40" s="5" t="n">
        <f aca="false">IF(ISTEXT(D40),1,0)</f>
        <v>0</v>
      </c>
      <c r="AY40" s="5" t="str">
        <f aca="false">IF(ISTEXT(C40),"zz",IF(ISBLANK(D40),"zz",D40))</f>
        <v>zz</v>
      </c>
      <c r="AZ40" s="181" t="str">
        <f aca="false">IF(ISTEXT(C40),D40,"zz")</f>
        <v>zz</v>
      </c>
      <c r="BA40" s="12" t="n">
        <f aca="false">IF(ISNUMBER(F40)&lt;0.5,0,IF(AND(DAY(F40)=1,MONTH(F40)=$Y$4),1,22))</f>
        <v>0</v>
      </c>
    </row>
    <row r="41" customFormat="false" ht="12.8" hidden="false" customHeight="false" outlineLevel="0" collapsed="false">
      <c r="A41" s="182" t="n">
        <f aca="false">SUM(1+A40)</f>
        <v>34</v>
      </c>
      <c r="B41" s="150" t="n">
        <f aca="false">IF(ISBLANK(D41),0,IF(ISTEXT(C41),CONCATENATE(""),SUM(YEAR(F41))+90))</f>
        <v>0</v>
      </c>
      <c r="C41" s="151"/>
      <c r="D41" s="152"/>
      <c r="E41" s="153" t="n">
        <f aca="false">IF(AE41&gt;0.5,CONCATENATE("→"),IF(V41&gt;0.5,CONCATENATE("→"),0))</f>
        <v>0</v>
      </c>
      <c r="F41" s="154"/>
      <c r="G41" s="155" t="n">
        <f aca="false">IF(ISBLANK(F41),0,IF(ISTEXT(C41),0,IF(ISTEXT(D41),CONCATENATE("     ",ROUNDDOWN(ORG.OPENOFFICE.YEARS(F41,$AB$2,0),0)))))</f>
        <v>0</v>
      </c>
      <c r="H41" s="58"/>
      <c r="I41" s="156" t="n">
        <f aca="false">IF(AE41&gt;0.5,CONCATENATE("←"),IF(V41&gt;0.5,CONCATENATE("←"),IF(ISTEXT(C41),CONCATENATE("App.  "),0)))</f>
        <v>0</v>
      </c>
      <c r="J41" s="157" t="str">
        <f aca="false">IF(ISBLANK(F41),CONCATENATE(" "),MONTH(F41))</f>
        <v> </v>
      </c>
      <c r="K41" s="158" t="n">
        <f aca="false">F41</f>
        <v>0</v>
      </c>
      <c r="L41" s="159" t="n">
        <f aca="false">IF(ISTEXT(C41),CONCATENATE("-"),IF(ISBLANK(F41),0,IF(ISTEXT(C41),0,IF(ISTEXT(D41),WEEKDAY(F41,1),0))))</f>
        <v>0</v>
      </c>
      <c r="M41" s="160" t="n">
        <f aca="false">IF(ISBLANK(F41),0,IF(ISTEXT(D41),WEEKDAY(DATE(YEAR($AT$1),MONTH(F41),DAY(F41))),0))</f>
        <v>0</v>
      </c>
      <c r="N41" s="161" t="n">
        <f aca="false">IF(G41&lt;0.5,0,IF(AL41=1,CONCATENATE("See calender!"),DAY(F41)+G41))</f>
        <v>0</v>
      </c>
      <c r="O41" s="162" t="n">
        <f aca="false">IF(ISTEXT(E41),1,0)</f>
        <v>0</v>
      </c>
      <c r="P41" s="163" t="n">
        <f aca="false">IF(ISBLANK(F41),0,ORG.OPENOFFICE.DAYSINMONTH(F41))</f>
        <v>0</v>
      </c>
      <c r="Q41" s="164" t="n">
        <f aca="false">IF(F41&gt;0.5,MONTH(F41),0)</f>
        <v>0</v>
      </c>
      <c r="R41" s="164" t="n">
        <f aca="false">IF(F41&gt;0.5,DAY(F41),0)</f>
        <v>0</v>
      </c>
      <c r="S41" s="164" t="n">
        <f aca="false">IF(Q41=Q$4,Q41,0)</f>
        <v>0</v>
      </c>
      <c r="T41" s="164" t="n">
        <f aca="false">IF(R$4=R41,R41,0)</f>
        <v>0</v>
      </c>
      <c r="U41" s="165" t="n">
        <f aca="false">IF(T41&gt;0.5,AND(S41&gt;0.5))</f>
        <v>0</v>
      </c>
      <c r="V41" s="166" t="n">
        <f aca="false">IF(U41=1,T41,0)</f>
        <v>0</v>
      </c>
      <c r="W41" s="166" t="n">
        <f aca="false">D41</f>
        <v>0</v>
      </c>
      <c r="X41" s="167" t="n">
        <f aca="false">IF(ISTEXT(C41),AND(V41&gt;0.5))</f>
        <v>0</v>
      </c>
      <c r="Y41" s="168" t="n">
        <f aca="false">IF(ISNUMBER(F41)&lt;0.5,0,IF(MONTH(F41)=$Y$4,1,IF(SUM(AA41+AB41)=2,1,0)))</f>
        <v>0</v>
      </c>
      <c r="Z41" s="168" t="n">
        <f aca="false">IF(ISBLANK(F41),0,IF(Y41=1,DAY(F41),0))</f>
        <v>0</v>
      </c>
      <c r="AA41" s="169" t="n">
        <f aca="false">IF(ISBLANK(F41),0,IF(MONTH(F41)+$Y$1=13,1,IF(MONTH(F41)=$Y$4+1,1,0)))</f>
        <v>0</v>
      </c>
      <c r="AB41" s="170" t="n">
        <f aca="false">IF(DAY(F41)+AA41=2,1,0)</f>
        <v>0</v>
      </c>
      <c r="AC41" s="170" t="n">
        <f aca="false">IF($Z$4=Z41,Z41,0)</f>
        <v>0</v>
      </c>
      <c r="AD41" s="171" t="n">
        <f aca="false">IF(DAY(F41)=P41,1,0)</f>
        <v>0</v>
      </c>
      <c r="AE41" s="172" t="n">
        <f aca="false">IF(BA41=1,0,IF(AC41&gt;=0.5,AC41,0))</f>
        <v>0</v>
      </c>
      <c r="AF41" s="172" t="n">
        <f aca="false">D41</f>
        <v>0</v>
      </c>
      <c r="AG41" s="173" t="n">
        <f aca="false">IF(V41&gt;0.5,1,0)</f>
        <v>0</v>
      </c>
      <c r="AH41" s="173" t="n">
        <f aca="false">IF(AG41=1,0,IF(AE41&gt;0.5,1,0))</f>
        <v>0</v>
      </c>
      <c r="AI41" s="174" t="n">
        <f aca="false">IF(ISTEXT(C41),AND(AE41&gt;0.5))</f>
        <v>0</v>
      </c>
      <c r="AJ41" s="173"/>
      <c r="AK41" s="173" t="n">
        <f aca="false">IF(Q41=$Q$4,1,0)</f>
        <v>0</v>
      </c>
      <c r="AL41" s="174" t="n">
        <f aca="false">IF(AK41=1,AND(R41&gt;=$R$4))</f>
        <v>0</v>
      </c>
      <c r="AM41" s="175" t="n">
        <f aca="false">IF(AL41=1,D41)</f>
        <v>0</v>
      </c>
      <c r="AN41" s="176" t="n">
        <f aca="false">IF(G41&gt;0.5,SUM(G41+1),0)</f>
        <v>0</v>
      </c>
      <c r="AO41" s="162" t="n">
        <f aca="false">G41</f>
        <v>0</v>
      </c>
      <c r="AP41" s="177" t="n">
        <f aca="false">IF(AL41=1,CONCATENATE(D41," on the → ",R41),0)</f>
        <v>0</v>
      </c>
      <c r="AQ41" s="145" t="n">
        <f aca="false">IF(AP41&gt;0.5,R41,0)</f>
        <v>0</v>
      </c>
      <c r="AR41" s="145" t="n">
        <f aca="false">IF(ISTEXT(AP41),1,0)</f>
        <v>0</v>
      </c>
      <c r="AS41" s="145" t="n">
        <f aca="false">IF(ISTEXT(AT41),1,0)</f>
        <v>0</v>
      </c>
      <c r="AT41" s="179" t="n">
        <f aca="false">IF(ISBLANK(F41),0,IF(MONTH(F41)=MONTH(AT$4),CONCATENATE(D41,", on the → ",R41),0))</f>
        <v>0</v>
      </c>
      <c r="AU41" s="180" t="n">
        <f aca="false">IF(MONTH(F41)&lt;=$AU$2,0,2)</f>
        <v>2</v>
      </c>
      <c r="AV41" s="180" t="n">
        <f aca="false">IF(AU41=0,0,IF(DAY(F41)&gt;=$AV$2,1,0))</f>
        <v>1</v>
      </c>
      <c r="AW41" s="180" t="n">
        <f aca="false">IF(SUM(AU41+AV41)=0,11,0)</f>
        <v>0</v>
      </c>
      <c r="AX41" s="5" t="n">
        <f aca="false">IF(ISTEXT(D41),1,0)</f>
        <v>0</v>
      </c>
      <c r="AY41" s="5" t="str">
        <f aca="false">IF(ISTEXT(C41),"zz",IF(ISBLANK(D41),"zz",D41))</f>
        <v>zz</v>
      </c>
      <c r="AZ41" s="181" t="str">
        <f aca="false">IF(ISTEXT(C41),D41,"zz")</f>
        <v>zz</v>
      </c>
      <c r="BA41" s="12" t="n">
        <f aca="false">IF(ISNUMBER(F41)&lt;0.5,0,IF(AND(DAY(F41)=1,MONTH(F41)=$Y$4),1,22))</f>
        <v>0</v>
      </c>
    </row>
    <row r="42" customFormat="false" ht="12.8" hidden="false" customHeight="false" outlineLevel="0" collapsed="false">
      <c r="A42" s="67" t="n">
        <f aca="false">SUM(1+A41)</f>
        <v>35</v>
      </c>
      <c r="B42" s="150" t="n">
        <f aca="false">IF(ISBLANK(D42),0,IF(ISTEXT(C42),CONCATENATE(""),SUM(YEAR(F42))+90))</f>
        <v>0</v>
      </c>
      <c r="C42" s="151"/>
      <c r="D42" s="152"/>
      <c r="E42" s="153" t="n">
        <f aca="false">IF(AE42&gt;0.5,CONCATENATE("→"),IF(V42&gt;0.5,CONCATENATE("→"),0))</f>
        <v>0</v>
      </c>
      <c r="F42" s="154"/>
      <c r="G42" s="155" t="n">
        <f aca="false">IF(ISBLANK(F42),0,IF(ISTEXT(C42),0,IF(ISTEXT(D42),CONCATENATE("     ",ROUNDDOWN(ORG.OPENOFFICE.YEARS(F42,$AB$2,0),0)))))</f>
        <v>0</v>
      </c>
      <c r="H42" s="58"/>
      <c r="I42" s="156" t="n">
        <f aca="false">IF(AE42&gt;0.5,CONCATENATE("←"),IF(V42&gt;0.5,CONCATENATE("←"),IF(ISTEXT(C42),CONCATENATE("App.  "),0)))</f>
        <v>0</v>
      </c>
      <c r="J42" s="157" t="str">
        <f aca="false">IF(ISBLANK(F42),CONCATENATE(" "),MONTH(F42))</f>
        <v> </v>
      </c>
      <c r="K42" s="158" t="n">
        <f aca="false">F42</f>
        <v>0</v>
      </c>
      <c r="L42" s="159" t="n">
        <f aca="false">IF(ISTEXT(C42),CONCATENATE("-"),IF(ISBLANK(F42),0,IF(ISTEXT(C42),0,IF(ISTEXT(D42),WEEKDAY(F42,1),0))))</f>
        <v>0</v>
      </c>
      <c r="M42" s="160" t="n">
        <f aca="false">IF(ISBLANK(F42),0,IF(ISTEXT(D42),WEEKDAY(DATE(YEAR($AT$1),MONTH(F42),DAY(F42))),0))</f>
        <v>0</v>
      </c>
      <c r="N42" s="161" t="n">
        <f aca="false">IF(G42&lt;0.5,0,IF(AL42=1,CONCATENATE("See calender!"),DAY(F42)+G42))</f>
        <v>0</v>
      </c>
      <c r="O42" s="162" t="n">
        <f aca="false">IF(ISTEXT(E42),1,0)</f>
        <v>0</v>
      </c>
      <c r="P42" s="163" t="n">
        <f aca="false">IF(ISBLANK(F42),0,ORG.OPENOFFICE.DAYSINMONTH(F42))</f>
        <v>0</v>
      </c>
      <c r="Q42" s="164" t="n">
        <f aca="false">IF(F42&gt;0.5,MONTH(F42),0)</f>
        <v>0</v>
      </c>
      <c r="R42" s="164" t="n">
        <f aca="false">IF(F42&gt;0.5,DAY(F42),0)</f>
        <v>0</v>
      </c>
      <c r="S42" s="164" t="n">
        <f aca="false">IF(Q42=Q$4,Q42,0)</f>
        <v>0</v>
      </c>
      <c r="T42" s="164" t="n">
        <f aca="false">IF(R$4=R42,R42,0)</f>
        <v>0</v>
      </c>
      <c r="U42" s="165" t="n">
        <f aca="false">IF(T42&gt;0.5,AND(S42&gt;0.5))</f>
        <v>0</v>
      </c>
      <c r="V42" s="166" t="n">
        <f aca="false">IF(U42=1,T42,0)</f>
        <v>0</v>
      </c>
      <c r="W42" s="166" t="n">
        <f aca="false">D42</f>
        <v>0</v>
      </c>
      <c r="X42" s="167" t="n">
        <f aca="false">IF(ISTEXT(C42),AND(V42&gt;0.5))</f>
        <v>0</v>
      </c>
      <c r="Y42" s="168" t="n">
        <f aca="false">IF(ISNUMBER(F42)&lt;0.5,0,IF(MONTH(F42)=$Y$4,1,IF(SUM(AA42+AB42)=2,1,0)))</f>
        <v>0</v>
      </c>
      <c r="Z42" s="168" t="n">
        <f aca="false">IF(ISBLANK(F42),0,IF(Y42=1,DAY(F42),0))</f>
        <v>0</v>
      </c>
      <c r="AA42" s="169" t="n">
        <f aca="false">IF(ISBLANK(F42),0,IF(MONTH(F42)+$Y$1=13,1,IF(MONTH(F42)=$Y$4+1,1,0)))</f>
        <v>0</v>
      </c>
      <c r="AB42" s="170" t="n">
        <f aca="false">IF(DAY(F42)+AA42=2,1,0)</f>
        <v>0</v>
      </c>
      <c r="AC42" s="170" t="n">
        <f aca="false">IF($Z$4=Z42,Z42,0)</f>
        <v>0</v>
      </c>
      <c r="AD42" s="171" t="n">
        <f aca="false">IF(DAY(F42)=P42,1,0)</f>
        <v>0</v>
      </c>
      <c r="AE42" s="172" t="n">
        <f aca="false">IF(BA42=1,0,IF(AC42&gt;=0.5,AC42,0))</f>
        <v>0</v>
      </c>
      <c r="AF42" s="172" t="n">
        <f aca="false">D42</f>
        <v>0</v>
      </c>
      <c r="AG42" s="173" t="n">
        <f aca="false">IF(V42&gt;0.5,1,0)</f>
        <v>0</v>
      </c>
      <c r="AH42" s="173" t="n">
        <f aca="false">IF(AG42=1,0,IF(AE42&gt;0.5,1,0))</f>
        <v>0</v>
      </c>
      <c r="AI42" s="174" t="n">
        <f aca="false">IF(ISTEXT(C42),AND(AE42&gt;0.5))</f>
        <v>0</v>
      </c>
      <c r="AJ42" s="173"/>
      <c r="AK42" s="173" t="n">
        <f aca="false">IF(Q42=$Q$4,1,0)</f>
        <v>0</v>
      </c>
      <c r="AL42" s="174" t="n">
        <f aca="false">IF(AK42=1,AND(R42&gt;=$R$4))</f>
        <v>0</v>
      </c>
      <c r="AM42" s="175" t="n">
        <f aca="false">IF(AL42=1,D42)</f>
        <v>0</v>
      </c>
      <c r="AN42" s="176" t="n">
        <f aca="false">IF(G42&gt;0.5,SUM(G42+1),0)</f>
        <v>0</v>
      </c>
      <c r="AO42" s="162" t="n">
        <f aca="false">G42</f>
        <v>0</v>
      </c>
      <c r="AP42" s="177" t="n">
        <f aca="false">IF(AL42=1,CONCATENATE(D42," on the → ",R42),0)</f>
        <v>0</v>
      </c>
      <c r="AQ42" s="178" t="n">
        <f aca="false">IF(AP42&gt;0.5,R42,0)</f>
        <v>0</v>
      </c>
      <c r="AR42" s="178" t="n">
        <f aca="false">IF(ISTEXT(AP42),1,0)</f>
        <v>0</v>
      </c>
      <c r="AS42" s="178" t="n">
        <f aca="false">IF(ISTEXT(AT42),1,0)</f>
        <v>0</v>
      </c>
      <c r="AT42" s="179" t="n">
        <f aca="false">IF(ISBLANK(F42),0,IF(MONTH(F42)=MONTH(AT$4),CONCATENATE(D42,", on the → ",R42),0))</f>
        <v>0</v>
      </c>
      <c r="AU42" s="180" t="n">
        <f aca="false">IF(MONTH(F42)&lt;=$AU$2,0,2)</f>
        <v>2</v>
      </c>
      <c r="AV42" s="180" t="n">
        <f aca="false">IF(AU42=0,0,IF(DAY(F42)&gt;=$AV$2,1,0))</f>
        <v>1</v>
      </c>
      <c r="AW42" s="180" t="n">
        <f aca="false">IF(SUM(AU42+AV42)=0,11,0)</f>
        <v>0</v>
      </c>
      <c r="AX42" s="5" t="n">
        <f aca="false">IF(ISTEXT(D42),1,0)</f>
        <v>0</v>
      </c>
      <c r="AY42" s="5" t="str">
        <f aca="false">IF(ISTEXT(C42),"zz",IF(ISBLANK(D42),"zz",D42))</f>
        <v>zz</v>
      </c>
      <c r="AZ42" s="181" t="str">
        <f aca="false">IF(ISTEXT(C42),D42,"zz")</f>
        <v>zz</v>
      </c>
      <c r="BA42" s="12" t="n">
        <f aca="false">IF(ISNUMBER(F42)&lt;0.5,0,IF(AND(DAY(F42)=1,MONTH(F42)=$Y$4),1,22))</f>
        <v>0</v>
      </c>
    </row>
    <row r="43" customFormat="false" ht="12.8" hidden="false" customHeight="false" outlineLevel="0" collapsed="false">
      <c r="A43" s="182" t="n">
        <f aca="false">SUM(1+A42)</f>
        <v>36</v>
      </c>
      <c r="B43" s="150" t="n">
        <f aca="false">IF(ISBLANK(D43),0,IF(ISTEXT(C43),CONCATENATE(""),SUM(YEAR(F43))+90))</f>
        <v>0</v>
      </c>
      <c r="C43" s="151"/>
      <c r="D43" s="152"/>
      <c r="E43" s="153" t="n">
        <f aca="false">IF(AE43&gt;0.5,CONCATENATE("→"),IF(V43&gt;0.5,CONCATENATE("→"),0))</f>
        <v>0</v>
      </c>
      <c r="F43" s="154"/>
      <c r="G43" s="155" t="n">
        <f aca="false">IF(ISBLANK(F43),0,IF(ISTEXT(C43),0,IF(ISTEXT(D43),CONCATENATE("     ",ROUNDDOWN(ORG.OPENOFFICE.YEARS(F43,$AB$2,0),0)))))</f>
        <v>0</v>
      </c>
      <c r="H43" s="58"/>
      <c r="I43" s="156" t="n">
        <f aca="false">IF(AE43&gt;0.5,CONCATENATE("←"),IF(V43&gt;0.5,CONCATENATE("←"),IF(ISTEXT(C43),CONCATENATE("App.  "),0)))</f>
        <v>0</v>
      </c>
      <c r="J43" s="157" t="str">
        <f aca="false">IF(ISBLANK(F43),CONCATENATE(" "),MONTH(F43))</f>
        <v> </v>
      </c>
      <c r="K43" s="158" t="n">
        <f aca="false">F43</f>
        <v>0</v>
      </c>
      <c r="L43" s="159" t="n">
        <f aca="false">IF(ISTEXT(C43),CONCATENATE("-"),IF(ISBLANK(F43),0,IF(ISTEXT(C43),0,IF(ISTEXT(D43),WEEKDAY(F43,1),0))))</f>
        <v>0</v>
      </c>
      <c r="M43" s="160" t="n">
        <f aca="false">IF(ISBLANK(F43),0,IF(ISTEXT(D43),WEEKDAY(DATE(YEAR($AT$1),MONTH(F43),DAY(F43))),0))</f>
        <v>0</v>
      </c>
      <c r="N43" s="161" t="n">
        <f aca="false">IF(G43&lt;0.5,0,IF(AL43=1,CONCATENATE("See calender!"),DAY(F43)+G43))</f>
        <v>0</v>
      </c>
      <c r="O43" s="162" t="n">
        <f aca="false">IF(ISTEXT(E43),1,0)</f>
        <v>0</v>
      </c>
      <c r="P43" s="163" t="n">
        <f aca="false">IF(ISBLANK(F43),0,ORG.OPENOFFICE.DAYSINMONTH(F43))</f>
        <v>0</v>
      </c>
      <c r="Q43" s="164" t="n">
        <f aca="false">IF(F43&gt;0.5,MONTH(F43),0)</f>
        <v>0</v>
      </c>
      <c r="R43" s="164" t="n">
        <f aca="false">IF(F43&gt;0.5,DAY(F43),0)</f>
        <v>0</v>
      </c>
      <c r="S43" s="164" t="n">
        <f aca="false">IF(Q43=Q$4,Q43,0)</f>
        <v>0</v>
      </c>
      <c r="T43" s="164" t="n">
        <f aca="false">IF(R$4=R43,R43,0)</f>
        <v>0</v>
      </c>
      <c r="U43" s="165" t="n">
        <f aca="false">IF(T43&gt;0.5,AND(S43&gt;0.5))</f>
        <v>0</v>
      </c>
      <c r="V43" s="166" t="n">
        <f aca="false">IF(U43=1,T43,0)</f>
        <v>0</v>
      </c>
      <c r="W43" s="166" t="n">
        <f aca="false">D43</f>
        <v>0</v>
      </c>
      <c r="X43" s="167" t="n">
        <f aca="false">IF(ISTEXT(C43),AND(V43&gt;0.5))</f>
        <v>0</v>
      </c>
      <c r="Y43" s="168" t="n">
        <f aca="false">IF(ISNUMBER(F43)&lt;0.5,0,IF(MONTH(F43)=$Y$4,1,IF(SUM(AA43+AB43)=2,1,0)))</f>
        <v>0</v>
      </c>
      <c r="Z43" s="168" t="n">
        <f aca="false">IF(ISBLANK(F43),0,IF(Y43=1,DAY(F43),0))</f>
        <v>0</v>
      </c>
      <c r="AA43" s="169" t="n">
        <f aca="false">IF(ISBLANK(F43),0,IF(MONTH(F43)+$Y$1=13,1,IF(MONTH(F43)=$Y$4+1,1,0)))</f>
        <v>0</v>
      </c>
      <c r="AB43" s="170" t="n">
        <f aca="false">IF(DAY(F43)+AA43=2,1,0)</f>
        <v>0</v>
      </c>
      <c r="AC43" s="170" t="n">
        <f aca="false">IF($Z$4=Z43,Z43,0)</f>
        <v>0</v>
      </c>
      <c r="AD43" s="171" t="n">
        <f aca="false">IF(DAY(F43)=P43,1,0)</f>
        <v>0</v>
      </c>
      <c r="AE43" s="172" t="n">
        <f aca="false">IF(BA43=1,0,IF(AC43&gt;=0.5,AC43,0))</f>
        <v>0</v>
      </c>
      <c r="AF43" s="172" t="n">
        <f aca="false">D43</f>
        <v>0</v>
      </c>
      <c r="AG43" s="173" t="n">
        <f aca="false">IF(V43&gt;0.5,1,0)</f>
        <v>0</v>
      </c>
      <c r="AH43" s="173" t="n">
        <f aca="false">IF(AG43=1,0,IF(AE43&gt;0.5,1,0))</f>
        <v>0</v>
      </c>
      <c r="AI43" s="174" t="n">
        <f aca="false">IF(ISTEXT(C43),AND(AE43&gt;0.5))</f>
        <v>0</v>
      </c>
      <c r="AJ43" s="173"/>
      <c r="AK43" s="173" t="n">
        <f aca="false">IF(Q43=$Q$4,1,0)</f>
        <v>0</v>
      </c>
      <c r="AL43" s="174" t="n">
        <f aca="false">IF(AK43=1,AND(R43&gt;=$R$4))</f>
        <v>0</v>
      </c>
      <c r="AM43" s="175" t="n">
        <f aca="false">IF(AL43=1,D43)</f>
        <v>0</v>
      </c>
      <c r="AN43" s="176" t="n">
        <f aca="false">IF(G43&gt;0.5,SUM(G43+1),0)</f>
        <v>0</v>
      </c>
      <c r="AO43" s="162" t="n">
        <f aca="false">G43</f>
        <v>0</v>
      </c>
      <c r="AP43" s="177" t="n">
        <f aca="false">IF(AL43=1,CONCATENATE(D43," on the → ",R43),0)</f>
        <v>0</v>
      </c>
      <c r="AQ43" s="178" t="n">
        <f aca="false">IF(AP43&gt;0.5,R43,0)</f>
        <v>0</v>
      </c>
      <c r="AR43" s="178" t="n">
        <f aca="false">IF(ISTEXT(AP43),1,0)</f>
        <v>0</v>
      </c>
      <c r="AS43" s="178" t="n">
        <f aca="false">IF(ISTEXT(AT43),1,0)</f>
        <v>0</v>
      </c>
      <c r="AT43" s="179" t="n">
        <f aca="false">IF(ISBLANK(F43),0,IF(MONTH(F43)=MONTH(AT$4),CONCATENATE(D43,", on the → ",R43),0))</f>
        <v>0</v>
      </c>
      <c r="AU43" s="180" t="n">
        <f aca="false">IF(MONTH(F43)&lt;=$AU$2,0,2)</f>
        <v>2</v>
      </c>
      <c r="AV43" s="180" t="n">
        <f aca="false">IF(AU43=0,0,IF(DAY(F43)&gt;=$AV$2,1,0))</f>
        <v>1</v>
      </c>
      <c r="AW43" s="180" t="n">
        <f aca="false">IF(SUM(AU43+AV43)=0,11,0)</f>
        <v>0</v>
      </c>
      <c r="AX43" s="5" t="n">
        <f aca="false">IF(ISTEXT(D43),1,0)</f>
        <v>0</v>
      </c>
      <c r="AY43" s="5" t="str">
        <f aca="false">IF(ISTEXT(C43),"zz",IF(ISBLANK(D43),"zz",D43))</f>
        <v>zz</v>
      </c>
      <c r="AZ43" s="181" t="str">
        <f aca="false">IF(ISTEXT(C43),D43,"zz")</f>
        <v>zz</v>
      </c>
      <c r="BA43" s="12" t="n">
        <f aca="false">IF(ISNUMBER(F43)&lt;0.5,0,IF(AND(DAY(F43)=1,MONTH(F43)=$Y$4),1,22))</f>
        <v>0</v>
      </c>
    </row>
    <row r="44" customFormat="false" ht="12.8" hidden="false" customHeight="false" outlineLevel="0" collapsed="false">
      <c r="A44" s="182" t="n">
        <f aca="false">SUM(1+A43)</f>
        <v>37</v>
      </c>
      <c r="B44" s="150" t="n">
        <f aca="false">IF(ISBLANK(D44),0,IF(ISTEXT(C44),CONCATENATE(""),SUM(YEAR(F44))+90))</f>
        <v>0</v>
      </c>
      <c r="C44" s="151"/>
      <c r="D44" s="184"/>
      <c r="E44" s="153" t="n">
        <f aca="false">IF(AE44&gt;0.5,CONCATENATE("→"),IF(V44&gt;0.5,CONCATENATE("→"),0))</f>
        <v>0</v>
      </c>
      <c r="F44" s="154"/>
      <c r="G44" s="155" t="n">
        <f aca="false">IF(ISBLANK(F44),0,IF(ISTEXT(C44),0,IF(ISTEXT(D44),CONCATENATE("     ",ROUNDDOWN(ORG.OPENOFFICE.YEARS(F44,$AB$2,0),0)))))</f>
        <v>0</v>
      </c>
      <c r="H44" s="58"/>
      <c r="I44" s="156" t="n">
        <f aca="false">IF(AE44&gt;0.5,CONCATENATE("←"),IF(V44&gt;0.5,CONCATENATE("←"),IF(ISTEXT(C44),CONCATENATE("App.  "),0)))</f>
        <v>0</v>
      </c>
      <c r="J44" s="157" t="str">
        <f aca="false">IF(ISBLANK(F44),CONCATENATE(" "),MONTH(F44))</f>
        <v> </v>
      </c>
      <c r="K44" s="158" t="n">
        <f aca="false">F44</f>
        <v>0</v>
      </c>
      <c r="L44" s="159" t="n">
        <f aca="false">IF(ISTEXT(C44),CONCATENATE("-"),IF(ISBLANK(F44),0,IF(ISTEXT(C44),0,IF(ISTEXT(D44),WEEKDAY(F44,1),0))))</f>
        <v>0</v>
      </c>
      <c r="M44" s="160" t="n">
        <f aca="false">IF(ISBLANK(F44),0,IF(ISTEXT(D44),WEEKDAY(DATE(YEAR($AT$1),MONTH(F44),DAY(F44))),0))</f>
        <v>0</v>
      </c>
      <c r="N44" s="161" t="n">
        <f aca="false">IF(G44&lt;0.5,0,IF(AL44=1,CONCATENATE("See calender!"),DAY(F44)+G44))</f>
        <v>0</v>
      </c>
      <c r="O44" s="162" t="n">
        <f aca="false">IF(ISTEXT(E44),1,0)</f>
        <v>0</v>
      </c>
      <c r="P44" s="163" t="n">
        <f aca="false">IF(ISBLANK(F44),0,ORG.OPENOFFICE.DAYSINMONTH(F44))</f>
        <v>0</v>
      </c>
      <c r="Q44" s="164" t="n">
        <f aca="false">IF(F44&gt;0.5,MONTH(F44),0)</f>
        <v>0</v>
      </c>
      <c r="R44" s="164" t="n">
        <f aca="false">IF(F44&gt;0.5,DAY(F44),0)</f>
        <v>0</v>
      </c>
      <c r="S44" s="164" t="n">
        <f aca="false">IF(Q44=Q$4,Q44,0)</f>
        <v>0</v>
      </c>
      <c r="T44" s="164" t="n">
        <f aca="false">IF(R$4=R44,R44,0)</f>
        <v>0</v>
      </c>
      <c r="U44" s="165" t="n">
        <f aca="false">IF(T44&gt;0.5,AND(S44&gt;0.5))</f>
        <v>0</v>
      </c>
      <c r="V44" s="166" t="n">
        <f aca="false">IF(U44=1,T44,0)</f>
        <v>0</v>
      </c>
      <c r="W44" s="166" t="n">
        <f aca="false">D44</f>
        <v>0</v>
      </c>
      <c r="X44" s="167" t="n">
        <f aca="false">IF(ISTEXT(C44),AND(V44&gt;0.5))</f>
        <v>0</v>
      </c>
      <c r="Y44" s="168" t="n">
        <f aca="false">IF(ISNUMBER(F44)&lt;0.5,0,IF(MONTH(F44)=$Y$4,1,IF(SUM(AA44+AB44)=2,1,0)))</f>
        <v>0</v>
      </c>
      <c r="Z44" s="168" t="n">
        <f aca="false">IF(ISBLANK(F44),0,IF(Y44=1,DAY(F44),0))</f>
        <v>0</v>
      </c>
      <c r="AA44" s="169" t="n">
        <f aca="false">IF(ISBLANK(F44),0,IF(MONTH(F44)+$Y$1=13,1,IF(MONTH(F44)=$Y$4+1,1,0)))</f>
        <v>0</v>
      </c>
      <c r="AB44" s="170" t="n">
        <f aca="false">IF(DAY(F44)+AA44=2,1,0)</f>
        <v>0</v>
      </c>
      <c r="AC44" s="170" t="n">
        <f aca="false">IF($Z$4=Z44,Z44,0)</f>
        <v>0</v>
      </c>
      <c r="AD44" s="171" t="n">
        <f aca="false">IF(DAY(F44)=P44,1,0)</f>
        <v>0</v>
      </c>
      <c r="AE44" s="172" t="n">
        <f aca="false">IF(BA44=1,0,IF(AC44&gt;=0.5,AC44,0))</f>
        <v>0</v>
      </c>
      <c r="AF44" s="172" t="n">
        <f aca="false">D44</f>
        <v>0</v>
      </c>
      <c r="AG44" s="173" t="n">
        <f aca="false">IF(V44&gt;0.5,1,0)</f>
        <v>0</v>
      </c>
      <c r="AH44" s="173" t="n">
        <f aca="false">IF(AG44=1,0,IF(AE44&gt;0.5,1,0))</f>
        <v>0</v>
      </c>
      <c r="AI44" s="174" t="n">
        <f aca="false">IF(ISTEXT(C44),AND(AE44&gt;0.5))</f>
        <v>0</v>
      </c>
      <c r="AJ44" s="173"/>
      <c r="AK44" s="173" t="n">
        <f aca="false">IF(Q44=$Q$4,1,0)</f>
        <v>0</v>
      </c>
      <c r="AL44" s="174" t="n">
        <f aca="false">IF(AK44=1,AND(R44&gt;=$R$4))</f>
        <v>0</v>
      </c>
      <c r="AM44" s="175" t="n">
        <f aca="false">IF(AL44=1,D44)</f>
        <v>0</v>
      </c>
      <c r="AN44" s="176" t="n">
        <f aca="false">IF(G44&gt;0.5,SUM(G44+1),0)</f>
        <v>0</v>
      </c>
      <c r="AO44" s="162" t="n">
        <f aca="false">G44</f>
        <v>0</v>
      </c>
      <c r="AP44" s="177" t="n">
        <f aca="false">IF(AL44=1,CONCATENATE(D44," on the → ",R44),0)</f>
        <v>0</v>
      </c>
      <c r="AQ44" s="178" t="n">
        <f aca="false">IF(AP44&gt;0.5,R44,0)</f>
        <v>0</v>
      </c>
      <c r="AR44" s="178" t="n">
        <f aca="false">IF(ISTEXT(AP44),1,0)</f>
        <v>0</v>
      </c>
      <c r="AS44" s="178" t="n">
        <f aca="false">IF(ISTEXT(AT44),1,0)</f>
        <v>0</v>
      </c>
      <c r="AT44" s="179" t="n">
        <f aca="false">IF(ISBLANK(F44),0,IF(MONTH(F44)=MONTH(AT$4),CONCATENATE(D44,", on the → ",R44),0))</f>
        <v>0</v>
      </c>
      <c r="AU44" s="180" t="n">
        <f aca="false">IF(MONTH(F44)&lt;=$AU$2,0,2)</f>
        <v>2</v>
      </c>
      <c r="AV44" s="180" t="n">
        <f aca="false">IF(AU44=0,0,IF(DAY(F44)&gt;=$AV$2,1,0))</f>
        <v>1</v>
      </c>
      <c r="AW44" s="180" t="n">
        <f aca="false">IF(SUM(AU44+AV44)=0,11,0)</f>
        <v>0</v>
      </c>
      <c r="AX44" s="5" t="n">
        <f aca="false">IF(ISTEXT(D44),1,0)</f>
        <v>0</v>
      </c>
      <c r="AY44" s="5" t="str">
        <f aca="false">IF(ISTEXT(C44),"zz",IF(ISBLANK(D44),"zz",D44))</f>
        <v>zz</v>
      </c>
      <c r="AZ44" s="181" t="str">
        <f aca="false">IF(ISTEXT(C44),D44,"zz")</f>
        <v>zz</v>
      </c>
      <c r="BA44" s="12" t="n">
        <f aca="false">IF(ISNUMBER(F44)&lt;0.5,0,IF(AND(DAY(F44)=1,MONTH(F44)=$Y$4),1,22))</f>
        <v>0</v>
      </c>
    </row>
    <row r="45" customFormat="false" ht="12.8" hidden="false" customHeight="false" outlineLevel="0" collapsed="false">
      <c r="A45" s="182" t="n">
        <f aca="false">SUM(1+A44)</f>
        <v>38</v>
      </c>
      <c r="B45" s="150" t="n">
        <f aca="false">IF(ISBLANK(D45),0,IF(ISTEXT(C45),CONCATENATE(""),SUM(YEAR(F45))+90))</f>
        <v>0</v>
      </c>
      <c r="C45" s="151"/>
      <c r="D45" s="152"/>
      <c r="E45" s="153" t="n">
        <f aca="false">IF(AE45&gt;0.5,CONCATENATE("→"),IF(V45&gt;0.5,CONCATENATE("→"),0))</f>
        <v>0</v>
      </c>
      <c r="F45" s="154"/>
      <c r="G45" s="155" t="n">
        <f aca="false">IF(ISBLANK(F45),0,IF(ISTEXT(C45),0,IF(ISTEXT(D45),CONCATENATE("     ",ROUNDDOWN(ORG.OPENOFFICE.YEARS(F45,$AB$2,0),0)))))</f>
        <v>0</v>
      </c>
      <c r="H45" s="58"/>
      <c r="I45" s="156" t="n">
        <f aca="false">IF(AE45&gt;0.5,CONCATENATE("←"),IF(V45&gt;0.5,CONCATENATE("←"),IF(ISTEXT(C45),CONCATENATE("App.  "),0)))</f>
        <v>0</v>
      </c>
      <c r="J45" s="157" t="str">
        <f aca="false">IF(ISBLANK(F45),CONCATENATE(" "),MONTH(F45))</f>
        <v> </v>
      </c>
      <c r="K45" s="158" t="n">
        <f aca="false">F45</f>
        <v>0</v>
      </c>
      <c r="L45" s="159" t="n">
        <f aca="false">IF(ISTEXT(C45),CONCATENATE("-"),IF(ISBLANK(F45),0,IF(ISTEXT(C45),0,IF(ISTEXT(D45),WEEKDAY(F45,1),0))))</f>
        <v>0</v>
      </c>
      <c r="M45" s="160" t="n">
        <f aca="false">IF(ISBLANK(F45),0,IF(ISTEXT(D45),WEEKDAY(DATE(YEAR($AT$1),MONTH(F45),DAY(F45))),0))</f>
        <v>0</v>
      </c>
      <c r="N45" s="161" t="n">
        <f aca="false">IF(G45&lt;0.5,0,IF(AL45=1,CONCATENATE("See calender!"),DAY(F45)+G45))</f>
        <v>0</v>
      </c>
      <c r="O45" s="162" t="n">
        <f aca="false">IF(ISTEXT(E45),1,0)</f>
        <v>0</v>
      </c>
      <c r="P45" s="163" t="n">
        <f aca="false">IF(ISBLANK(F45),0,ORG.OPENOFFICE.DAYSINMONTH(F45))</f>
        <v>0</v>
      </c>
      <c r="Q45" s="164" t="n">
        <f aca="false">IF(F45&gt;0.5,MONTH(F45),0)</f>
        <v>0</v>
      </c>
      <c r="R45" s="164" t="n">
        <f aca="false">IF(F45&gt;0.5,DAY(F45),0)</f>
        <v>0</v>
      </c>
      <c r="S45" s="164" t="n">
        <f aca="false">IF(Q45=Q$4,Q45,0)</f>
        <v>0</v>
      </c>
      <c r="T45" s="164" t="n">
        <f aca="false">IF(R$4=R45,R45,0)</f>
        <v>0</v>
      </c>
      <c r="U45" s="165" t="n">
        <f aca="false">IF(T45&gt;0.5,AND(S45&gt;0.5))</f>
        <v>0</v>
      </c>
      <c r="V45" s="166" t="n">
        <f aca="false">IF(U45=1,T45,0)</f>
        <v>0</v>
      </c>
      <c r="W45" s="166" t="n">
        <f aca="false">D45</f>
        <v>0</v>
      </c>
      <c r="X45" s="167" t="n">
        <f aca="false">IF(ISTEXT(C45),AND(V45&gt;0.5))</f>
        <v>0</v>
      </c>
      <c r="Y45" s="168" t="n">
        <f aca="false">IF(ISNUMBER(F45)&lt;0.5,0,IF(MONTH(F45)=$Y$4,1,IF(SUM(AA45+AB45)=2,1,0)))</f>
        <v>0</v>
      </c>
      <c r="Z45" s="168" t="n">
        <f aca="false">IF(ISBLANK(F45),0,IF(Y45=1,DAY(F45),0))</f>
        <v>0</v>
      </c>
      <c r="AA45" s="169" t="n">
        <f aca="false">IF(ISBLANK(F45),0,IF(MONTH(F45)+$Y$1=13,1,IF(MONTH(F45)=$Y$4+1,1,0)))</f>
        <v>0</v>
      </c>
      <c r="AB45" s="170" t="n">
        <f aca="false">IF(DAY(F45)+AA45=2,1,0)</f>
        <v>0</v>
      </c>
      <c r="AC45" s="170" t="n">
        <f aca="false">IF($Z$4=Z45,Z45,0)</f>
        <v>0</v>
      </c>
      <c r="AD45" s="171" t="n">
        <f aca="false">IF(DAY(F45)=P45,1,0)</f>
        <v>0</v>
      </c>
      <c r="AE45" s="172" t="n">
        <f aca="false">IF(BA45=1,0,IF(AC45&gt;=0.5,AC45,0))</f>
        <v>0</v>
      </c>
      <c r="AF45" s="172" t="n">
        <f aca="false">D45</f>
        <v>0</v>
      </c>
      <c r="AG45" s="173" t="n">
        <f aca="false">IF(V45&gt;0.5,1,0)</f>
        <v>0</v>
      </c>
      <c r="AH45" s="173" t="n">
        <f aca="false">IF(AG45=1,0,IF(AE45&gt;0.5,1,0))</f>
        <v>0</v>
      </c>
      <c r="AI45" s="174" t="n">
        <f aca="false">IF(ISTEXT(C45),AND(AE45&gt;0.5))</f>
        <v>0</v>
      </c>
      <c r="AJ45" s="173"/>
      <c r="AK45" s="173" t="n">
        <f aca="false">IF(Q45=$Q$4,1,0)</f>
        <v>0</v>
      </c>
      <c r="AL45" s="174" t="n">
        <f aca="false">IF(AK45=1,AND(R45&gt;=$R$4))</f>
        <v>0</v>
      </c>
      <c r="AM45" s="175" t="n">
        <f aca="false">IF(AL45=1,D45)</f>
        <v>0</v>
      </c>
      <c r="AN45" s="176" t="n">
        <f aca="false">IF(G45&gt;0.5,SUM(G45+1),0)</f>
        <v>0</v>
      </c>
      <c r="AO45" s="162" t="n">
        <f aca="false">G45</f>
        <v>0</v>
      </c>
      <c r="AP45" s="177" t="n">
        <f aca="false">IF(AL45=1,CONCATENATE(D45," on the → ",R45),0)</f>
        <v>0</v>
      </c>
      <c r="AQ45" s="178" t="n">
        <f aca="false">IF(AP45&gt;0.5,R45,0)</f>
        <v>0</v>
      </c>
      <c r="AR45" s="178" t="n">
        <f aca="false">IF(ISTEXT(AP45),1,0)</f>
        <v>0</v>
      </c>
      <c r="AS45" s="178" t="n">
        <f aca="false">IF(ISTEXT(AT45),1,0)</f>
        <v>0</v>
      </c>
      <c r="AT45" s="179" t="n">
        <f aca="false">IF(ISBLANK(F45),0,IF(MONTH(F45)=MONTH(AT$4),CONCATENATE(D45,", on the → ",R45),0))</f>
        <v>0</v>
      </c>
      <c r="AU45" s="180" t="n">
        <f aca="false">IF(MONTH(F45)&lt;=$AU$2,0,2)</f>
        <v>2</v>
      </c>
      <c r="AV45" s="180" t="n">
        <f aca="false">IF(AU45=0,0,IF(DAY(F45)&gt;=$AV$2,1,0))</f>
        <v>1</v>
      </c>
      <c r="AW45" s="180" t="n">
        <f aca="false">IF(SUM(AU45+AV45)=0,11,0)</f>
        <v>0</v>
      </c>
      <c r="AX45" s="5" t="n">
        <f aca="false">IF(ISTEXT(D45),1,0)</f>
        <v>0</v>
      </c>
      <c r="AY45" s="5" t="str">
        <f aca="false">IF(ISTEXT(C45),"zz",IF(ISBLANK(D45),"zz",D45))</f>
        <v>zz</v>
      </c>
      <c r="AZ45" s="181" t="str">
        <f aca="false">IF(ISTEXT(C45),D45,"zz")</f>
        <v>zz</v>
      </c>
      <c r="BA45" s="12" t="n">
        <f aca="false">IF(ISNUMBER(F45)&lt;0.5,0,IF(AND(DAY(F45)=1,MONTH(F45)=$Y$4),1,22))</f>
        <v>0</v>
      </c>
    </row>
    <row r="46" customFormat="false" ht="12.8" hidden="false" customHeight="false" outlineLevel="0" collapsed="false">
      <c r="A46" s="182" t="n">
        <f aca="false">SUM(1+A45)</f>
        <v>39</v>
      </c>
      <c r="B46" s="150" t="n">
        <f aca="false">IF(ISBLANK(D46),0,IF(ISTEXT(C46),CONCATENATE(""),SUM(YEAR(F46))+90))</f>
        <v>0</v>
      </c>
      <c r="C46" s="151"/>
      <c r="D46" s="152"/>
      <c r="E46" s="153" t="n">
        <f aca="false">IF(AE46&gt;0.5,CONCATENATE("→"),IF(V46&gt;0.5,CONCATENATE("→"),0))</f>
        <v>0</v>
      </c>
      <c r="F46" s="154"/>
      <c r="G46" s="155" t="n">
        <f aca="false">IF(ISBLANK(F46),0,IF(ISTEXT(C46),0,IF(ISTEXT(D46),CONCATENATE("     ",ROUNDDOWN(ORG.OPENOFFICE.YEARS(F46,$AB$2,0),0)))))</f>
        <v>0</v>
      </c>
      <c r="H46" s="58"/>
      <c r="I46" s="156" t="n">
        <f aca="false">IF(AE46&gt;0.5,CONCATENATE("←"),IF(V46&gt;0.5,CONCATENATE("←"),IF(ISTEXT(C46),CONCATENATE("App.  "),0)))</f>
        <v>0</v>
      </c>
      <c r="J46" s="157" t="str">
        <f aca="false">IF(ISBLANK(F46),CONCATENATE(" "),MONTH(F46))</f>
        <v> </v>
      </c>
      <c r="K46" s="158" t="n">
        <f aca="false">F46</f>
        <v>0</v>
      </c>
      <c r="L46" s="159" t="n">
        <f aca="false">IF(ISTEXT(C46),CONCATENATE("-"),IF(ISBLANK(F46),0,IF(ISTEXT(C46),0,IF(ISTEXT(D46),WEEKDAY(F46,1),0))))</f>
        <v>0</v>
      </c>
      <c r="M46" s="160" t="n">
        <f aca="false">IF(ISBLANK(F46),0,IF(ISTEXT(D46),WEEKDAY(DATE(YEAR($AT$1),MONTH(F46),DAY(F46))),0))</f>
        <v>0</v>
      </c>
      <c r="N46" s="161" t="n">
        <f aca="false">IF(G46&lt;0.5,0,IF(AL46=1,CONCATENATE("See calender!"),DAY(F46)+G46))</f>
        <v>0</v>
      </c>
      <c r="O46" s="162" t="n">
        <f aca="false">IF(ISTEXT(E46),1,0)</f>
        <v>0</v>
      </c>
      <c r="P46" s="163" t="n">
        <f aca="false">IF(ISBLANK(F46),0,ORG.OPENOFFICE.DAYSINMONTH(F46))</f>
        <v>0</v>
      </c>
      <c r="Q46" s="164" t="n">
        <f aca="false">IF(F46&gt;0.5,MONTH(F46),0)</f>
        <v>0</v>
      </c>
      <c r="R46" s="164" t="n">
        <f aca="false">IF(F46&gt;0.5,DAY(F46),0)</f>
        <v>0</v>
      </c>
      <c r="S46" s="164" t="n">
        <f aca="false">IF(Q46=Q$4,Q46,0)</f>
        <v>0</v>
      </c>
      <c r="T46" s="164" t="n">
        <f aca="false">IF(R$4=R46,R46,0)</f>
        <v>0</v>
      </c>
      <c r="U46" s="165" t="n">
        <f aca="false">IF(T46&gt;0.5,AND(S46&gt;0.5))</f>
        <v>0</v>
      </c>
      <c r="V46" s="166" t="n">
        <f aca="false">IF(U46=1,T46,0)</f>
        <v>0</v>
      </c>
      <c r="W46" s="166" t="n">
        <f aca="false">D46</f>
        <v>0</v>
      </c>
      <c r="X46" s="167" t="n">
        <f aca="false">IF(ISTEXT(C46),AND(V46&gt;0.5))</f>
        <v>0</v>
      </c>
      <c r="Y46" s="168" t="n">
        <f aca="false">IF(ISNUMBER(F46)&lt;0.5,0,IF(MONTH(F46)=$Y$4,1,IF(SUM(AA46+AB46)=2,1,0)))</f>
        <v>0</v>
      </c>
      <c r="Z46" s="168" t="n">
        <f aca="false">IF(ISBLANK(F46),0,IF(Y46=1,DAY(F46),0))</f>
        <v>0</v>
      </c>
      <c r="AA46" s="169" t="n">
        <f aca="false">IF(ISBLANK(F46),0,IF(MONTH(F46)+$Y$1=13,1,IF(MONTH(F46)=$Y$4+1,1,0)))</f>
        <v>0</v>
      </c>
      <c r="AB46" s="170" t="n">
        <f aca="false">IF(DAY(F46)+AA46=2,1,0)</f>
        <v>0</v>
      </c>
      <c r="AC46" s="170" t="n">
        <f aca="false">IF($Z$4=Z46,Z46,0)</f>
        <v>0</v>
      </c>
      <c r="AD46" s="171" t="n">
        <f aca="false">IF(DAY(F46)=P46,1,0)</f>
        <v>0</v>
      </c>
      <c r="AE46" s="172" t="n">
        <f aca="false">IF(BA46=1,0,IF(AC46&gt;=0.5,AC46,0))</f>
        <v>0</v>
      </c>
      <c r="AF46" s="172" t="n">
        <f aca="false">D46</f>
        <v>0</v>
      </c>
      <c r="AG46" s="173" t="n">
        <f aca="false">IF(V46&gt;0.5,1,0)</f>
        <v>0</v>
      </c>
      <c r="AH46" s="173" t="n">
        <f aca="false">IF(AG46=1,0,IF(AE46&gt;0.5,1,0))</f>
        <v>0</v>
      </c>
      <c r="AI46" s="174" t="n">
        <f aca="false">IF(ISTEXT(C46),AND(AE46&gt;0.5))</f>
        <v>0</v>
      </c>
      <c r="AJ46" s="173"/>
      <c r="AK46" s="173" t="n">
        <f aca="false">IF(Q46=$Q$4,1,0)</f>
        <v>0</v>
      </c>
      <c r="AL46" s="174" t="n">
        <f aca="false">IF(AK46=1,AND(R46&gt;=$R$4))</f>
        <v>0</v>
      </c>
      <c r="AM46" s="175" t="n">
        <f aca="false">IF(AL46=1,D46)</f>
        <v>0</v>
      </c>
      <c r="AN46" s="176" t="n">
        <f aca="false">IF(G46&gt;0.5,SUM(G46+1),0)</f>
        <v>0</v>
      </c>
      <c r="AO46" s="162" t="n">
        <f aca="false">G46</f>
        <v>0</v>
      </c>
      <c r="AP46" s="177" t="n">
        <f aca="false">IF(AL46=1,CONCATENATE(D46," on the → ",R46),0)</f>
        <v>0</v>
      </c>
      <c r="AQ46" s="145" t="n">
        <f aca="false">IF(AP46&gt;0.5,R46,0)</f>
        <v>0</v>
      </c>
      <c r="AR46" s="145" t="n">
        <f aca="false">IF(ISTEXT(AP46),1,0)</f>
        <v>0</v>
      </c>
      <c r="AS46" s="145" t="n">
        <f aca="false">IF(ISTEXT(AT46),1,0)</f>
        <v>0</v>
      </c>
      <c r="AT46" s="179" t="n">
        <f aca="false">IF(ISBLANK(F46),0,IF(MONTH(F46)=MONTH(AT$4),CONCATENATE(D46,", on the → ",R46),0))</f>
        <v>0</v>
      </c>
      <c r="AU46" s="180" t="n">
        <f aca="false">IF(MONTH(F46)&lt;=$AU$2,0,2)</f>
        <v>2</v>
      </c>
      <c r="AV46" s="180" t="n">
        <f aca="false">IF(AU46=0,0,IF(DAY(F46)&gt;=$AV$2,1,0))</f>
        <v>1</v>
      </c>
      <c r="AW46" s="180" t="n">
        <f aca="false">IF(SUM(AU46+AV46)=0,11,0)</f>
        <v>0</v>
      </c>
      <c r="AX46" s="5" t="n">
        <f aca="false">IF(ISTEXT(D46),1,0)</f>
        <v>0</v>
      </c>
      <c r="AY46" s="5" t="str">
        <f aca="false">IF(ISTEXT(C46),"zz",IF(ISBLANK(D46),"zz",D46))</f>
        <v>zz</v>
      </c>
      <c r="AZ46" s="181" t="str">
        <f aca="false">IF(ISTEXT(C46),D46,"zz")</f>
        <v>zz</v>
      </c>
      <c r="BA46" s="12" t="n">
        <f aca="false">IF(ISNUMBER(F46)&lt;0.5,0,IF(AND(DAY(F46)=1,MONTH(F46)=$Y$4),1,22))</f>
        <v>0</v>
      </c>
    </row>
    <row r="47" customFormat="false" ht="12.8" hidden="false" customHeight="false" outlineLevel="0" collapsed="false">
      <c r="A47" s="67" t="n">
        <f aca="false">SUM(1+A46)</f>
        <v>40</v>
      </c>
      <c r="B47" s="150" t="n">
        <f aca="false">IF(ISBLANK(D47),0,IF(ISTEXT(C47),CONCATENATE(""),SUM(YEAR(F47))+90))</f>
        <v>0</v>
      </c>
      <c r="C47" s="151"/>
      <c r="D47" s="152"/>
      <c r="E47" s="153" t="n">
        <f aca="false">IF(AE47&gt;0.5,CONCATENATE("→"),IF(V47&gt;0.5,CONCATENATE("→"),0))</f>
        <v>0</v>
      </c>
      <c r="F47" s="154"/>
      <c r="G47" s="155" t="n">
        <f aca="false">IF(ISBLANK(F47),0,IF(ISTEXT(C47),0,IF(ISTEXT(D47),CONCATENATE("     ",ROUNDDOWN(ORG.OPENOFFICE.YEARS(F47,$AB$2,0),0)))))</f>
        <v>0</v>
      </c>
      <c r="H47" s="58"/>
      <c r="I47" s="156" t="n">
        <f aca="false">IF(AE47&gt;0.5,CONCATENATE("←"),IF(V47&gt;0.5,CONCATENATE("←"),IF(ISTEXT(C47),CONCATENATE("App.  "),0)))</f>
        <v>0</v>
      </c>
      <c r="J47" s="157" t="str">
        <f aca="false">IF(ISBLANK(F47),CONCATENATE(" "),MONTH(F47))</f>
        <v> </v>
      </c>
      <c r="K47" s="158" t="n">
        <f aca="false">F47</f>
        <v>0</v>
      </c>
      <c r="L47" s="159" t="n">
        <f aca="false">IF(ISTEXT(C47),CONCATENATE("-"),IF(ISBLANK(F47),0,IF(ISTEXT(C47),0,IF(ISTEXT(D47),WEEKDAY(F47,1),0))))</f>
        <v>0</v>
      </c>
      <c r="M47" s="160" t="n">
        <f aca="false">IF(ISBLANK(F47),0,IF(ISTEXT(D47),WEEKDAY(DATE(YEAR($AT$1),MONTH(F47),DAY(F47))),0))</f>
        <v>0</v>
      </c>
      <c r="N47" s="161" t="n">
        <f aca="false">IF(G47&lt;0.5,0,IF(AL47=1,CONCATENATE("See calender!"),DAY(F47)+G47))</f>
        <v>0</v>
      </c>
      <c r="O47" s="162" t="n">
        <f aca="false">IF(ISTEXT(E47),1,0)</f>
        <v>0</v>
      </c>
      <c r="P47" s="163" t="n">
        <f aca="false">IF(ISBLANK(F47),0,ORG.OPENOFFICE.DAYSINMONTH(F47))</f>
        <v>0</v>
      </c>
      <c r="Q47" s="164" t="n">
        <f aca="false">IF(F47&gt;0.5,MONTH(F47),0)</f>
        <v>0</v>
      </c>
      <c r="R47" s="164" t="n">
        <f aca="false">IF(F47&gt;0.5,DAY(F47),0)</f>
        <v>0</v>
      </c>
      <c r="S47" s="164" t="n">
        <f aca="false">IF(Q47=Q$4,Q47,0)</f>
        <v>0</v>
      </c>
      <c r="T47" s="164" t="n">
        <f aca="false">IF(R$4=R47,R47,0)</f>
        <v>0</v>
      </c>
      <c r="U47" s="165" t="n">
        <f aca="false">IF(T47&gt;0.5,AND(S47&gt;0.5))</f>
        <v>0</v>
      </c>
      <c r="V47" s="166" t="n">
        <f aca="false">IF(U47=1,T47,0)</f>
        <v>0</v>
      </c>
      <c r="W47" s="166" t="n">
        <f aca="false">D47</f>
        <v>0</v>
      </c>
      <c r="X47" s="167" t="n">
        <f aca="false">IF(ISTEXT(C47),AND(V47&gt;0.5))</f>
        <v>0</v>
      </c>
      <c r="Y47" s="168" t="n">
        <f aca="false">IF(ISNUMBER(F47)&lt;0.5,0,IF(MONTH(F47)=$Y$4,1,IF(SUM(AA47+AB47)=2,1,0)))</f>
        <v>0</v>
      </c>
      <c r="Z47" s="168" t="n">
        <f aca="false">IF(ISBLANK(F47),0,IF(Y47=1,DAY(F47),0))</f>
        <v>0</v>
      </c>
      <c r="AA47" s="169" t="n">
        <f aca="false">IF(ISBLANK(F47),0,IF(MONTH(F47)+$Y$1=13,1,IF(MONTH(F47)=$Y$4+1,1,0)))</f>
        <v>0</v>
      </c>
      <c r="AB47" s="170" t="n">
        <f aca="false">IF(DAY(F47)+AA47=2,1,0)</f>
        <v>0</v>
      </c>
      <c r="AC47" s="170" t="n">
        <f aca="false">IF($Z$4=Z47,Z47,0)</f>
        <v>0</v>
      </c>
      <c r="AD47" s="171" t="n">
        <f aca="false">IF(DAY(F47)=P47,1,0)</f>
        <v>0</v>
      </c>
      <c r="AE47" s="172" t="n">
        <f aca="false">IF(BA47=1,0,IF(AC47&gt;=0.5,AC47,0))</f>
        <v>0</v>
      </c>
      <c r="AF47" s="172" t="n">
        <f aca="false">D47</f>
        <v>0</v>
      </c>
      <c r="AG47" s="173" t="n">
        <f aca="false">IF(V47&gt;0.5,1,0)</f>
        <v>0</v>
      </c>
      <c r="AH47" s="173" t="n">
        <f aca="false">IF(AG47=1,0,IF(AE47&gt;0.5,1,0))</f>
        <v>0</v>
      </c>
      <c r="AI47" s="174" t="n">
        <f aca="false">IF(ISTEXT(C47),AND(AE47&gt;0.5))</f>
        <v>0</v>
      </c>
      <c r="AJ47" s="173"/>
      <c r="AK47" s="173" t="n">
        <f aca="false">IF(Q47=$Q$4,1,0)</f>
        <v>0</v>
      </c>
      <c r="AL47" s="174" t="n">
        <f aca="false">IF(AK47=1,AND(R47&gt;=$R$4))</f>
        <v>0</v>
      </c>
      <c r="AM47" s="175" t="n">
        <f aca="false">IF(AL47=1,D47)</f>
        <v>0</v>
      </c>
      <c r="AN47" s="176" t="n">
        <f aca="false">IF(G47&gt;0.5,SUM(G47+1),0)</f>
        <v>0</v>
      </c>
      <c r="AO47" s="162" t="n">
        <f aca="false">G47</f>
        <v>0</v>
      </c>
      <c r="AP47" s="177" t="n">
        <f aca="false">IF(AL47=1,CONCATENATE(D47," on the → ",R47),0)</f>
        <v>0</v>
      </c>
      <c r="AQ47" s="178" t="n">
        <f aca="false">IF(AP47&gt;0.5,R47,0)</f>
        <v>0</v>
      </c>
      <c r="AR47" s="178" t="n">
        <f aca="false">IF(ISTEXT(AP47),1,0)</f>
        <v>0</v>
      </c>
      <c r="AS47" s="178" t="n">
        <f aca="false">IF(ISTEXT(AT47),1,0)</f>
        <v>0</v>
      </c>
      <c r="AT47" s="179" t="n">
        <f aca="false">IF(ISBLANK(F47),0,IF(MONTH(F47)=MONTH(AT$4),CONCATENATE(D47,", on the → ",R47),0))</f>
        <v>0</v>
      </c>
      <c r="AU47" s="180" t="n">
        <f aca="false">IF(MONTH(F47)&lt;=$AU$2,0,2)</f>
        <v>2</v>
      </c>
      <c r="AV47" s="180" t="n">
        <f aca="false">IF(AU47=0,0,IF(DAY(F47)&gt;=$AV$2,1,0))</f>
        <v>1</v>
      </c>
      <c r="AW47" s="180" t="n">
        <f aca="false">IF(SUM(AU47+AV47)=0,11,0)</f>
        <v>0</v>
      </c>
      <c r="AX47" s="5" t="n">
        <f aca="false">IF(ISTEXT(D47),1,0)</f>
        <v>0</v>
      </c>
      <c r="AY47" s="5" t="str">
        <f aca="false">IF(ISTEXT(C47),"zz",IF(ISBLANK(D47),"zz",D47))</f>
        <v>zz</v>
      </c>
      <c r="AZ47" s="181" t="str">
        <f aca="false">IF(ISTEXT(C47),D47,"zz")</f>
        <v>zz</v>
      </c>
      <c r="BA47" s="12" t="n">
        <f aca="false">IF(ISNUMBER(F47)&lt;0.5,0,IF(AND(DAY(F47)=1,MONTH(F47)=$Y$4),1,22))</f>
        <v>0</v>
      </c>
    </row>
    <row r="48" customFormat="false" ht="12.8" hidden="false" customHeight="false" outlineLevel="0" collapsed="false">
      <c r="A48" s="182" t="n">
        <f aca="false">SUM(1+A47)</f>
        <v>41</v>
      </c>
      <c r="B48" s="150" t="n">
        <f aca="false">IF(ISBLANK(D48),0,IF(ISTEXT(C48),CONCATENATE(""),SUM(YEAR(F48))+90))</f>
        <v>0</v>
      </c>
      <c r="C48" s="151"/>
      <c r="D48" s="152"/>
      <c r="E48" s="153" t="n">
        <f aca="false">IF(AE48&gt;0.5,CONCATENATE("→"),IF(V48&gt;0.5,CONCATENATE("→"),0))</f>
        <v>0</v>
      </c>
      <c r="F48" s="154"/>
      <c r="G48" s="155" t="n">
        <f aca="false">IF(ISBLANK(F48),0,IF(ISTEXT(C48),0,IF(ISTEXT(D48),CONCATENATE("     ",ROUNDDOWN(ORG.OPENOFFICE.YEARS(F48,$AB$2,0),0)))))</f>
        <v>0</v>
      </c>
      <c r="H48" s="58"/>
      <c r="I48" s="156" t="n">
        <f aca="false">IF(AE48&gt;0.5,CONCATENATE("←"),IF(V48&gt;0.5,CONCATENATE("←"),IF(ISTEXT(C48),CONCATENATE("App.  "),0)))</f>
        <v>0</v>
      </c>
      <c r="J48" s="157" t="str">
        <f aca="false">IF(ISBLANK(F48),CONCATENATE(" "),MONTH(F48))</f>
        <v> </v>
      </c>
      <c r="K48" s="158" t="n">
        <f aca="false">F48</f>
        <v>0</v>
      </c>
      <c r="L48" s="159" t="n">
        <f aca="false">IF(ISTEXT(C48),CONCATENATE("-"),IF(ISBLANK(F48),0,IF(ISTEXT(C48),0,IF(ISTEXT(D48),WEEKDAY(F48,1),0))))</f>
        <v>0</v>
      </c>
      <c r="M48" s="160" t="n">
        <f aca="false">IF(ISBLANK(F48),0,IF(ISTEXT(D48),WEEKDAY(DATE(YEAR($AT$1),MONTH(F48),DAY(F48))),0))</f>
        <v>0</v>
      </c>
      <c r="N48" s="161" t="n">
        <f aca="false">IF(G48&lt;0.5,0,IF(AL48=1,CONCATENATE("See calender!"),DAY(F48)+G48))</f>
        <v>0</v>
      </c>
      <c r="O48" s="162" t="n">
        <f aca="false">IF(ISTEXT(E48),1,0)</f>
        <v>0</v>
      </c>
      <c r="P48" s="163" t="n">
        <f aca="false">IF(ISBLANK(F48),0,ORG.OPENOFFICE.DAYSINMONTH(F48))</f>
        <v>0</v>
      </c>
      <c r="Q48" s="164" t="n">
        <f aca="false">IF(F48&gt;0.5,MONTH(F48),0)</f>
        <v>0</v>
      </c>
      <c r="R48" s="164" t="n">
        <f aca="false">IF(F48&gt;0.5,DAY(F48),0)</f>
        <v>0</v>
      </c>
      <c r="S48" s="164" t="n">
        <f aca="false">IF(Q48=Q$4,Q48,0)</f>
        <v>0</v>
      </c>
      <c r="T48" s="164" t="n">
        <f aca="false">IF(R$4=R48,R48,0)</f>
        <v>0</v>
      </c>
      <c r="U48" s="165" t="n">
        <f aca="false">IF(T48&gt;0.5,AND(S48&gt;0.5))</f>
        <v>0</v>
      </c>
      <c r="V48" s="166" t="n">
        <f aca="false">IF(U48=1,T48,0)</f>
        <v>0</v>
      </c>
      <c r="W48" s="166" t="n">
        <f aca="false">D48</f>
        <v>0</v>
      </c>
      <c r="X48" s="167" t="n">
        <f aca="false">IF(ISTEXT(C48),AND(V48&gt;0.5))</f>
        <v>0</v>
      </c>
      <c r="Y48" s="168" t="n">
        <f aca="false">IF(ISNUMBER(F48)&lt;0.5,0,IF(MONTH(F48)=$Y$4,1,IF(SUM(AA48+AB48)=2,1,0)))</f>
        <v>0</v>
      </c>
      <c r="Z48" s="168" t="n">
        <f aca="false">IF(ISBLANK(F48),0,IF(Y48=1,DAY(F48),0))</f>
        <v>0</v>
      </c>
      <c r="AA48" s="169" t="n">
        <f aca="false">IF(ISBLANK(F48),0,IF(MONTH(F48)+$Y$1=13,1,IF(MONTH(F48)=$Y$4+1,1,0)))</f>
        <v>0</v>
      </c>
      <c r="AB48" s="170" t="n">
        <f aca="false">IF(DAY(F48)+AA48=2,1,0)</f>
        <v>0</v>
      </c>
      <c r="AC48" s="170" t="n">
        <f aca="false">IF($Z$4=Z48,Z48,0)</f>
        <v>0</v>
      </c>
      <c r="AD48" s="171" t="n">
        <f aca="false">IF(DAY(F48)=P48,1,0)</f>
        <v>0</v>
      </c>
      <c r="AE48" s="172" t="n">
        <f aca="false">IF(BA48=1,0,IF(AC48&gt;=0.5,AC48,0))</f>
        <v>0</v>
      </c>
      <c r="AF48" s="172" t="n">
        <f aca="false">D48</f>
        <v>0</v>
      </c>
      <c r="AG48" s="173" t="n">
        <f aca="false">IF(V48&gt;0.5,1,0)</f>
        <v>0</v>
      </c>
      <c r="AH48" s="173" t="n">
        <f aca="false">IF(AG48=1,0,IF(AE48&gt;0.5,1,0))</f>
        <v>0</v>
      </c>
      <c r="AI48" s="174" t="n">
        <f aca="false">IF(ISTEXT(C48),AND(AE48&gt;0.5))</f>
        <v>0</v>
      </c>
      <c r="AJ48" s="173"/>
      <c r="AK48" s="173" t="n">
        <f aca="false">IF(Q48=$Q$4,1,0)</f>
        <v>0</v>
      </c>
      <c r="AL48" s="174" t="n">
        <f aca="false">IF(AK48=1,AND(R48&gt;=$R$4))</f>
        <v>0</v>
      </c>
      <c r="AM48" s="175" t="n">
        <f aca="false">IF(AL48=1,D48)</f>
        <v>0</v>
      </c>
      <c r="AN48" s="176" t="n">
        <f aca="false">IF(G48&gt;0.5,SUM(G48+1),0)</f>
        <v>0</v>
      </c>
      <c r="AO48" s="162" t="n">
        <f aca="false">G48</f>
        <v>0</v>
      </c>
      <c r="AP48" s="177" t="n">
        <f aca="false">IF(AL48=1,CONCATENATE(D48," on the → ",R48),0)</f>
        <v>0</v>
      </c>
      <c r="AQ48" s="178" t="n">
        <f aca="false">IF(AP48&gt;0.5,R48,0)</f>
        <v>0</v>
      </c>
      <c r="AR48" s="178" t="n">
        <f aca="false">IF(ISTEXT(AP48),1,0)</f>
        <v>0</v>
      </c>
      <c r="AS48" s="178" t="n">
        <f aca="false">IF(ISTEXT(AT48),1,0)</f>
        <v>0</v>
      </c>
      <c r="AT48" s="179" t="n">
        <f aca="false">IF(ISBLANK(F48),0,IF(MONTH(F48)=MONTH(AT$4),CONCATENATE(D48,", on the → ",R48),0))</f>
        <v>0</v>
      </c>
      <c r="AU48" s="180" t="n">
        <f aca="false">IF(MONTH(F48)&lt;=$AU$2,0,2)</f>
        <v>2</v>
      </c>
      <c r="AV48" s="180" t="n">
        <f aca="false">IF(AU48=0,0,IF(DAY(F48)&gt;=$AV$2,1,0))</f>
        <v>1</v>
      </c>
      <c r="AW48" s="180" t="n">
        <f aca="false">IF(SUM(AU48+AV48)=0,11,0)</f>
        <v>0</v>
      </c>
      <c r="AX48" s="5" t="n">
        <f aca="false">IF(ISTEXT(D48),1,0)</f>
        <v>0</v>
      </c>
      <c r="AY48" s="5" t="str">
        <f aca="false">IF(ISTEXT(C48),"zz",IF(ISBLANK(D48),"zz",D48))</f>
        <v>zz</v>
      </c>
      <c r="AZ48" s="181" t="str">
        <f aca="false">IF(ISTEXT(C48),D48,"zz")</f>
        <v>zz</v>
      </c>
      <c r="BA48" s="12" t="n">
        <f aca="false">IF(ISNUMBER(F48)&lt;0.5,0,IF(AND(DAY(F48)=1,MONTH(F48)=$Y$4),1,22))</f>
        <v>0</v>
      </c>
    </row>
    <row r="49" customFormat="false" ht="12.8" hidden="false" customHeight="false" outlineLevel="0" collapsed="false">
      <c r="A49" s="182" t="n">
        <f aca="false">SUM(1+A48)</f>
        <v>42</v>
      </c>
      <c r="B49" s="150" t="n">
        <f aca="false">IF(ISBLANK(D49),0,IF(ISTEXT(C49),CONCATENATE(""),SUM(YEAR(F49))+90))</f>
        <v>0</v>
      </c>
      <c r="C49" s="151"/>
      <c r="D49" s="152"/>
      <c r="E49" s="153" t="n">
        <f aca="false">IF(AE49&gt;0.5,CONCATENATE("→"),IF(V49&gt;0.5,CONCATENATE("→"),0))</f>
        <v>0</v>
      </c>
      <c r="F49" s="187"/>
      <c r="G49" s="155" t="n">
        <f aca="false">IF(ISBLANK(F49),0,IF(ISTEXT(C49),0,IF(ISTEXT(D49),CONCATENATE("     ",ROUNDDOWN(ORG.OPENOFFICE.YEARS(F49,$AB$2,0),0)))))</f>
        <v>0</v>
      </c>
      <c r="H49" s="58"/>
      <c r="I49" s="156" t="n">
        <f aca="false">IF(AE49&gt;0.5,CONCATENATE("←"),IF(V49&gt;0.5,CONCATENATE("←"),IF(ISTEXT(C49),CONCATENATE("App.  "),0)))</f>
        <v>0</v>
      </c>
      <c r="J49" s="157" t="str">
        <f aca="false">IF(ISBLANK(F49),CONCATENATE(" "),MONTH(F49))</f>
        <v> </v>
      </c>
      <c r="K49" s="158" t="n">
        <f aca="false">F49</f>
        <v>0</v>
      </c>
      <c r="L49" s="159" t="n">
        <f aca="false">IF(ISTEXT(C49),CONCATENATE("-"),IF(ISBLANK(F49),0,IF(ISTEXT(C49),0,IF(ISTEXT(D49),WEEKDAY(F49,1),0))))</f>
        <v>0</v>
      </c>
      <c r="M49" s="160" t="n">
        <f aca="false">IF(ISBLANK(F49),0,IF(ISTEXT(D49),WEEKDAY(DATE(YEAR($AT$1),MONTH(F49),DAY(F49))),0))</f>
        <v>0</v>
      </c>
      <c r="N49" s="161" t="n">
        <f aca="false">IF(G49&lt;0.5,0,IF(AL49=1,CONCATENATE("See calender!"),DAY(F49)+G49))</f>
        <v>0</v>
      </c>
      <c r="O49" s="162" t="n">
        <f aca="false">IF(ISTEXT(E49),1,0)</f>
        <v>0</v>
      </c>
      <c r="P49" s="163" t="n">
        <f aca="false">IF(ISBLANK(F49),0,ORG.OPENOFFICE.DAYSINMONTH(F49))</f>
        <v>0</v>
      </c>
      <c r="Q49" s="164" t="n">
        <f aca="false">IF(F49&gt;0.5,MONTH(F49),0)</f>
        <v>0</v>
      </c>
      <c r="R49" s="164" t="n">
        <f aca="false">IF(F49&gt;0.5,DAY(F49),0)</f>
        <v>0</v>
      </c>
      <c r="S49" s="164" t="n">
        <f aca="false">IF(Q49=Q$4,Q49,0)</f>
        <v>0</v>
      </c>
      <c r="T49" s="164" t="n">
        <f aca="false">IF(R$4=R49,R49,0)</f>
        <v>0</v>
      </c>
      <c r="U49" s="165" t="n">
        <f aca="false">IF(T49&gt;0.5,AND(S49&gt;0.5))</f>
        <v>0</v>
      </c>
      <c r="V49" s="166" t="n">
        <f aca="false">IF(U49=1,T49,0)</f>
        <v>0</v>
      </c>
      <c r="W49" s="166" t="n">
        <f aca="false">D49</f>
        <v>0</v>
      </c>
      <c r="X49" s="167" t="n">
        <f aca="false">IF(ISTEXT(C49),AND(V49&gt;0.5))</f>
        <v>0</v>
      </c>
      <c r="Y49" s="168" t="n">
        <f aca="false">IF(ISNUMBER(F49)&lt;0.5,0,IF(MONTH(F49)=$Y$4,1,IF(SUM(AA49+AB49)=2,1,0)))</f>
        <v>0</v>
      </c>
      <c r="Z49" s="168" t="n">
        <f aca="false">IF(ISBLANK(F49),0,IF(Y49=1,DAY(F49),0))</f>
        <v>0</v>
      </c>
      <c r="AA49" s="169" t="n">
        <f aca="false">IF(ISBLANK(F49),0,IF(MONTH(F49)+$Y$1=13,1,IF(MONTH(F49)=$Y$4+1,1,0)))</f>
        <v>0</v>
      </c>
      <c r="AB49" s="170" t="n">
        <f aca="false">IF(DAY(F49)+AA49=2,1,0)</f>
        <v>0</v>
      </c>
      <c r="AC49" s="170" t="n">
        <f aca="false">IF($Z$4=Z49,Z49,0)</f>
        <v>0</v>
      </c>
      <c r="AD49" s="171" t="n">
        <f aca="false">IF(DAY(F49)=P49,1,0)</f>
        <v>0</v>
      </c>
      <c r="AE49" s="172" t="n">
        <f aca="false">IF(BA49=1,0,IF(AC49&gt;=0.5,AC49,0))</f>
        <v>0</v>
      </c>
      <c r="AF49" s="172" t="n">
        <f aca="false">D49</f>
        <v>0</v>
      </c>
      <c r="AG49" s="173" t="n">
        <f aca="false">IF(V49&gt;0.5,1,0)</f>
        <v>0</v>
      </c>
      <c r="AH49" s="173" t="n">
        <f aca="false">IF(AG49=1,0,IF(AE49&gt;0.5,1,0))</f>
        <v>0</v>
      </c>
      <c r="AI49" s="174" t="n">
        <f aca="false">IF(ISTEXT(C49),AND(AE49&gt;0.5))</f>
        <v>0</v>
      </c>
      <c r="AJ49" s="173"/>
      <c r="AK49" s="173" t="n">
        <f aca="false">IF(Q49=$Q$4,1,0)</f>
        <v>0</v>
      </c>
      <c r="AL49" s="174" t="n">
        <f aca="false">IF(AK49=1,AND(R49&gt;=$R$4))</f>
        <v>0</v>
      </c>
      <c r="AM49" s="175" t="n">
        <f aca="false">IF(AL49=1,D49)</f>
        <v>0</v>
      </c>
      <c r="AN49" s="176" t="n">
        <f aca="false">IF(G49&gt;0.5,SUM(G49+1),0)</f>
        <v>0</v>
      </c>
      <c r="AO49" s="162" t="n">
        <f aca="false">G49</f>
        <v>0</v>
      </c>
      <c r="AP49" s="177" t="n">
        <f aca="false">IF(AL49=1,CONCATENATE(D49," on the → ",R49),0)</f>
        <v>0</v>
      </c>
      <c r="AQ49" s="145" t="n">
        <f aca="false">IF(AP49&gt;0.5,R49,0)</f>
        <v>0</v>
      </c>
      <c r="AR49" s="145" t="n">
        <f aca="false">IF(ISTEXT(AP49),1,0)</f>
        <v>0</v>
      </c>
      <c r="AS49" s="145" t="n">
        <f aca="false">IF(ISTEXT(AT49),1,0)</f>
        <v>0</v>
      </c>
      <c r="AT49" s="179" t="n">
        <f aca="false">IF(ISBLANK(F49),0,IF(MONTH(F49)=MONTH(AT$4),CONCATENATE(D49,", on the → ",R49),0))</f>
        <v>0</v>
      </c>
      <c r="AU49" s="180" t="n">
        <f aca="false">IF(MONTH(F49)&lt;=$AU$2,0,2)</f>
        <v>2</v>
      </c>
      <c r="AV49" s="180" t="n">
        <f aca="false">IF(AU49=0,0,IF(DAY(F49)&gt;=$AV$2,1,0))</f>
        <v>1</v>
      </c>
      <c r="AW49" s="180" t="n">
        <f aca="false">IF(SUM(AU49+AV49)=0,11,0)</f>
        <v>0</v>
      </c>
      <c r="AX49" s="5" t="n">
        <f aca="false">IF(ISTEXT(D49),1,0)</f>
        <v>0</v>
      </c>
      <c r="AY49" s="5" t="str">
        <f aca="false">IF(ISTEXT(C49),"zz",IF(ISBLANK(D49),"zz",D49))</f>
        <v>zz</v>
      </c>
      <c r="AZ49" s="181" t="str">
        <f aca="false">IF(ISTEXT(C49),D49,"zz")</f>
        <v>zz</v>
      </c>
      <c r="BA49" s="12" t="n">
        <f aca="false">IF(ISNUMBER(F49)&lt;0.5,0,IF(AND(DAY(F49)=1,MONTH(F49)=$Y$4),1,22))</f>
        <v>0</v>
      </c>
    </row>
    <row r="50" customFormat="false" ht="12.8" hidden="false" customHeight="false" outlineLevel="0" collapsed="false">
      <c r="A50" s="182" t="n">
        <f aca="false">SUM(1+A49)</f>
        <v>43</v>
      </c>
      <c r="B50" s="150" t="n">
        <f aca="false">IF(ISBLANK(D50),0,IF(ISTEXT(C50),CONCATENATE(""),SUM(YEAR(F50))+90))</f>
        <v>0</v>
      </c>
      <c r="C50" s="151"/>
      <c r="D50" s="152"/>
      <c r="E50" s="153" t="n">
        <f aca="false">IF(AE50&gt;0.5,CONCATENATE("→"),IF(V50&gt;0.5,CONCATENATE("→"),0))</f>
        <v>0</v>
      </c>
      <c r="F50" s="154"/>
      <c r="G50" s="155" t="n">
        <f aca="false">IF(ISBLANK(F50),0,IF(ISTEXT(C50),0,IF(ISTEXT(D50),CONCATENATE("     ",ROUNDDOWN(ORG.OPENOFFICE.YEARS(F50,$AB$2,0),0)))))</f>
        <v>0</v>
      </c>
      <c r="H50" s="58"/>
      <c r="I50" s="156" t="n">
        <f aca="false">IF(AE50&gt;0.5,CONCATENATE("←"),IF(V50&gt;0.5,CONCATENATE("←"),IF(ISTEXT(C50),CONCATENATE("App.  "),0)))</f>
        <v>0</v>
      </c>
      <c r="J50" s="157" t="str">
        <f aca="false">IF(ISBLANK(F50),CONCATENATE(" "),MONTH(F50))</f>
        <v> </v>
      </c>
      <c r="K50" s="158" t="n">
        <f aca="false">F50</f>
        <v>0</v>
      </c>
      <c r="L50" s="159" t="n">
        <f aca="false">IF(ISTEXT(C50),CONCATENATE("-"),IF(ISBLANK(F50),0,IF(ISTEXT(C50),0,IF(ISTEXT(D50),WEEKDAY(F50,1),0))))</f>
        <v>0</v>
      </c>
      <c r="M50" s="160" t="n">
        <f aca="false">IF(ISBLANK(F50),0,IF(ISTEXT(D50),WEEKDAY(DATE(YEAR($AT$1),MONTH(F50),DAY(F50))),0))</f>
        <v>0</v>
      </c>
      <c r="N50" s="161" t="n">
        <f aca="false">IF(G50&lt;0.5,0,IF(AL50=1,CONCATENATE("See calender!"),DAY(F50)+G50))</f>
        <v>0</v>
      </c>
      <c r="O50" s="162" t="n">
        <f aca="false">IF(ISTEXT(E50),1,0)</f>
        <v>0</v>
      </c>
      <c r="P50" s="163" t="n">
        <f aca="false">IF(ISBLANK(F50),0,ORG.OPENOFFICE.DAYSINMONTH(F50))</f>
        <v>0</v>
      </c>
      <c r="Q50" s="164" t="n">
        <f aca="false">IF(F50&gt;0.5,MONTH(F50),0)</f>
        <v>0</v>
      </c>
      <c r="R50" s="164" t="n">
        <f aca="false">IF(F50&gt;0.5,DAY(F50),0)</f>
        <v>0</v>
      </c>
      <c r="S50" s="164" t="n">
        <f aca="false">IF(Q50=Q$4,Q50,0)</f>
        <v>0</v>
      </c>
      <c r="T50" s="164" t="n">
        <f aca="false">IF(R$4=R50,R50,0)</f>
        <v>0</v>
      </c>
      <c r="U50" s="165" t="n">
        <f aca="false">IF(T50&gt;0.5,AND(S50&gt;0.5))</f>
        <v>0</v>
      </c>
      <c r="V50" s="166" t="n">
        <f aca="false">IF(U50=1,T50,0)</f>
        <v>0</v>
      </c>
      <c r="W50" s="166" t="n">
        <f aca="false">D50</f>
        <v>0</v>
      </c>
      <c r="X50" s="167" t="n">
        <f aca="false">IF(ISTEXT(C50),AND(V50&gt;0.5))</f>
        <v>0</v>
      </c>
      <c r="Y50" s="168" t="n">
        <f aca="false">IF(ISNUMBER(F50)&lt;0.5,0,IF(MONTH(F50)=$Y$4,1,IF(SUM(AA50+AB50)=2,1,0)))</f>
        <v>0</v>
      </c>
      <c r="Z50" s="168" t="n">
        <f aca="false">IF(ISBLANK(F50),0,IF(Y50=1,DAY(F50),0))</f>
        <v>0</v>
      </c>
      <c r="AA50" s="169" t="n">
        <f aca="false">IF(ISBLANK(F50),0,IF(MONTH(F50)+$Y$1=13,1,IF(MONTH(F50)=$Y$4+1,1,0)))</f>
        <v>0</v>
      </c>
      <c r="AB50" s="170" t="n">
        <f aca="false">IF(DAY(F50)+AA50=2,1,0)</f>
        <v>0</v>
      </c>
      <c r="AC50" s="170" t="n">
        <f aca="false">IF($Z$4=Z50,Z50,0)</f>
        <v>0</v>
      </c>
      <c r="AD50" s="171" t="n">
        <f aca="false">IF(DAY(F50)=P50,1,0)</f>
        <v>0</v>
      </c>
      <c r="AE50" s="172" t="n">
        <f aca="false">IF(BA50=1,0,IF(AC50&gt;=0.5,AC50,0))</f>
        <v>0</v>
      </c>
      <c r="AF50" s="172" t="n">
        <f aca="false">D50</f>
        <v>0</v>
      </c>
      <c r="AG50" s="173" t="n">
        <f aca="false">IF(V50&gt;0.5,1,0)</f>
        <v>0</v>
      </c>
      <c r="AH50" s="173" t="n">
        <f aca="false">IF(AG50=1,0,IF(AE50&gt;0.5,1,0))</f>
        <v>0</v>
      </c>
      <c r="AI50" s="174" t="n">
        <f aca="false">IF(ISTEXT(C50),AND(AE50&gt;0.5))</f>
        <v>0</v>
      </c>
      <c r="AJ50" s="173"/>
      <c r="AK50" s="173" t="n">
        <f aca="false">IF(Q50=$Q$4,1,0)</f>
        <v>0</v>
      </c>
      <c r="AL50" s="174" t="n">
        <f aca="false">IF(AK50=1,AND(R50&gt;=$R$4))</f>
        <v>0</v>
      </c>
      <c r="AM50" s="175" t="n">
        <f aca="false">IF(AL50=1,D50)</f>
        <v>0</v>
      </c>
      <c r="AN50" s="176" t="n">
        <f aca="false">IF(G50&gt;0.5,SUM(G50+1),0)</f>
        <v>0</v>
      </c>
      <c r="AO50" s="162" t="n">
        <f aca="false">G50</f>
        <v>0</v>
      </c>
      <c r="AP50" s="177" t="n">
        <f aca="false">IF(AL50=1,CONCATENATE(D50," on the → ",R50),0)</f>
        <v>0</v>
      </c>
      <c r="AQ50" s="178" t="n">
        <f aca="false">IF(AP50&gt;0.5,R50,0)</f>
        <v>0</v>
      </c>
      <c r="AR50" s="178" t="n">
        <f aca="false">IF(ISTEXT(AP50),1,0)</f>
        <v>0</v>
      </c>
      <c r="AS50" s="178" t="n">
        <f aca="false">IF(ISTEXT(AT50),1,0)</f>
        <v>0</v>
      </c>
      <c r="AT50" s="179" t="n">
        <f aca="false">IF(ISBLANK(F50),0,IF(MONTH(F50)=MONTH(AT$4),CONCATENATE(D50,", on the → ",R50),0))</f>
        <v>0</v>
      </c>
      <c r="AU50" s="180" t="n">
        <f aca="false">IF(MONTH(F50)&lt;=$AU$2,0,2)</f>
        <v>2</v>
      </c>
      <c r="AV50" s="180" t="n">
        <f aca="false">IF(AU50=0,0,IF(DAY(F50)&gt;=$AV$2,1,0))</f>
        <v>1</v>
      </c>
      <c r="AW50" s="180" t="n">
        <f aca="false">IF(SUM(AU50+AV50)=0,11,0)</f>
        <v>0</v>
      </c>
      <c r="AX50" s="5" t="n">
        <f aca="false">IF(ISTEXT(D50),1,0)</f>
        <v>0</v>
      </c>
      <c r="AY50" s="5" t="str">
        <f aca="false">IF(ISTEXT(C50),"zz",IF(ISBLANK(D50),"zz",D50))</f>
        <v>zz</v>
      </c>
      <c r="AZ50" s="181" t="str">
        <f aca="false">IF(ISTEXT(C50),D50,"zz")</f>
        <v>zz</v>
      </c>
      <c r="BA50" s="12" t="n">
        <f aca="false">IF(ISNUMBER(F50)&lt;0.5,0,IF(AND(DAY(F50)=1,MONTH(F50)=$Y$4),1,22))</f>
        <v>0</v>
      </c>
    </row>
    <row r="51" customFormat="false" ht="12.8" hidden="false" customHeight="false" outlineLevel="0" collapsed="false">
      <c r="A51" s="182" t="n">
        <f aca="false">SUM(1+A50)</f>
        <v>44</v>
      </c>
      <c r="B51" s="150" t="n">
        <f aca="false">IF(ISBLANK(D51),0,IF(ISTEXT(C51),CONCATENATE(""),SUM(YEAR(F51))+90))</f>
        <v>0</v>
      </c>
      <c r="C51" s="151"/>
      <c r="D51" s="184"/>
      <c r="E51" s="153" t="n">
        <f aca="false">IF(AE51&gt;0.5,CONCATENATE("→"),IF(V51&gt;0.5,CONCATENATE("→"),0))</f>
        <v>0</v>
      </c>
      <c r="F51" s="154"/>
      <c r="G51" s="155" t="n">
        <f aca="false">IF(ISBLANK(F51),0,IF(ISTEXT(C51),0,IF(ISTEXT(D51),CONCATENATE("     ",ROUNDDOWN(ORG.OPENOFFICE.YEARS(F51,$AB$2,0),0)))))</f>
        <v>0</v>
      </c>
      <c r="H51" s="58"/>
      <c r="I51" s="156" t="n">
        <f aca="false">IF(AE51&gt;0.5,CONCATENATE("←"),IF(V51&gt;0.5,CONCATENATE("←"),IF(ISTEXT(C51),CONCATENATE("App.  "),0)))</f>
        <v>0</v>
      </c>
      <c r="J51" s="157" t="str">
        <f aca="false">IF(ISBLANK(F51),CONCATENATE(" "),MONTH(F51))</f>
        <v> </v>
      </c>
      <c r="K51" s="158" t="n">
        <f aca="false">F51</f>
        <v>0</v>
      </c>
      <c r="L51" s="159" t="n">
        <f aca="false">IF(ISTEXT(C51),CONCATENATE("-"),IF(ISBLANK(F51),0,IF(ISTEXT(C51),0,IF(ISTEXT(D51),WEEKDAY(F51,1),0))))</f>
        <v>0</v>
      </c>
      <c r="M51" s="160" t="n">
        <f aca="false">IF(ISBLANK(F51),0,IF(ISTEXT(D51),WEEKDAY(DATE(YEAR($AT$1),MONTH(F51),DAY(F51))),0))</f>
        <v>0</v>
      </c>
      <c r="N51" s="161" t="n">
        <f aca="false">IF(G51&lt;0.5,0,IF(AL51=1,CONCATENATE("See calender!"),DAY(F51)+G51))</f>
        <v>0</v>
      </c>
      <c r="O51" s="162" t="n">
        <f aca="false">IF(ISTEXT(E51),1,0)</f>
        <v>0</v>
      </c>
      <c r="P51" s="163" t="n">
        <f aca="false">IF(ISBLANK(F51),0,ORG.OPENOFFICE.DAYSINMONTH(F51))</f>
        <v>0</v>
      </c>
      <c r="Q51" s="164" t="n">
        <f aca="false">IF(F51&gt;0.5,MONTH(F51),0)</f>
        <v>0</v>
      </c>
      <c r="R51" s="164" t="n">
        <f aca="false">IF(F51&gt;0.5,DAY(F51),0)</f>
        <v>0</v>
      </c>
      <c r="S51" s="164" t="n">
        <f aca="false">IF(Q51=Q$4,Q51,0)</f>
        <v>0</v>
      </c>
      <c r="T51" s="164" t="n">
        <f aca="false">IF(R$4=R51,R51,0)</f>
        <v>0</v>
      </c>
      <c r="U51" s="165" t="n">
        <f aca="false">IF(T51&gt;0.5,AND(S51&gt;0.5))</f>
        <v>0</v>
      </c>
      <c r="V51" s="166" t="n">
        <f aca="false">IF(U51=1,T51,0)</f>
        <v>0</v>
      </c>
      <c r="W51" s="166" t="n">
        <f aca="false">D51</f>
        <v>0</v>
      </c>
      <c r="X51" s="167" t="n">
        <f aca="false">IF(ISTEXT(C51),AND(V51&gt;0.5))</f>
        <v>0</v>
      </c>
      <c r="Y51" s="168" t="n">
        <f aca="false">IF(ISNUMBER(F51)&lt;0.5,0,IF(MONTH(F51)=$Y$4,1,IF(SUM(AA51+AB51)=2,1,0)))</f>
        <v>0</v>
      </c>
      <c r="Z51" s="168" t="n">
        <f aca="false">IF(ISBLANK(F51),0,IF(Y51=1,DAY(F51),0))</f>
        <v>0</v>
      </c>
      <c r="AA51" s="169" t="n">
        <f aca="false">IF(ISBLANK(F51),0,IF(MONTH(F51)+$Y$1=13,1,IF(MONTH(F51)=$Y$4+1,1,0)))</f>
        <v>0</v>
      </c>
      <c r="AB51" s="170" t="n">
        <f aca="false">IF(DAY(F51)+AA51=2,1,0)</f>
        <v>0</v>
      </c>
      <c r="AC51" s="170" t="n">
        <f aca="false">IF($Z$4=Z51,Z51,0)</f>
        <v>0</v>
      </c>
      <c r="AD51" s="171" t="n">
        <f aca="false">IF(DAY(F51)=P51,1,0)</f>
        <v>0</v>
      </c>
      <c r="AE51" s="172" t="n">
        <f aca="false">IF(BA51=1,0,IF(AC51&gt;=0.5,AC51,0))</f>
        <v>0</v>
      </c>
      <c r="AF51" s="172" t="n">
        <f aca="false">D51</f>
        <v>0</v>
      </c>
      <c r="AG51" s="173" t="n">
        <f aca="false">IF(V51&gt;0.5,1,0)</f>
        <v>0</v>
      </c>
      <c r="AH51" s="173" t="n">
        <f aca="false">IF(AG51=1,0,IF(AE51&gt;0.5,1,0))</f>
        <v>0</v>
      </c>
      <c r="AI51" s="174" t="n">
        <f aca="false">IF(ISTEXT(C51),AND(AE51&gt;0.5))</f>
        <v>0</v>
      </c>
      <c r="AJ51" s="173"/>
      <c r="AK51" s="173" t="n">
        <f aca="false">IF(Q51=$Q$4,1,0)</f>
        <v>0</v>
      </c>
      <c r="AL51" s="174" t="n">
        <f aca="false">IF(AK51=1,AND(R51&gt;=$R$4))</f>
        <v>0</v>
      </c>
      <c r="AM51" s="175" t="n">
        <f aca="false">IF(AL51=1,D51)</f>
        <v>0</v>
      </c>
      <c r="AN51" s="176" t="n">
        <f aca="false">IF(G51&gt;0.5,SUM(G51+1),0)</f>
        <v>0</v>
      </c>
      <c r="AO51" s="162" t="n">
        <f aca="false">G51</f>
        <v>0</v>
      </c>
      <c r="AP51" s="177" t="n">
        <f aca="false">IF(AL51=1,CONCATENATE(D51," on the → ",R51),0)</f>
        <v>0</v>
      </c>
      <c r="AQ51" s="178" t="n">
        <f aca="false">IF(AP51&gt;0.5,R51,0)</f>
        <v>0</v>
      </c>
      <c r="AR51" s="178" t="n">
        <f aca="false">IF(ISTEXT(AP51),1,0)</f>
        <v>0</v>
      </c>
      <c r="AS51" s="178" t="n">
        <f aca="false">IF(ISTEXT(AT51),1,0)</f>
        <v>0</v>
      </c>
      <c r="AT51" s="179" t="n">
        <f aca="false">IF(ISBLANK(F51),0,IF(MONTH(F51)=MONTH(AT$4),CONCATENATE(D51,", on the → ",R51),0))</f>
        <v>0</v>
      </c>
      <c r="AU51" s="180" t="n">
        <f aca="false">IF(MONTH(F51)&lt;=$AU$2,0,2)</f>
        <v>2</v>
      </c>
      <c r="AV51" s="180" t="n">
        <f aca="false">IF(AU51=0,0,IF(DAY(F51)&gt;=$AV$2,1,0))</f>
        <v>1</v>
      </c>
      <c r="AW51" s="180" t="n">
        <f aca="false">IF(SUM(AU51+AV51)=0,11,0)</f>
        <v>0</v>
      </c>
      <c r="AX51" s="5" t="n">
        <f aca="false">IF(ISTEXT(D51),1,0)</f>
        <v>0</v>
      </c>
      <c r="AY51" s="5" t="str">
        <f aca="false">IF(ISTEXT(C51),"zz",IF(ISBLANK(D51),"zz",D51))</f>
        <v>zz</v>
      </c>
      <c r="AZ51" s="181" t="str">
        <f aca="false">IF(ISTEXT(C51),D51,"zz")</f>
        <v>zz</v>
      </c>
      <c r="BA51" s="12" t="n">
        <f aca="false">IF(ISNUMBER(F51)&lt;0.5,0,IF(AND(DAY(F51)=1,MONTH(F51)=$Y$4),1,22))</f>
        <v>0</v>
      </c>
    </row>
    <row r="52" customFormat="false" ht="12.8" hidden="false" customHeight="false" outlineLevel="0" collapsed="false">
      <c r="A52" s="182" t="n">
        <f aca="false">SUM(1+A51)</f>
        <v>45</v>
      </c>
      <c r="B52" s="150" t="n">
        <f aca="false">IF(ISBLANK(D52),0,IF(ISTEXT(C52),CONCATENATE(""),SUM(YEAR(F52))+90))</f>
        <v>0</v>
      </c>
      <c r="C52" s="151"/>
      <c r="D52" s="184"/>
      <c r="E52" s="153" t="n">
        <f aca="false">IF(AE52&gt;0.5,CONCATENATE("→"),IF(V52&gt;0.5,CONCATENATE("→"),0))</f>
        <v>0</v>
      </c>
      <c r="F52" s="154"/>
      <c r="G52" s="155" t="n">
        <f aca="false">IF(ISBLANK(F52),0,IF(ISTEXT(C52),0,IF(ISTEXT(D52),CONCATENATE("     ",ROUNDDOWN(ORG.OPENOFFICE.YEARS(F52,$AB$2,0),0)))))</f>
        <v>0</v>
      </c>
      <c r="H52" s="58"/>
      <c r="I52" s="156" t="n">
        <f aca="false">IF(AE52&gt;0.5,CONCATENATE("←"),IF(V52&gt;0.5,CONCATENATE("←"),IF(ISTEXT(C52),CONCATENATE("App.  "),0)))</f>
        <v>0</v>
      </c>
      <c r="J52" s="157" t="str">
        <f aca="false">IF(ISBLANK(F52),CONCATENATE(" "),MONTH(F52))</f>
        <v> </v>
      </c>
      <c r="K52" s="158" t="n">
        <f aca="false">F52</f>
        <v>0</v>
      </c>
      <c r="L52" s="159" t="n">
        <f aca="false">IF(ISTEXT(C52),CONCATENATE("-"),IF(ISBLANK(F52),0,IF(ISTEXT(C52),0,IF(ISTEXT(D52),WEEKDAY(F52,1),0))))</f>
        <v>0</v>
      </c>
      <c r="M52" s="160" t="n">
        <f aca="false">IF(ISBLANK(F52),0,IF(ISTEXT(D52),WEEKDAY(DATE(YEAR($AT$1),MONTH(F52),DAY(F52))),0))</f>
        <v>0</v>
      </c>
      <c r="N52" s="161" t="n">
        <f aca="false">IF(G52&lt;0.5,0,IF(AL52=1,CONCATENATE("See calender!"),DAY(F52)+G52))</f>
        <v>0</v>
      </c>
      <c r="O52" s="162" t="n">
        <f aca="false">IF(ISTEXT(E52),1,0)</f>
        <v>0</v>
      </c>
      <c r="P52" s="163" t="n">
        <f aca="false">IF(ISBLANK(F52),0,ORG.OPENOFFICE.DAYSINMONTH(F52))</f>
        <v>0</v>
      </c>
      <c r="Q52" s="164" t="n">
        <f aca="false">IF(F52&gt;0.5,MONTH(F52),0)</f>
        <v>0</v>
      </c>
      <c r="R52" s="164" t="n">
        <f aca="false">IF(F52&gt;0.5,DAY(F52),0)</f>
        <v>0</v>
      </c>
      <c r="S52" s="164" t="n">
        <f aca="false">IF(Q52=Q$4,Q52,0)</f>
        <v>0</v>
      </c>
      <c r="T52" s="164" t="n">
        <f aca="false">IF(R$4=R52,R52,0)</f>
        <v>0</v>
      </c>
      <c r="U52" s="165" t="n">
        <f aca="false">IF(T52&gt;0.5,AND(S52&gt;0.5))</f>
        <v>0</v>
      </c>
      <c r="V52" s="166" t="n">
        <f aca="false">IF(U52=1,T52,0)</f>
        <v>0</v>
      </c>
      <c r="W52" s="166" t="n">
        <f aca="false">D52</f>
        <v>0</v>
      </c>
      <c r="X52" s="167" t="n">
        <f aca="false">IF(ISTEXT(C52),AND(V52&gt;0.5))</f>
        <v>0</v>
      </c>
      <c r="Y52" s="168" t="n">
        <f aca="false">IF(ISNUMBER(F52)&lt;0.5,0,IF(MONTH(F52)=$Y$4,1,IF(SUM(AA52+AB52)=2,1,0)))</f>
        <v>0</v>
      </c>
      <c r="Z52" s="168" t="n">
        <f aca="false">IF(ISBLANK(F52),0,IF(Y52=1,DAY(F52),0))</f>
        <v>0</v>
      </c>
      <c r="AA52" s="169" t="n">
        <f aca="false">IF(ISBLANK(F52),0,IF(MONTH(F52)+$Y$1=13,1,IF(MONTH(F52)=$Y$4+1,1,0)))</f>
        <v>0</v>
      </c>
      <c r="AB52" s="170" t="n">
        <f aca="false">IF(DAY(F52)+AA52=2,1,0)</f>
        <v>0</v>
      </c>
      <c r="AC52" s="170" t="n">
        <f aca="false">IF($Z$4=Z52,Z52,0)</f>
        <v>0</v>
      </c>
      <c r="AD52" s="171" t="n">
        <f aca="false">IF(DAY(F52)=P52,1,0)</f>
        <v>0</v>
      </c>
      <c r="AE52" s="172" t="n">
        <f aca="false">IF(BA52=1,0,IF(AC52&gt;=0.5,AC52,0))</f>
        <v>0</v>
      </c>
      <c r="AF52" s="172" t="n">
        <f aca="false">D52</f>
        <v>0</v>
      </c>
      <c r="AG52" s="173" t="n">
        <f aca="false">IF(V52&gt;0.5,1,0)</f>
        <v>0</v>
      </c>
      <c r="AH52" s="173" t="n">
        <f aca="false">IF(AG52=1,0,IF(AE52&gt;0.5,1,0))</f>
        <v>0</v>
      </c>
      <c r="AI52" s="174" t="n">
        <f aca="false">IF(ISTEXT(C52),AND(AE52&gt;0.5))</f>
        <v>0</v>
      </c>
      <c r="AJ52" s="173"/>
      <c r="AK52" s="173" t="n">
        <f aca="false">IF(Q52=$Q$4,1,0)</f>
        <v>0</v>
      </c>
      <c r="AL52" s="174" t="n">
        <f aca="false">IF(AK52=1,AND(R52&gt;=$R$4))</f>
        <v>0</v>
      </c>
      <c r="AM52" s="175" t="n">
        <f aca="false">IF(AL52=1,D52)</f>
        <v>0</v>
      </c>
      <c r="AN52" s="176" t="n">
        <f aca="false">IF(G52&gt;0.5,SUM(G52+1),0)</f>
        <v>0</v>
      </c>
      <c r="AO52" s="162" t="n">
        <f aca="false">G52</f>
        <v>0</v>
      </c>
      <c r="AP52" s="177" t="n">
        <f aca="false">IF(AL52=1,CONCATENATE(D52," on the → ",R52),0)</f>
        <v>0</v>
      </c>
      <c r="AQ52" s="145" t="n">
        <f aca="false">IF(AP52&gt;0.5,R52,0)</f>
        <v>0</v>
      </c>
      <c r="AR52" s="145" t="n">
        <f aca="false">IF(ISTEXT(AP52),1,0)</f>
        <v>0</v>
      </c>
      <c r="AS52" s="145" t="n">
        <f aca="false">IF(ISTEXT(AT52),1,0)</f>
        <v>0</v>
      </c>
      <c r="AT52" s="179" t="n">
        <f aca="false">IF(ISBLANK(F52),0,IF(MONTH(F52)=MONTH(AT$4),CONCATENATE(D52,", on the → ",R52),0))</f>
        <v>0</v>
      </c>
      <c r="AU52" s="180" t="n">
        <f aca="false">IF(MONTH(F52)&lt;=$AU$2,0,2)</f>
        <v>2</v>
      </c>
      <c r="AV52" s="180" t="n">
        <f aca="false">IF(AU52=0,0,IF(DAY(F52)&gt;=$AV$2,1,0))</f>
        <v>1</v>
      </c>
      <c r="AW52" s="180" t="n">
        <f aca="false">IF(SUM(AU52+AV52)=0,11,0)</f>
        <v>0</v>
      </c>
      <c r="AX52" s="5" t="n">
        <f aca="false">IF(ISTEXT(D52),1,0)</f>
        <v>0</v>
      </c>
      <c r="AY52" s="5" t="str">
        <f aca="false">IF(ISTEXT(C52),"zz",IF(ISBLANK(D52),"zz",D52))</f>
        <v>zz</v>
      </c>
      <c r="AZ52" s="181" t="str">
        <f aca="false">IF(ISTEXT(C52),D52,"zz")</f>
        <v>zz</v>
      </c>
      <c r="BA52" s="12" t="n">
        <f aca="false">IF(ISNUMBER(F52)&lt;0.5,0,IF(AND(DAY(F52)=1,MONTH(F52)=$Y$4),1,22))</f>
        <v>0</v>
      </c>
    </row>
    <row r="53" customFormat="false" ht="12.8" hidden="false" customHeight="false" outlineLevel="0" collapsed="false">
      <c r="A53" s="182" t="n">
        <f aca="false">SUM(1+A52)</f>
        <v>46</v>
      </c>
      <c r="B53" s="150" t="n">
        <f aca="false">IF(ISBLANK(D53),0,IF(ISTEXT(C53),CONCATENATE(""),SUM(YEAR(F53))+90))</f>
        <v>0</v>
      </c>
      <c r="C53" s="151"/>
      <c r="D53" s="152"/>
      <c r="E53" s="153" t="n">
        <f aca="false">IF(AE53&gt;0.5,CONCATENATE("→"),IF(V53&gt;0.5,CONCATENATE("→"),0))</f>
        <v>0</v>
      </c>
      <c r="F53" s="154"/>
      <c r="G53" s="155" t="n">
        <f aca="false">IF(ISBLANK(F53),0,IF(ISTEXT(C53),0,IF(ISTEXT(D53),CONCATENATE("     ",ROUNDDOWN(ORG.OPENOFFICE.YEARS(F53,$AB$2,0),0)))))</f>
        <v>0</v>
      </c>
      <c r="H53" s="58"/>
      <c r="I53" s="156" t="n">
        <f aca="false">IF(AE53&gt;0.5,CONCATENATE("←"),IF(V53&gt;0.5,CONCATENATE("←"),IF(ISTEXT(C53),CONCATENATE("App.  "),0)))</f>
        <v>0</v>
      </c>
      <c r="J53" s="157" t="str">
        <f aca="false">IF(ISBLANK(F53),CONCATENATE(" "),MONTH(F53))</f>
        <v> </v>
      </c>
      <c r="K53" s="158" t="n">
        <f aca="false">F53</f>
        <v>0</v>
      </c>
      <c r="L53" s="159" t="n">
        <f aca="false">IF(ISTEXT(C53),CONCATENATE("-"),IF(ISBLANK(F53),0,IF(ISTEXT(C53),0,IF(ISTEXT(D53),WEEKDAY(F53,1),0))))</f>
        <v>0</v>
      </c>
      <c r="M53" s="160" t="n">
        <f aca="false">IF(ISBLANK(F53),0,IF(ISTEXT(D53),WEEKDAY(DATE(YEAR($AT$1),MONTH(F53),DAY(F53))),0))</f>
        <v>0</v>
      </c>
      <c r="N53" s="161" t="n">
        <f aca="false">IF(G53&lt;0.5,0,IF(AL53=1,CONCATENATE("See calender!"),DAY(F53)+G53))</f>
        <v>0</v>
      </c>
      <c r="O53" s="162" t="n">
        <f aca="false">IF(ISTEXT(E53),1,0)</f>
        <v>0</v>
      </c>
      <c r="P53" s="163" t="n">
        <f aca="false">IF(ISBLANK(F53),0,ORG.OPENOFFICE.DAYSINMONTH(F53))</f>
        <v>0</v>
      </c>
      <c r="Q53" s="164" t="n">
        <f aca="false">IF(F53&gt;0.5,MONTH(F53),0)</f>
        <v>0</v>
      </c>
      <c r="R53" s="164" t="n">
        <f aca="false">IF(F53&gt;0.5,DAY(F53),0)</f>
        <v>0</v>
      </c>
      <c r="S53" s="164" t="n">
        <f aca="false">IF(Q53=Q$4,Q53,0)</f>
        <v>0</v>
      </c>
      <c r="T53" s="164" t="n">
        <f aca="false">IF(R$4=R53,R53,0)</f>
        <v>0</v>
      </c>
      <c r="U53" s="165" t="n">
        <f aca="false">IF(T53&gt;0.5,AND(S53&gt;0.5))</f>
        <v>0</v>
      </c>
      <c r="V53" s="166" t="n">
        <f aca="false">IF(U53=1,T53,0)</f>
        <v>0</v>
      </c>
      <c r="W53" s="166" t="n">
        <f aca="false">D53</f>
        <v>0</v>
      </c>
      <c r="X53" s="167" t="n">
        <f aca="false">IF(ISTEXT(C53),AND(V53&gt;0.5))</f>
        <v>0</v>
      </c>
      <c r="Y53" s="168" t="n">
        <f aca="false">IF(ISNUMBER(F53)&lt;0.5,0,IF(MONTH(F53)=$Y$4,1,IF(SUM(AA53+AB53)=2,1,0)))</f>
        <v>0</v>
      </c>
      <c r="Z53" s="168" t="n">
        <f aca="false">IF(ISBLANK(F53),0,IF(Y53=1,DAY(F53),0))</f>
        <v>0</v>
      </c>
      <c r="AA53" s="169" t="n">
        <f aca="false">IF(ISBLANK(F53),0,IF(MONTH(F53)+$Y$1=13,1,IF(MONTH(F53)=$Y$4+1,1,0)))</f>
        <v>0</v>
      </c>
      <c r="AB53" s="170" t="n">
        <f aca="false">IF(DAY(F53)+AA53=2,1,0)</f>
        <v>0</v>
      </c>
      <c r="AC53" s="170" t="n">
        <f aca="false">IF($Z$4=Z53,Z53,0)</f>
        <v>0</v>
      </c>
      <c r="AD53" s="171" t="n">
        <f aca="false">IF(DAY(F53)=P53,1,0)</f>
        <v>0</v>
      </c>
      <c r="AE53" s="172" t="n">
        <f aca="false">IF(BA53=1,0,IF(AC53&gt;=0.5,AC53,0))</f>
        <v>0</v>
      </c>
      <c r="AF53" s="172" t="n">
        <f aca="false">D53</f>
        <v>0</v>
      </c>
      <c r="AG53" s="173" t="n">
        <f aca="false">IF(V53&gt;0.5,1,0)</f>
        <v>0</v>
      </c>
      <c r="AH53" s="173" t="n">
        <f aca="false">IF(AG53=1,0,IF(AE53&gt;0.5,1,0))</f>
        <v>0</v>
      </c>
      <c r="AI53" s="174" t="n">
        <f aca="false">IF(ISTEXT(C53),AND(AE53&gt;0.5))</f>
        <v>0</v>
      </c>
      <c r="AJ53" s="173"/>
      <c r="AK53" s="173" t="n">
        <f aca="false">IF(Q53=$Q$4,1,0)</f>
        <v>0</v>
      </c>
      <c r="AL53" s="174" t="n">
        <f aca="false">IF(AK53=1,AND(R53&gt;=$R$4))</f>
        <v>0</v>
      </c>
      <c r="AM53" s="175" t="n">
        <f aca="false">IF(AL53=1,D53)</f>
        <v>0</v>
      </c>
      <c r="AN53" s="176" t="n">
        <f aca="false">IF(G53&gt;0.5,SUM(G53+1),0)</f>
        <v>0</v>
      </c>
      <c r="AO53" s="162" t="n">
        <f aca="false">G53</f>
        <v>0</v>
      </c>
      <c r="AP53" s="177" t="n">
        <f aca="false">IF(AL53=1,CONCATENATE(D53," on the → ",R53),0)</f>
        <v>0</v>
      </c>
      <c r="AQ53" s="178" t="n">
        <f aca="false">IF(AP53&gt;0.5,R53,0)</f>
        <v>0</v>
      </c>
      <c r="AR53" s="178" t="n">
        <f aca="false">IF(ISTEXT(AP53),1,0)</f>
        <v>0</v>
      </c>
      <c r="AS53" s="178" t="n">
        <f aca="false">IF(ISTEXT(AT53),1,0)</f>
        <v>0</v>
      </c>
      <c r="AT53" s="179" t="n">
        <f aca="false">IF(ISBLANK(F53),0,IF(MONTH(F53)=MONTH(AT$4),CONCATENATE(D53,", on the → ",R53),0))</f>
        <v>0</v>
      </c>
      <c r="AU53" s="180" t="n">
        <f aca="false">IF(MONTH(F53)&lt;=$AU$2,0,2)</f>
        <v>2</v>
      </c>
      <c r="AV53" s="180" t="n">
        <f aca="false">IF(AU53=0,0,IF(DAY(F53)&gt;=$AV$2,1,0))</f>
        <v>1</v>
      </c>
      <c r="AW53" s="180" t="n">
        <f aca="false">IF(SUM(AU53+AV53)=0,11,0)</f>
        <v>0</v>
      </c>
      <c r="AX53" s="5" t="n">
        <f aca="false">IF(ISTEXT(D53),1,0)</f>
        <v>0</v>
      </c>
      <c r="AY53" s="5" t="str">
        <f aca="false">IF(ISTEXT(C53),"zz",IF(ISBLANK(D53),"zz",D53))</f>
        <v>zz</v>
      </c>
      <c r="AZ53" s="181" t="str">
        <f aca="false">IF(ISTEXT(C53),D53,"zz")</f>
        <v>zz</v>
      </c>
      <c r="BA53" s="12" t="n">
        <f aca="false">IF(ISNUMBER(F53)&lt;0.5,0,IF(AND(DAY(F53)=1,MONTH(F53)=$Y$4),1,22))</f>
        <v>0</v>
      </c>
    </row>
    <row r="54" customFormat="false" ht="12.8" hidden="false" customHeight="false" outlineLevel="0" collapsed="false">
      <c r="A54" s="182" t="n">
        <f aca="false">SUM(1+A53)</f>
        <v>47</v>
      </c>
      <c r="B54" s="150" t="n">
        <f aca="false">IF(ISBLANK(D54),0,IF(ISTEXT(C54),CONCATENATE(""),SUM(YEAR(F54))+90))</f>
        <v>0</v>
      </c>
      <c r="C54" s="151"/>
      <c r="D54" s="152"/>
      <c r="E54" s="153" t="n">
        <f aca="false">IF(AE54&gt;0.5,CONCATENATE("→"),IF(V54&gt;0.5,CONCATENATE("→"),0))</f>
        <v>0</v>
      </c>
      <c r="F54" s="154"/>
      <c r="G54" s="155" t="n">
        <f aca="false">IF(ISBLANK(F54),0,IF(ISTEXT(C54),0,IF(ISTEXT(D54),CONCATENATE("     ",ROUNDDOWN(ORG.OPENOFFICE.YEARS(F54,$AB$2,0),0)))))</f>
        <v>0</v>
      </c>
      <c r="H54" s="58"/>
      <c r="I54" s="156" t="n">
        <f aca="false">IF(AE54&gt;0.5,CONCATENATE("←"),IF(V54&gt;0.5,CONCATENATE("←"),IF(ISTEXT(C54),CONCATENATE("App.  "),0)))</f>
        <v>0</v>
      </c>
      <c r="J54" s="157" t="str">
        <f aca="false">IF(ISBLANK(F54),CONCATENATE(" "),MONTH(F54))</f>
        <v> </v>
      </c>
      <c r="K54" s="158" t="n">
        <f aca="false">F54</f>
        <v>0</v>
      </c>
      <c r="L54" s="159" t="n">
        <f aca="false">IF(ISTEXT(C54),CONCATENATE("-"),IF(ISBLANK(F54),0,IF(ISTEXT(C54),0,IF(ISTEXT(D54),WEEKDAY(F54,1),0))))</f>
        <v>0</v>
      </c>
      <c r="M54" s="160" t="n">
        <f aca="false">IF(ISBLANK(F54),0,IF(ISTEXT(D54),WEEKDAY(DATE(YEAR($AT$1),MONTH(F54),DAY(F54))),0))</f>
        <v>0</v>
      </c>
      <c r="N54" s="161" t="n">
        <f aca="false">IF(G54&lt;0.5,0,IF(AL54=1,CONCATENATE("See calender!"),DAY(F54)+G54))</f>
        <v>0</v>
      </c>
      <c r="O54" s="162" t="n">
        <f aca="false">IF(ISTEXT(E54),1,0)</f>
        <v>0</v>
      </c>
      <c r="P54" s="163" t="n">
        <f aca="false">IF(ISBLANK(F54),0,ORG.OPENOFFICE.DAYSINMONTH(F54))</f>
        <v>0</v>
      </c>
      <c r="Q54" s="164" t="n">
        <f aca="false">IF(F54&gt;0.5,MONTH(F54),0)</f>
        <v>0</v>
      </c>
      <c r="R54" s="164" t="n">
        <f aca="false">IF(F54&gt;0.5,DAY(F54),0)</f>
        <v>0</v>
      </c>
      <c r="S54" s="164" t="n">
        <f aca="false">IF(Q54=Q$4,Q54,0)</f>
        <v>0</v>
      </c>
      <c r="T54" s="164" t="n">
        <f aca="false">IF(R$4=R54,R54,0)</f>
        <v>0</v>
      </c>
      <c r="U54" s="165" t="n">
        <f aca="false">IF(T54&gt;0.5,AND(S54&gt;0.5))</f>
        <v>0</v>
      </c>
      <c r="V54" s="166" t="n">
        <f aca="false">IF(U54=1,T54,0)</f>
        <v>0</v>
      </c>
      <c r="W54" s="166" t="n">
        <f aca="false">D54</f>
        <v>0</v>
      </c>
      <c r="X54" s="167" t="n">
        <f aca="false">IF(ISTEXT(C54),AND(V54&gt;0.5))</f>
        <v>0</v>
      </c>
      <c r="Y54" s="168" t="n">
        <f aca="false">IF(ISNUMBER(F54)&lt;0.5,0,IF(MONTH(F54)=$Y$4,1,IF(SUM(AA54+AB54)=2,1,0)))</f>
        <v>0</v>
      </c>
      <c r="Z54" s="168" t="n">
        <f aca="false">IF(ISBLANK(F54),0,IF(Y54=1,DAY(F54),0))</f>
        <v>0</v>
      </c>
      <c r="AA54" s="169" t="n">
        <f aca="false">IF(ISBLANK(F54),0,IF(MONTH(F54)+$Y$1=13,1,IF(MONTH(F54)=$Y$4+1,1,0)))</f>
        <v>0</v>
      </c>
      <c r="AB54" s="170" t="n">
        <f aca="false">IF(DAY(F54)+AA54=2,1,0)</f>
        <v>0</v>
      </c>
      <c r="AC54" s="170" t="n">
        <f aca="false">IF($Z$4=Z54,Z54,0)</f>
        <v>0</v>
      </c>
      <c r="AD54" s="171" t="n">
        <f aca="false">IF(DAY(F54)=P54,1,0)</f>
        <v>0</v>
      </c>
      <c r="AE54" s="172" t="n">
        <f aca="false">IF(BA54=1,0,IF(AC54&gt;=0.5,AC54,0))</f>
        <v>0</v>
      </c>
      <c r="AF54" s="172" t="n">
        <f aca="false">D54</f>
        <v>0</v>
      </c>
      <c r="AG54" s="173" t="n">
        <f aca="false">IF(V54&gt;0.5,1,0)</f>
        <v>0</v>
      </c>
      <c r="AH54" s="173" t="n">
        <f aca="false">IF(AG54=1,0,IF(AE54&gt;0.5,1,0))</f>
        <v>0</v>
      </c>
      <c r="AI54" s="174" t="n">
        <f aca="false">IF(ISTEXT(C54),AND(AE54&gt;0.5))</f>
        <v>0</v>
      </c>
      <c r="AJ54" s="173"/>
      <c r="AK54" s="173" t="n">
        <f aca="false">IF(Q54=$Q$4,1,0)</f>
        <v>0</v>
      </c>
      <c r="AL54" s="174" t="n">
        <f aca="false">IF(AK54=1,AND(R54&gt;=$R$4))</f>
        <v>0</v>
      </c>
      <c r="AM54" s="175" t="n">
        <f aca="false">IF(AL54=1,D54)</f>
        <v>0</v>
      </c>
      <c r="AN54" s="176" t="n">
        <f aca="false">IF(G54&gt;0.5,SUM(G54+1),0)</f>
        <v>0</v>
      </c>
      <c r="AO54" s="162" t="n">
        <f aca="false">G54</f>
        <v>0</v>
      </c>
      <c r="AP54" s="177" t="n">
        <f aca="false">IF(AL54=1,CONCATENATE(D54," on the → ",R54),0)</f>
        <v>0</v>
      </c>
      <c r="AQ54" s="178" t="n">
        <f aca="false">IF(AP54&gt;0.5,R54,0)</f>
        <v>0</v>
      </c>
      <c r="AR54" s="178" t="n">
        <f aca="false">IF(ISTEXT(AP54),1,0)</f>
        <v>0</v>
      </c>
      <c r="AS54" s="178" t="n">
        <f aca="false">IF(ISTEXT(AT54),1,0)</f>
        <v>0</v>
      </c>
      <c r="AT54" s="179" t="n">
        <f aca="false">IF(ISBLANK(F54),0,IF(MONTH(F54)=MONTH(AT$4),CONCATENATE(D54,", on the → ",R54),0))</f>
        <v>0</v>
      </c>
      <c r="AU54" s="180" t="n">
        <f aca="false">IF(MONTH(F54)&lt;=$AU$2,0,2)</f>
        <v>2</v>
      </c>
      <c r="AV54" s="180" t="n">
        <f aca="false">IF(AU54=0,0,IF(DAY(F54)&gt;=$AV$2,1,0))</f>
        <v>1</v>
      </c>
      <c r="AW54" s="180" t="n">
        <f aca="false">IF(SUM(AU54+AV54)=0,11,0)</f>
        <v>0</v>
      </c>
      <c r="AX54" s="5" t="n">
        <f aca="false">IF(ISTEXT(D54),1,0)</f>
        <v>0</v>
      </c>
      <c r="AY54" s="5" t="str">
        <f aca="false">IF(ISTEXT(C54),"zz",IF(ISBLANK(D54),"zz",D54))</f>
        <v>zz</v>
      </c>
      <c r="AZ54" s="181" t="str">
        <f aca="false">IF(ISTEXT(C54),D54,"zz")</f>
        <v>zz</v>
      </c>
      <c r="BA54" s="12" t="n">
        <f aca="false">IF(ISNUMBER(F54)&lt;0.5,0,IF(AND(DAY(F54)=1,MONTH(F54)=$Y$4),1,22))</f>
        <v>0</v>
      </c>
    </row>
    <row r="55" customFormat="false" ht="12.8" hidden="false" customHeight="false" outlineLevel="0" collapsed="false">
      <c r="A55" s="182" t="n">
        <f aca="false">SUM(1+A54)</f>
        <v>48</v>
      </c>
      <c r="B55" s="150" t="n">
        <f aca="false">IF(ISBLANK(D55),0,IF(ISTEXT(C55),CONCATENATE(""),SUM(YEAR(F55))+90))</f>
        <v>0</v>
      </c>
      <c r="C55" s="151"/>
      <c r="D55" s="152"/>
      <c r="E55" s="153" t="n">
        <f aca="false">IF(AE55&gt;0.5,CONCATENATE("→"),IF(V55&gt;0.5,CONCATENATE("→"),0))</f>
        <v>0</v>
      </c>
      <c r="F55" s="154"/>
      <c r="G55" s="155" t="n">
        <f aca="false">IF(ISBLANK(F55),0,IF(ISTEXT(C55),0,IF(ISTEXT(D55),CONCATENATE("     ",ROUNDDOWN(ORG.OPENOFFICE.YEARS(F55,$AB$2,0),0)))))</f>
        <v>0</v>
      </c>
      <c r="H55" s="58"/>
      <c r="I55" s="156" t="n">
        <f aca="false">IF(AE55&gt;0.5,CONCATENATE("←"),IF(V55&gt;0.5,CONCATENATE("←"),IF(ISTEXT(C55),CONCATENATE("App.  "),0)))</f>
        <v>0</v>
      </c>
      <c r="J55" s="157" t="str">
        <f aca="false">IF(ISBLANK(F55),CONCATENATE(" "),MONTH(F55))</f>
        <v> </v>
      </c>
      <c r="K55" s="158" t="n">
        <f aca="false">F55</f>
        <v>0</v>
      </c>
      <c r="L55" s="159" t="n">
        <f aca="false">IF(ISTEXT(C55),CONCATENATE("-"),IF(ISBLANK(F55),0,IF(ISTEXT(C55),0,IF(ISTEXT(D55),WEEKDAY(F55,1),0))))</f>
        <v>0</v>
      </c>
      <c r="M55" s="160" t="n">
        <f aca="false">IF(ISBLANK(F55),0,IF(ISTEXT(D55),WEEKDAY(DATE(YEAR($AT$1),MONTH(F55),DAY(F55))),0))</f>
        <v>0</v>
      </c>
      <c r="N55" s="161" t="n">
        <f aca="false">IF(G55&lt;0.5,0,IF(AL55=1,CONCATENATE("See calender!"),DAY(F55)+G55))</f>
        <v>0</v>
      </c>
      <c r="O55" s="162" t="n">
        <f aca="false">IF(ISTEXT(E55),1,0)</f>
        <v>0</v>
      </c>
      <c r="P55" s="163" t="n">
        <f aca="false">IF(ISBLANK(F55),0,ORG.OPENOFFICE.DAYSINMONTH(F55))</f>
        <v>0</v>
      </c>
      <c r="Q55" s="164" t="n">
        <f aca="false">IF(F55&gt;0.5,MONTH(F55),0)</f>
        <v>0</v>
      </c>
      <c r="R55" s="164" t="n">
        <f aca="false">IF(F55&gt;0.5,DAY(F55),0)</f>
        <v>0</v>
      </c>
      <c r="S55" s="164" t="n">
        <f aca="false">IF(Q55=Q$4,Q55,0)</f>
        <v>0</v>
      </c>
      <c r="T55" s="164" t="n">
        <f aca="false">IF(R$4=R55,R55,0)</f>
        <v>0</v>
      </c>
      <c r="U55" s="165" t="n">
        <f aca="false">IF(T55&gt;0.5,AND(S55&gt;0.5))</f>
        <v>0</v>
      </c>
      <c r="V55" s="166" t="n">
        <f aca="false">IF(U55=1,T55,0)</f>
        <v>0</v>
      </c>
      <c r="W55" s="166" t="n">
        <f aca="false">D55</f>
        <v>0</v>
      </c>
      <c r="X55" s="167" t="n">
        <f aca="false">IF(ISTEXT(C55),AND(V55&gt;0.5))</f>
        <v>0</v>
      </c>
      <c r="Y55" s="168" t="n">
        <f aca="false">IF(ISNUMBER(F55)&lt;0.5,0,IF(MONTH(F55)=$Y$4,1,IF(SUM(AA55+AB55)=2,1,0)))</f>
        <v>0</v>
      </c>
      <c r="Z55" s="168" t="n">
        <f aca="false">IF(ISBLANK(F55),0,IF(Y55=1,DAY(F55),0))</f>
        <v>0</v>
      </c>
      <c r="AA55" s="169" t="n">
        <f aca="false">IF(ISBLANK(F55),0,IF(MONTH(F55)+$Y$1=13,1,IF(MONTH(F55)=$Y$4+1,1,0)))</f>
        <v>0</v>
      </c>
      <c r="AB55" s="170" t="n">
        <f aca="false">IF(DAY(F55)+AA55=2,1,0)</f>
        <v>0</v>
      </c>
      <c r="AC55" s="170" t="n">
        <f aca="false">IF($Z$4=Z55,Z55,0)</f>
        <v>0</v>
      </c>
      <c r="AD55" s="171" t="n">
        <f aca="false">IF(DAY(F55)=P55,1,0)</f>
        <v>0</v>
      </c>
      <c r="AE55" s="172" t="n">
        <f aca="false">IF(BA55=1,0,IF(AC55&gt;=0.5,AC55,0))</f>
        <v>0</v>
      </c>
      <c r="AF55" s="172" t="n">
        <f aca="false">D55</f>
        <v>0</v>
      </c>
      <c r="AG55" s="173" t="n">
        <f aca="false">IF(V55&gt;0.5,1,0)</f>
        <v>0</v>
      </c>
      <c r="AH55" s="173" t="n">
        <f aca="false">IF(AG55=1,0,IF(AE55&gt;0.5,1,0))</f>
        <v>0</v>
      </c>
      <c r="AI55" s="174" t="n">
        <f aca="false">IF(ISTEXT(C55),AND(AE55&gt;0.5))</f>
        <v>0</v>
      </c>
      <c r="AJ55" s="173"/>
      <c r="AK55" s="173" t="n">
        <f aca="false">IF(Q55=$Q$4,1,0)</f>
        <v>0</v>
      </c>
      <c r="AL55" s="174" t="n">
        <f aca="false">IF(AK55=1,AND(R55&gt;=$R$4))</f>
        <v>0</v>
      </c>
      <c r="AM55" s="175" t="n">
        <f aca="false">IF(AL55=1,D55)</f>
        <v>0</v>
      </c>
      <c r="AN55" s="176" t="n">
        <f aca="false">IF(G55&gt;0.5,SUM(G55+1),0)</f>
        <v>0</v>
      </c>
      <c r="AO55" s="162" t="n">
        <f aca="false">G55</f>
        <v>0</v>
      </c>
      <c r="AP55" s="177" t="n">
        <f aca="false">IF(AL55=1,CONCATENATE(D55," on the → ",R55),0)</f>
        <v>0</v>
      </c>
      <c r="AQ55" s="145" t="n">
        <f aca="false">IF(AP55&gt;0.5,R55,0)</f>
        <v>0</v>
      </c>
      <c r="AR55" s="145" t="n">
        <f aca="false">IF(ISTEXT(AP55),1,0)</f>
        <v>0</v>
      </c>
      <c r="AS55" s="145" t="n">
        <f aca="false">IF(ISTEXT(AT55),1,0)</f>
        <v>0</v>
      </c>
      <c r="AT55" s="179" t="n">
        <f aca="false">IF(ISBLANK(F55),0,IF(MONTH(F55)=MONTH(AT$4),CONCATENATE(D55,", on the → ",R55),0))</f>
        <v>0</v>
      </c>
      <c r="AU55" s="180" t="n">
        <f aca="false">IF(MONTH(F55)&lt;=$AU$2,0,2)</f>
        <v>2</v>
      </c>
      <c r="AV55" s="180" t="n">
        <f aca="false">IF(AU55=0,0,IF(DAY(F55)&gt;=$AV$2,1,0))</f>
        <v>1</v>
      </c>
      <c r="AW55" s="180" t="n">
        <f aca="false">IF(SUM(AU55+AV55)=0,11,0)</f>
        <v>0</v>
      </c>
      <c r="AX55" s="5" t="n">
        <f aca="false">IF(ISTEXT(D55),1,0)</f>
        <v>0</v>
      </c>
      <c r="AY55" s="5" t="str">
        <f aca="false">IF(ISTEXT(C55),"zz",IF(ISBLANK(D55),"zz",D55))</f>
        <v>zz</v>
      </c>
      <c r="AZ55" s="181" t="str">
        <f aca="false">IF(ISTEXT(C55),D55,"zz")</f>
        <v>zz</v>
      </c>
      <c r="BA55" s="12" t="n">
        <f aca="false">IF(ISNUMBER(F55)&lt;0.5,0,IF(AND(DAY(F55)=1,MONTH(F55)=$Y$4),1,22))</f>
        <v>0</v>
      </c>
    </row>
    <row r="56" customFormat="false" ht="12.8" hidden="false" customHeight="false" outlineLevel="0" collapsed="false">
      <c r="A56" s="182" t="n">
        <f aca="false">SUM(1+A55)</f>
        <v>49</v>
      </c>
      <c r="B56" s="150" t="n">
        <f aca="false">IF(ISBLANK(D56),0,IF(ISTEXT(C56),CONCATENATE(""),SUM(YEAR(F56))+90))</f>
        <v>0</v>
      </c>
      <c r="C56" s="151"/>
      <c r="D56" s="184"/>
      <c r="E56" s="153" t="n">
        <f aca="false">IF(AE56&gt;0.5,CONCATENATE("→"),IF(V56&gt;0.5,CONCATENATE("→"),0))</f>
        <v>0</v>
      </c>
      <c r="F56" s="154"/>
      <c r="G56" s="155" t="n">
        <f aca="false">IF(ISBLANK(F56),0,IF(ISTEXT(C56),0,IF(ISTEXT(D56),CONCATENATE("     ",ROUNDDOWN(ORG.OPENOFFICE.YEARS(F56,$AB$2,0),0)))))</f>
        <v>0</v>
      </c>
      <c r="H56" s="58"/>
      <c r="I56" s="156" t="n">
        <f aca="false">IF(AE56&gt;0.5,CONCATENATE("←"),IF(V56&gt;0.5,CONCATENATE("←"),IF(ISTEXT(C56),CONCATENATE("App.  "),0)))</f>
        <v>0</v>
      </c>
      <c r="J56" s="157" t="str">
        <f aca="false">IF(ISBLANK(F56),CONCATENATE(" "),MONTH(F56))</f>
        <v> </v>
      </c>
      <c r="K56" s="158" t="n">
        <f aca="false">F56</f>
        <v>0</v>
      </c>
      <c r="L56" s="159" t="n">
        <f aca="false">IF(ISTEXT(C56),CONCATENATE("-"),IF(ISBLANK(F56),0,IF(ISTEXT(C56),0,IF(ISTEXT(D56),WEEKDAY(F56,1),0))))</f>
        <v>0</v>
      </c>
      <c r="M56" s="160" t="n">
        <f aca="false">IF(ISBLANK(F56),0,IF(ISTEXT(D56),WEEKDAY(DATE(YEAR($AT$1),MONTH(F56),DAY(F56))),0))</f>
        <v>0</v>
      </c>
      <c r="N56" s="161" t="n">
        <f aca="false">IF(G56&lt;0.5,0,IF(AL56=1,CONCATENATE("See calender!"),DAY(F56)+G56))</f>
        <v>0</v>
      </c>
      <c r="O56" s="162" t="n">
        <f aca="false">IF(ISTEXT(E56),1,0)</f>
        <v>0</v>
      </c>
      <c r="P56" s="163" t="n">
        <f aca="false">IF(ISBLANK(F56),0,ORG.OPENOFFICE.DAYSINMONTH(F56))</f>
        <v>0</v>
      </c>
      <c r="Q56" s="164" t="n">
        <f aca="false">IF(F56&gt;0.5,MONTH(F56),0)</f>
        <v>0</v>
      </c>
      <c r="R56" s="164" t="n">
        <f aca="false">IF(F56&gt;0.5,DAY(F56),0)</f>
        <v>0</v>
      </c>
      <c r="S56" s="164" t="n">
        <f aca="false">IF(Q56=Q$4,Q56,0)</f>
        <v>0</v>
      </c>
      <c r="T56" s="164" t="n">
        <f aca="false">IF(R$4=R56,R56,0)</f>
        <v>0</v>
      </c>
      <c r="U56" s="165" t="n">
        <f aca="false">IF(T56&gt;0.5,AND(S56&gt;0.5))</f>
        <v>0</v>
      </c>
      <c r="V56" s="166" t="n">
        <f aca="false">IF(U56=1,T56,0)</f>
        <v>0</v>
      </c>
      <c r="W56" s="166" t="n">
        <f aca="false">D56</f>
        <v>0</v>
      </c>
      <c r="X56" s="167" t="n">
        <f aca="false">IF(ISTEXT(C56),AND(V56&gt;0.5))</f>
        <v>0</v>
      </c>
      <c r="Y56" s="168" t="n">
        <f aca="false">IF(ISNUMBER(F56)&lt;0.5,0,IF(MONTH(F56)=$Y$4,1,IF(SUM(AA56+AB56)=2,1,0)))</f>
        <v>0</v>
      </c>
      <c r="Z56" s="168" t="n">
        <f aca="false">IF(ISBLANK(F56),0,IF(Y56=1,DAY(F56),0))</f>
        <v>0</v>
      </c>
      <c r="AA56" s="169" t="n">
        <f aca="false">IF(ISBLANK(F56),0,IF(MONTH(F56)+$Y$1=13,1,IF(MONTH(F56)=$Y$4+1,1,0)))</f>
        <v>0</v>
      </c>
      <c r="AB56" s="170" t="n">
        <f aca="false">IF(DAY(F56)+AA56=2,1,0)</f>
        <v>0</v>
      </c>
      <c r="AC56" s="170" t="n">
        <f aca="false">IF($Z$4=Z56,Z56,0)</f>
        <v>0</v>
      </c>
      <c r="AD56" s="171" t="n">
        <f aca="false">IF(DAY(F56)=P56,1,0)</f>
        <v>0</v>
      </c>
      <c r="AE56" s="172" t="n">
        <f aca="false">IF(BA56=1,0,IF(AC56&gt;=0.5,AC56,0))</f>
        <v>0</v>
      </c>
      <c r="AF56" s="172" t="n">
        <f aca="false">D56</f>
        <v>0</v>
      </c>
      <c r="AG56" s="173" t="n">
        <f aca="false">IF(V56&gt;0.5,1,0)</f>
        <v>0</v>
      </c>
      <c r="AH56" s="173" t="n">
        <f aca="false">IF(AG56=1,0,IF(AE56&gt;0.5,1,0))</f>
        <v>0</v>
      </c>
      <c r="AI56" s="174" t="n">
        <f aca="false">IF(ISTEXT(C56),AND(AE56&gt;0.5))</f>
        <v>0</v>
      </c>
      <c r="AJ56" s="173"/>
      <c r="AK56" s="173" t="n">
        <f aca="false">IF(Q56=$Q$4,1,0)</f>
        <v>0</v>
      </c>
      <c r="AL56" s="174" t="n">
        <f aca="false">IF(AK56=1,AND(R56&gt;=$R$4))</f>
        <v>0</v>
      </c>
      <c r="AM56" s="175" t="n">
        <f aca="false">IF(AL56=1,D56)</f>
        <v>0</v>
      </c>
      <c r="AN56" s="176" t="n">
        <f aca="false">IF(G56&gt;0.5,SUM(G56+1),0)</f>
        <v>0</v>
      </c>
      <c r="AO56" s="162" t="n">
        <f aca="false">G56</f>
        <v>0</v>
      </c>
      <c r="AP56" s="177" t="n">
        <f aca="false">IF(AL56=1,CONCATENATE(D56," on the → ",R56),0)</f>
        <v>0</v>
      </c>
      <c r="AQ56" s="178" t="n">
        <f aca="false">IF(AP56&gt;0.5,R56,0)</f>
        <v>0</v>
      </c>
      <c r="AR56" s="178" t="n">
        <f aca="false">IF(ISTEXT(AP56),1,0)</f>
        <v>0</v>
      </c>
      <c r="AS56" s="178" t="n">
        <f aca="false">IF(ISTEXT(AT56),1,0)</f>
        <v>0</v>
      </c>
      <c r="AT56" s="179" t="n">
        <f aca="false">IF(ISBLANK(F56),0,IF(MONTH(F56)=MONTH(AT$4),CONCATENATE(D56,", on the → ",R56),0))</f>
        <v>0</v>
      </c>
      <c r="AU56" s="180" t="n">
        <f aca="false">IF(MONTH(F56)&lt;=$AU$2,0,2)</f>
        <v>2</v>
      </c>
      <c r="AV56" s="180" t="n">
        <f aca="false">IF(AU56=0,0,IF(DAY(F56)&gt;=$AV$2,1,0))</f>
        <v>1</v>
      </c>
      <c r="AW56" s="180" t="n">
        <f aca="false">IF(SUM(AU56+AV56)=0,11,0)</f>
        <v>0</v>
      </c>
      <c r="AX56" s="5" t="n">
        <f aca="false">IF(ISTEXT(D56),1,0)</f>
        <v>0</v>
      </c>
      <c r="AY56" s="5" t="str">
        <f aca="false">IF(ISTEXT(C56),"zz",IF(ISBLANK(D56),"zz",D56))</f>
        <v>zz</v>
      </c>
      <c r="AZ56" s="181" t="str">
        <f aca="false">IF(ISTEXT(C56),D56,"zz")</f>
        <v>zz</v>
      </c>
      <c r="BA56" s="12" t="n">
        <f aca="false">IF(ISNUMBER(F56)&lt;0.5,0,IF(AND(DAY(F56)=1,MONTH(F56)=$Y$4),1,22))</f>
        <v>0</v>
      </c>
    </row>
    <row r="57" customFormat="false" ht="12.8" hidden="false" customHeight="false" outlineLevel="0" collapsed="false">
      <c r="A57" s="182" t="n">
        <f aca="false">SUM(1+A56)</f>
        <v>50</v>
      </c>
      <c r="B57" s="150" t="n">
        <f aca="false">IF(ISBLANK(D57),0,IF(ISTEXT(C57),CONCATENATE(""),SUM(YEAR(F57))+90))</f>
        <v>0</v>
      </c>
      <c r="C57" s="151"/>
      <c r="D57" s="152"/>
      <c r="E57" s="153" t="n">
        <f aca="false">IF(AE57&gt;0.5,CONCATENATE("→"),IF(V57&gt;0.5,CONCATENATE("→"),0))</f>
        <v>0</v>
      </c>
      <c r="F57" s="154"/>
      <c r="G57" s="155" t="n">
        <f aca="false">IF(ISBLANK(F57),0,IF(ISTEXT(C57),0,IF(ISTEXT(D57),CONCATENATE("     ",ROUNDDOWN(ORG.OPENOFFICE.YEARS(F57,$AB$2,0),0)))))</f>
        <v>0</v>
      </c>
      <c r="H57" s="58"/>
      <c r="I57" s="156" t="n">
        <f aca="false">IF(AE57&gt;0.5,CONCATENATE("←"),IF(V57&gt;0.5,CONCATENATE("←"),IF(ISTEXT(C57),CONCATENATE("App.  "),0)))</f>
        <v>0</v>
      </c>
      <c r="J57" s="157" t="str">
        <f aca="false">IF(ISBLANK(F57),CONCATENATE(" "),MONTH(F57))</f>
        <v> </v>
      </c>
      <c r="K57" s="158" t="n">
        <f aca="false">F57</f>
        <v>0</v>
      </c>
      <c r="L57" s="159" t="n">
        <f aca="false">IF(ISTEXT(C57),CONCATENATE("-"),IF(ISBLANK(F57),0,IF(ISTEXT(C57),0,IF(ISTEXT(D57),WEEKDAY(F57,1),0))))</f>
        <v>0</v>
      </c>
      <c r="M57" s="160" t="n">
        <f aca="false">IF(ISBLANK(F57),0,IF(ISTEXT(D57),WEEKDAY(DATE(YEAR($AT$1),MONTH(F57),DAY(F57))),0))</f>
        <v>0</v>
      </c>
      <c r="N57" s="161" t="n">
        <f aca="false">IF(G57&lt;0.5,0,IF(AL57=1,CONCATENATE("See calender!"),DAY(F57)+G57))</f>
        <v>0</v>
      </c>
      <c r="O57" s="162" t="n">
        <f aca="false">IF(ISTEXT(E57),1,0)</f>
        <v>0</v>
      </c>
      <c r="P57" s="163" t="n">
        <f aca="false">IF(ISBLANK(F57),0,ORG.OPENOFFICE.DAYSINMONTH(F57))</f>
        <v>0</v>
      </c>
      <c r="Q57" s="164" t="n">
        <f aca="false">IF(F57&gt;0.5,MONTH(F57),0)</f>
        <v>0</v>
      </c>
      <c r="R57" s="164" t="n">
        <f aca="false">IF(F57&gt;0.5,DAY(F57),0)</f>
        <v>0</v>
      </c>
      <c r="S57" s="164" t="n">
        <f aca="false">IF(Q57=Q$4,Q57,0)</f>
        <v>0</v>
      </c>
      <c r="T57" s="164" t="n">
        <f aca="false">IF(R$4=R57,R57,0)</f>
        <v>0</v>
      </c>
      <c r="U57" s="165" t="n">
        <f aca="false">IF(T57&gt;0.5,AND(S57&gt;0.5))</f>
        <v>0</v>
      </c>
      <c r="V57" s="166" t="n">
        <f aca="false">IF(U57=1,T57,0)</f>
        <v>0</v>
      </c>
      <c r="W57" s="166" t="n">
        <f aca="false">D57</f>
        <v>0</v>
      </c>
      <c r="X57" s="167" t="n">
        <f aca="false">IF(ISTEXT(C57),AND(V57&gt;0.5))</f>
        <v>0</v>
      </c>
      <c r="Y57" s="168" t="n">
        <f aca="false">IF(ISNUMBER(F57)&lt;0.5,0,IF(MONTH(F57)=$Y$4,1,IF(SUM(AA57+AB57)=2,1,0)))</f>
        <v>0</v>
      </c>
      <c r="Z57" s="168" t="n">
        <f aca="false">IF(ISBLANK(F57),0,IF(Y57=1,DAY(F57),0))</f>
        <v>0</v>
      </c>
      <c r="AA57" s="169" t="n">
        <f aca="false">IF(ISBLANK(F57),0,IF(MONTH(F57)+$Y$1=13,1,IF(MONTH(F57)=$Y$4+1,1,0)))</f>
        <v>0</v>
      </c>
      <c r="AB57" s="170" t="n">
        <f aca="false">IF(DAY(F57)+AA57=2,1,0)</f>
        <v>0</v>
      </c>
      <c r="AC57" s="170" t="n">
        <f aca="false">IF($Z$4=Z57,Z57,0)</f>
        <v>0</v>
      </c>
      <c r="AD57" s="171" t="n">
        <f aca="false">IF(DAY(F57)=P57,1,0)</f>
        <v>0</v>
      </c>
      <c r="AE57" s="172" t="n">
        <f aca="false">IF(BA57=1,0,IF(AC57&gt;=0.5,AC57,0))</f>
        <v>0</v>
      </c>
      <c r="AF57" s="172" t="n">
        <f aca="false">D57</f>
        <v>0</v>
      </c>
      <c r="AG57" s="173" t="n">
        <f aca="false">IF(V57&gt;0.5,1,0)</f>
        <v>0</v>
      </c>
      <c r="AH57" s="173" t="n">
        <f aca="false">IF(AG57=1,0,IF(AE57&gt;0.5,1,0))</f>
        <v>0</v>
      </c>
      <c r="AI57" s="174" t="n">
        <f aca="false">IF(ISTEXT(C57),AND(AE57&gt;0.5))</f>
        <v>0</v>
      </c>
      <c r="AJ57" s="173"/>
      <c r="AK57" s="173" t="n">
        <f aca="false">IF(Q57=$Q$4,1,0)</f>
        <v>0</v>
      </c>
      <c r="AL57" s="174" t="n">
        <f aca="false">IF(AK57=1,AND(R57&gt;=$R$4))</f>
        <v>0</v>
      </c>
      <c r="AM57" s="175" t="n">
        <f aca="false">IF(AL57=1,D57)</f>
        <v>0</v>
      </c>
      <c r="AN57" s="176" t="n">
        <f aca="false">IF(G57&gt;0.5,SUM(G57+1),0)</f>
        <v>0</v>
      </c>
      <c r="AO57" s="162" t="n">
        <f aca="false">G57</f>
        <v>0</v>
      </c>
      <c r="AP57" s="177" t="n">
        <f aca="false">IF(AL57=1,CONCATENATE(D57," on the → ",R57),0)</f>
        <v>0</v>
      </c>
      <c r="AQ57" s="178" t="n">
        <f aca="false">IF(AP57&gt;0.5,R57,0)</f>
        <v>0</v>
      </c>
      <c r="AR57" s="178" t="n">
        <f aca="false">IF(ISTEXT(AP57),1,0)</f>
        <v>0</v>
      </c>
      <c r="AS57" s="178" t="n">
        <f aca="false">IF(ISTEXT(AT57),1,0)</f>
        <v>0</v>
      </c>
      <c r="AT57" s="179" t="n">
        <f aca="false">IF(ISBLANK(F57),0,IF(MONTH(F57)=MONTH(AT$4),CONCATENATE(D57,", on the → ",R57),0))</f>
        <v>0</v>
      </c>
      <c r="AU57" s="180" t="n">
        <f aca="false">IF(MONTH(F57)&lt;=$AU$2,0,2)</f>
        <v>2</v>
      </c>
      <c r="AV57" s="180" t="n">
        <f aca="false">IF(AU57=0,0,IF(DAY(F57)&gt;=$AV$2,1,0))</f>
        <v>1</v>
      </c>
      <c r="AW57" s="180" t="n">
        <f aca="false">IF(SUM(AU57+AV57)=0,11,0)</f>
        <v>0</v>
      </c>
      <c r="AX57" s="5" t="n">
        <f aca="false">IF(ISTEXT(D57),1,0)</f>
        <v>0</v>
      </c>
      <c r="AY57" s="5" t="str">
        <f aca="false">IF(ISTEXT(C57),"zz",IF(ISBLANK(D57),"zz",D57))</f>
        <v>zz</v>
      </c>
      <c r="AZ57" s="181" t="str">
        <f aca="false">IF(ISTEXT(C57),D57,"zz")</f>
        <v>zz</v>
      </c>
      <c r="BA57" s="12" t="n">
        <f aca="false">IF(ISNUMBER(F57)&lt;0.5,0,IF(AND(DAY(F57)=1,MONTH(F57)=$Y$4),1,22))</f>
        <v>0</v>
      </c>
    </row>
    <row r="58" customFormat="false" ht="12.8" hidden="false" customHeight="false" outlineLevel="0" collapsed="false">
      <c r="A58" s="182" t="n">
        <f aca="false">SUM(1+A57)</f>
        <v>51</v>
      </c>
      <c r="B58" s="150" t="n">
        <f aca="false">IF(ISBLANK(D58),0,IF(ISTEXT(C58),CONCATENATE(""),SUM(YEAR(F58))+90))</f>
        <v>0</v>
      </c>
      <c r="C58" s="151"/>
      <c r="D58" s="152"/>
      <c r="E58" s="153" t="n">
        <f aca="false">IF(AE58&gt;0.5,CONCATENATE("→"),IF(V58&gt;0.5,CONCATENATE("→"),0))</f>
        <v>0</v>
      </c>
      <c r="F58" s="154"/>
      <c r="G58" s="155" t="n">
        <f aca="false">IF(ISBLANK(F58),0,IF(ISTEXT(C58),0,IF(ISTEXT(D58),CONCATENATE("     ",ROUNDDOWN(ORG.OPENOFFICE.YEARS(F58,$AB$2,0),0)))))</f>
        <v>0</v>
      </c>
      <c r="H58" s="58"/>
      <c r="I58" s="156" t="n">
        <f aca="false">IF(AE58&gt;0.5,CONCATENATE("←"),IF(V58&gt;0.5,CONCATENATE("←"),IF(ISTEXT(C58),CONCATENATE("App.  "),0)))</f>
        <v>0</v>
      </c>
      <c r="J58" s="157" t="str">
        <f aca="false">IF(ISBLANK(F58),CONCATENATE(" "),MONTH(F58))</f>
        <v> </v>
      </c>
      <c r="K58" s="158" t="n">
        <f aca="false">F58</f>
        <v>0</v>
      </c>
      <c r="L58" s="159" t="n">
        <f aca="false">IF(ISTEXT(C58),CONCATENATE("-"),IF(ISBLANK(F58),0,IF(ISTEXT(C58),0,IF(ISTEXT(D58),WEEKDAY(F58,1),0))))</f>
        <v>0</v>
      </c>
      <c r="M58" s="160" t="n">
        <f aca="false">IF(ISBLANK(F58),0,IF(ISTEXT(D58),WEEKDAY(DATE(YEAR($AT$1),MONTH(F58),DAY(F58))),0))</f>
        <v>0</v>
      </c>
      <c r="N58" s="161" t="n">
        <f aca="false">IF(G58&lt;0.5,0,IF(AL58=1,CONCATENATE("See calender!"),DAY(F58)+G58))</f>
        <v>0</v>
      </c>
      <c r="O58" s="162" t="n">
        <f aca="false">IF(ISTEXT(E58),1,0)</f>
        <v>0</v>
      </c>
      <c r="P58" s="163" t="n">
        <f aca="false">IF(ISBLANK(F58),0,ORG.OPENOFFICE.DAYSINMONTH(F58))</f>
        <v>0</v>
      </c>
      <c r="Q58" s="164" t="n">
        <f aca="false">IF(F58&gt;0.5,MONTH(F58),0)</f>
        <v>0</v>
      </c>
      <c r="R58" s="164" t="n">
        <f aca="false">IF(F58&gt;0.5,DAY(F58),0)</f>
        <v>0</v>
      </c>
      <c r="S58" s="164" t="n">
        <f aca="false">IF(Q58=Q$4,Q58,0)</f>
        <v>0</v>
      </c>
      <c r="T58" s="164" t="n">
        <f aca="false">IF(R$4=R58,R58,0)</f>
        <v>0</v>
      </c>
      <c r="U58" s="165" t="n">
        <f aca="false">IF(T58&gt;0.5,AND(S58&gt;0.5))</f>
        <v>0</v>
      </c>
      <c r="V58" s="166" t="n">
        <f aca="false">IF(U58=1,T58,0)</f>
        <v>0</v>
      </c>
      <c r="W58" s="166" t="n">
        <f aca="false">D58</f>
        <v>0</v>
      </c>
      <c r="X58" s="167" t="n">
        <f aca="false">IF(ISTEXT(C58),AND(V58&gt;0.5))</f>
        <v>0</v>
      </c>
      <c r="Y58" s="168" t="n">
        <f aca="false">IF(ISNUMBER(F58)&lt;0.5,0,IF(MONTH(F58)=$Y$4,1,IF(SUM(AA58+AB58)=2,1,0)))</f>
        <v>0</v>
      </c>
      <c r="Z58" s="168" t="n">
        <f aca="false">IF(ISBLANK(F58),0,IF(Y58=1,DAY(F58),0))</f>
        <v>0</v>
      </c>
      <c r="AA58" s="169" t="n">
        <f aca="false">IF(ISBLANK(F58),0,IF(MONTH(F58)+$Y$1=13,1,IF(MONTH(F58)=$Y$4+1,1,0)))</f>
        <v>0</v>
      </c>
      <c r="AB58" s="170" t="n">
        <f aca="false">IF(DAY(F58)+AA58=2,1,0)</f>
        <v>0</v>
      </c>
      <c r="AC58" s="170" t="n">
        <f aca="false">IF($Z$4=Z58,Z58,0)</f>
        <v>0</v>
      </c>
      <c r="AD58" s="171" t="n">
        <f aca="false">IF(DAY(F58)=P58,1,0)</f>
        <v>0</v>
      </c>
      <c r="AE58" s="172" t="n">
        <f aca="false">IF(BA58=1,0,IF(AC58&gt;=0.5,AC58,0))</f>
        <v>0</v>
      </c>
      <c r="AF58" s="172" t="n">
        <f aca="false">D58</f>
        <v>0</v>
      </c>
      <c r="AG58" s="173" t="n">
        <f aca="false">IF(V58&gt;0.5,1,0)</f>
        <v>0</v>
      </c>
      <c r="AH58" s="173" t="n">
        <f aca="false">IF(AG58=1,0,IF(AE58&gt;0.5,1,0))</f>
        <v>0</v>
      </c>
      <c r="AI58" s="174" t="n">
        <f aca="false">IF(ISTEXT(C58),AND(AE58&gt;0.5))</f>
        <v>0</v>
      </c>
      <c r="AJ58" s="173"/>
      <c r="AK58" s="173" t="n">
        <f aca="false">IF(Q58=$Q$4,1,0)</f>
        <v>0</v>
      </c>
      <c r="AL58" s="174" t="n">
        <f aca="false">IF(AK58=1,AND(R58&gt;=$R$4))</f>
        <v>0</v>
      </c>
      <c r="AM58" s="175" t="n">
        <f aca="false">IF(AL58=1,D58)</f>
        <v>0</v>
      </c>
      <c r="AN58" s="176" t="n">
        <f aca="false">IF(G58&gt;0.5,SUM(G58+1),0)</f>
        <v>0</v>
      </c>
      <c r="AO58" s="162" t="n">
        <f aca="false">G58</f>
        <v>0</v>
      </c>
      <c r="AP58" s="177" t="n">
        <f aca="false">IF(AL58=1,CONCATENATE(D58," on the → ",R58),0)</f>
        <v>0</v>
      </c>
      <c r="AQ58" s="145" t="n">
        <f aca="false">IF(AP58&gt;0.5,R58,0)</f>
        <v>0</v>
      </c>
      <c r="AR58" s="145" t="n">
        <f aca="false">IF(ISTEXT(AP58),1,0)</f>
        <v>0</v>
      </c>
      <c r="AS58" s="145" t="n">
        <f aca="false">IF(ISTEXT(AT58),1,0)</f>
        <v>0</v>
      </c>
      <c r="AT58" s="179" t="n">
        <f aca="false">IF(ISBLANK(F58),0,IF(MONTH(F58)=MONTH(AT$4),CONCATENATE(D58,", on the → ",R58),0))</f>
        <v>0</v>
      </c>
      <c r="AU58" s="180" t="n">
        <f aca="false">IF(MONTH(F58)&lt;=$AU$2,0,2)</f>
        <v>2</v>
      </c>
      <c r="AV58" s="180" t="n">
        <f aca="false">IF(AU58=0,0,IF(DAY(F58)&gt;=$AV$2,1,0))</f>
        <v>1</v>
      </c>
      <c r="AW58" s="180" t="n">
        <f aca="false">IF(SUM(AU58+AV58)=0,11,0)</f>
        <v>0</v>
      </c>
      <c r="AX58" s="5" t="n">
        <f aca="false">IF(ISTEXT(D58),1,0)</f>
        <v>0</v>
      </c>
      <c r="AY58" s="5" t="str">
        <f aca="false">IF(ISTEXT(C58),"zz",IF(ISBLANK(D58),"zz",D58))</f>
        <v>zz</v>
      </c>
      <c r="AZ58" s="181" t="str">
        <f aca="false">IF(ISTEXT(C58),D58,"zz")</f>
        <v>zz</v>
      </c>
      <c r="BA58" s="12" t="n">
        <f aca="false">IF(ISNUMBER(F58)&lt;0.5,0,IF(AND(DAY(F58)=1,MONTH(F58)=$Y$4),1,22))</f>
        <v>0</v>
      </c>
    </row>
    <row r="59" customFormat="false" ht="12.8" hidden="false" customHeight="false" outlineLevel="0" collapsed="false">
      <c r="A59" s="182" t="n">
        <f aca="false">SUM(1+A58)</f>
        <v>52</v>
      </c>
      <c r="B59" s="150" t="n">
        <f aca="false">IF(ISBLANK(D59),0,IF(ISTEXT(C59),CONCATENATE(""),SUM(YEAR(F59))+90))</f>
        <v>0</v>
      </c>
      <c r="C59" s="151"/>
      <c r="D59" s="152"/>
      <c r="E59" s="153" t="n">
        <f aca="false">IF(AE59&gt;0.5,CONCATENATE("→"),IF(V59&gt;0.5,CONCATENATE("→"),0))</f>
        <v>0</v>
      </c>
      <c r="F59" s="154"/>
      <c r="G59" s="155" t="n">
        <f aca="false">IF(ISBLANK(F59),0,IF(ISTEXT(C59),0,IF(ISTEXT(D59),CONCATENATE("     ",ROUNDDOWN(ORG.OPENOFFICE.YEARS(F59,$AB$2,0),0)))))</f>
        <v>0</v>
      </c>
      <c r="H59" s="58"/>
      <c r="I59" s="156" t="n">
        <f aca="false">IF(AE59&gt;0.5,CONCATENATE("←"),IF(V59&gt;0.5,CONCATENATE("←"),IF(ISTEXT(C59),CONCATENATE("App.  "),0)))</f>
        <v>0</v>
      </c>
      <c r="J59" s="157" t="str">
        <f aca="false">IF(ISBLANK(F59),CONCATENATE(" "),MONTH(F59))</f>
        <v> </v>
      </c>
      <c r="K59" s="158" t="n">
        <f aca="false">F59</f>
        <v>0</v>
      </c>
      <c r="L59" s="159" t="n">
        <f aca="false">IF(ISTEXT(C59),CONCATENATE("-"),IF(ISBLANK(F59),0,IF(ISTEXT(C59),0,IF(ISTEXT(D59),WEEKDAY(F59,1),0))))</f>
        <v>0</v>
      </c>
      <c r="M59" s="160" t="n">
        <f aca="false">IF(ISBLANK(F59),0,IF(ISTEXT(D59),WEEKDAY(DATE(YEAR($AT$1),MONTH(F59),DAY(F59))),0))</f>
        <v>0</v>
      </c>
      <c r="N59" s="161" t="n">
        <f aca="false">IF(G59&lt;0.5,0,IF(AL59=1,CONCATENATE("See calender!"),DAY(F59)+G59))</f>
        <v>0</v>
      </c>
      <c r="O59" s="162" t="n">
        <f aca="false">IF(ISTEXT(E59),1,0)</f>
        <v>0</v>
      </c>
      <c r="P59" s="163" t="n">
        <f aca="false">IF(ISBLANK(F59),0,ORG.OPENOFFICE.DAYSINMONTH(F59))</f>
        <v>0</v>
      </c>
      <c r="Q59" s="164" t="n">
        <f aca="false">IF(F59&gt;0.5,MONTH(F59),0)</f>
        <v>0</v>
      </c>
      <c r="R59" s="164" t="n">
        <f aca="false">IF(F59&gt;0.5,DAY(F59),0)</f>
        <v>0</v>
      </c>
      <c r="S59" s="164" t="n">
        <f aca="false">IF(Q59=Q$4,Q59,0)</f>
        <v>0</v>
      </c>
      <c r="T59" s="164" t="n">
        <f aca="false">IF(R$4=R59,R59,0)</f>
        <v>0</v>
      </c>
      <c r="U59" s="165" t="n">
        <f aca="false">IF(T59&gt;0.5,AND(S59&gt;0.5))</f>
        <v>0</v>
      </c>
      <c r="V59" s="166" t="n">
        <f aca="false">IF(U59=1,T59,0)</f>
        <v>0</v>
      </c>
      <c r="W59" s="166" t="n">
        <f aca="false">D59</f>
        <v>0</v>
      </c>
      <c r="X59" s="167" t="n">
        <f aca="false">IF(ISTEXT(C59),AND(V59&gt;0.5))</f>
        <v>0</v>
      </c>
      <c r="Y59" s="168" t="n">
        <f aca="false">IF(ISNUMBER(F59)&lt;0.5,0,IF(MONTH(F59)=$Y$4,1,IF(SUM(AA59+AB59)=2,1,0)))</f>
        <v>0</v>
      </c>
      <c r="Z59" s="168" t="n">
        <f aca="false">IF(ISBLANK(F59),0,IF(Y59=1,DAY(F59),0))</f>
        <v>0</v>
      </c>
      <c r="AA59" s="169" t="n">
        <f aca="false">IF(ISBLANK(F59),0,IF(MONTH(F59)+$Y$1=13,1,IF(MONTH(F59)=$Y$4+1,1,0)))</f>
        <v>0</v>
      </c>
      <c r="AB59" s="170" t="n">
        <f aca="false">IF(DAY(F59)+AA59=2,1,0)</f>
        <v>0</v>
      </c>
      <c r="AC59" s="170" t="n">
        <f aca="false">IF($Z$4=Z59,Z59,0)</f>
        <v>0</v>
      </c>
      <c r="AD59" s="171" t="n">
        <f aca="false">IF(DAY(F59)=P59,1,0)</f>
        <v>0</v>
      </c>
      <c r="AE59" s="172" t="n">
        <f aca="false">IF(BA59=1,0,IF(AC59&gt;=0.5,AC59,0))</f>
        <v>0</v>
      </c>
      <c r="AF59" s="172" t="n">
        <f aca="false">D59</f>
        <v>0</v>
      </c>
      <c r="AG59" s="173" t="n">
        <f aca="false">IF(V59&gt;0.5,1,0)</f>
        <v>0</v>
      </c>
      <c r="AH59" s="173" t="n">
        <f aca="false">IF(AG59=1,0,IF(AE59&gt;0.5,1,0))</f>
        <v>0</v>
      </c>
      <c r="AI59" s="174" t="n">
        <f aca="false">IF(ISTEXT(C59),AND(AE59&gt;0.5))</f>
        <v>0</v>
      </c>
      <c r="AJ59" s="173"/>
      <c r="AK59" s="173" t="n">
        <f aca="false">IF(Q59=$Q$4,1,0)</f>
        <v>0</v>
      </c>
      <c r="AL59" s="174" t="n">
        <f aca="false">IF(AK59=1,AND(R59&gt;=$R$4))</f>
        <v>0</v>
      </c>
      <c r="AM59" s="175" t="n">
        <f aca="false">IF(AL59=1,D59)</f>
        <v>0</v>
      </c>
      <c r="AN59" s="176" t="n">
        <f aca="false">IF(G59&gt;0.5,SUM(G59+1),0)</f>
        <v>0</v>
      </c>
      <c r="AO59" s="162" t="n">
        <f aca="false">G59</f>
        <v>0</v>
      </c>
      <c r="AP59" s="177" t="n">
        <f aca="false">IF(AL59=1,CONCATENATE(D59," on the → ",R59),0)</f>
        <v>0</v>
      </c>
      <c r="AQ59" s="178" t="n">
        <f aca="false">IF(AP59&gt;0.5,R59,0)</f>
        <v>0</v>
      </c>
      <c r="AR59" s="178" t="n">
        <f aca="false">IF(ISTEXT(AP59),1,0)</f>
        <v>0</v>
      </c>
      <c r="AS59" s="178" t="n">
        <f aca="false">IF(ISTEXT(AT59),1,0)</f>
        <v>0</v>
      </c>
      <c r="AT59" s="179" t="n">
        <f aca="false">IF(ISBLANK(F59),0,IF(MONTH(F59)=MONTH(AT$4),CONCATENATE(D59,", on the → ",R59),0))</f>
        <v>0</v>
      </c>
      <c r="AU59" s="180" t="n">
        <f aca="false">IF(MONTH(F59)&lt;=$AU$2,0,2)</f>
        <v>2</v>
      </c>
      <c r="AV59" s="180" t="n">
        <f aca="false">IF(AU59=0,0,IF(DAY(F59)&gt;=$AV$2,1,0))</f>
        <v>1</v>
      </c>
      <c r="AW59" s="180" t="n">
        <f aca="false">IF(SUM(AU59+AV59)=0,11,0)</f>
        <v>0</v>
      </c>
      <c r="AX59" s="5" t="n">
        <f aca="false">IF(ISTEXT(D59),1,0)</f>
        <v>0</v>
      </c>
      <c r="AY59" s="5" t="str">
        <f aca="false">IF(ISTEXT(C59),"zz",IF(ISBLANK(D59),"zz",D59))</f>
        <v>zz</v>
      </c>
      <c r="AZ59" s="181" t="str">
        <f aca="false">IF(ISTEXT(C59),D59,"zz")</f>
        <v>zz</v>
      </c>
      <c r="BA59" s="12" t="n">
        <f aca="false">IF(ISNUMBER(F59)&lt;0.5,0,IF(AND(DAY(F59)=1,MONTH(F59)=$Y$4),1,22))</f>
        <v>0</v>
      </c>
    </row>
    <row r="60" customFormat="false" ht="12.8" hidden="false" customHeight="false" outlineLevel="0" collapsed="false">
      <c r="A60" s="182" t="n">
        <f aca="false">SUM(1+A59)</f>
        <v>53</v>
      </c>
      <c r="B60" s="150" t="n">
        <f aca="false">IF(ISBLANK(D60),0,IF(ISTEXT(C60),CONCATENATE(""),SUM(YEAR(F60))+90))</f>
        <v>0</v>
      </c>
      <c r="C60" s="151"/>
      <c r="D60" s="152"/>
      <c r="E60" s="153" t="n">
        <f aca="false">IF(AE60&gt;0.5,CONCATENATE("→"),IF(V60&gt;0.5,CONCATENATE("→"),0))</f>
        <v>0</v>
      </c>
      <c r="F60" s="154"/>
      <c r="G60" s="155" t="n">
        <f aca="false">IF(ISBLANK(F60),0,IF(ISTEXT(C60),0,IF(ISTEXT(D60),CONCATENATE("     ",ROUNDDOWN(ORG.OPENOFFICE.YEARS(F60,$AB$2,0),0)))))</f>
        <v>0</v>
      </c>
      <c r="H60" s="58"/>
      <c r="I60" s="156" t="n">
        <f aca="false">IF(AE60&gt;0.5,CONCATENATE("←"),IF(V60&gt;0.5,CONCATENATE("←"),IF(ISTEXT(C60),CONCATENATE("App.  "),0)))</f>
        <v>0</v>
      </c>
      <c r="J60" s="157" t="str">
        <f aca="false">IF(ISBLANK(F60),CONCATENATE(" "),MONTH(F60))</f>
        <v> </v>
      </c>
      <c r="K60" s="158" t="n">
        <f aca="false">F60</f>
        <v>0</v>
      </c>
      <c r="L60" s="159" t="n">
        <f aca="false">IF(ISTEXT(C60),CONCATENATE("-"),IF(ISBLANK(F60),0,IF(ISTEXT(C60),0,IF(ISTEXT(D60),WEEKDAY(F60,1),0))))</f>
        <v>0</v>
      </c>
      <c r="M60" s="160" t="n">
        <f aca="false">IF(ISBLANK(F60),0,IF(ISTEXT(D60),WEEKDAY(DATE(YEAR($AT$1),MONTH(F60),DAY(F60))),0))</f>
        <v>0</v>
      </c>
      <c r="N60" s="161" t="n">
        <f aca="false">IF(G60&lt;0.5,0,IF(AL60=1,CONCATENATE("See calender!"),DAY(F60)+G60))</f>
        <v>0</v>
      </c>
      <c r="O60" s="162" t="n">
        <f aca="false">IF(ISTEXT(E60),1,0)</f>
        <v>0</v>
      </c>
      <c r="P60" s="163" t="n">
        <f aca="false">IF(ISBLANK(F60),0,ORG.OPENOFFICE.DAYSINMONTH(F60))</f>
        <v>0</v>
      </c>
      <c r="Q60" s="164" t="n">
        <f aca="false">IF(F60&gt;0.5,MONTH(F60),0)</f>
        <v>0</v>
      </c>
      <c r="R60" s="164" t="n">
        <f aca="false">IF(F60&gt;0.5,DAY(F60),0)</f>
        <v>0</v>
      </c>
      <c r="S60" s="164" t="n">
        <f aca="false">IF(Q60=Q$4,Q60,0)</f>
        <v>0</v>
      </c>
      <c r="T60" s="164" t="n">
        <f aca="false">IF(R$4=R60,R60,0)</f>
        <v>0</v>
      </c>
      <c r="U60" s="165" t="n">
        <f aca="false">IF(T60&gt;0.5,AND(S60&gt;0.5))</f>
        <v>0</v>
      </c>
      <c r="V60" s="166" t="n">
        <f aca="false">IF(U60=1,T60,0)</f>
        <v>0</v>
      </c>
      <c r="W60" s="166" t="n">
        <f aca="false">D60</f>
        <v>0</v>
      </c>
      <c r="X60" s="167" t="n">
        <f aca="false">IF(ISTEXT(C60),AND(V60&gt;0.5))</f>
        <v>0</v>
      </c>
      <c r="Y60" s="168" t="n">
        <f aca="false">IF(ISNUMBER(F60)&lt;0.5,0,IF(MONTH(F60)=$Y$4,1,IF(SUM(AA60+AB60)=2,1,0)))</f>
        <v>0</v>
      </c>
      <c r="Z60" s="168" t="n">
        <f aca="false">IF(ISBLANK(F60),0,IF(Y60=1,DAY(F60),0))</f>
        <v>0</v>
      </c>
      <c r="AA60" s="169" t="n">
        <f aca="false">IF(ISBLANK(F60),0,IF(MONTH(F60)+$Y$1=13,1,IF(MONTH(F60)=$Y$4+1,1,0)))</f>
        <v>0</v>
      </c>
      <c r="AB60" s="170" t="n">
        <f aca="false">IF(DAY(F60)+AA60=2,1,0)</f>
        <v>0</v>
      </c>
      <c r="AC60" s="170" t="n">
        <f aca="false">IF($Z$4=Z60,Z60,0)</f>
        <v>0</v>
      </c>
      <c r="AD60" s="171" t="n">
        <f aca="false">IF(DAY(F60)=P60,1,0)</f>
        <v>0</v>
      </c>
      <c r="AE60" s="172" t="n">
        <f aca="false">IF(BA60=1,0,IF(AC60&gt;=0.5,AC60,0))</f>
        <v>0</v>
      </c>
      <c r="AF60" s="172" t="n">
        <f aca="false">D60</f>
        <v>0</v>
      </c>
      <c r="AG60" s="173" t="n">
        <f aca="false">IF(V60&gt;0.5,1,0)</f>
        <v>0</v>
      </c>
      <c r="AH60" s="173" t="n">
        <f aca="false">IF(AG60=1,0,IF(AE60&gt;0.5,1,0))</f>
        <v>0</v>
      </c>
      <c r="AI60" s="174" t="n">
        <f aca="false">IF(ISTEXT(C60),AND(AE60&gt;0.5))</f>
        <v>0</v>
      </c>
      <c r="AJ60" s="173"/>
      <c r="AK60" s="173" t="n">
        <f aca="false">IF(Q60=$Q$4,1,0)</f>
        <v>0</v>
      </c>
      <c r="AL60" s="174" t="n">
        <f aca="false">IF(AK60=1,AND(R60&gt;=$R$4))</f>
        <v>0</v>
      </c>
      <c r="AM60" s="175" t="n">
        <f aca="false">IF(AL60=1,D60)</f>
        <v>0</v>
      </c>
      <c r="AN60" s="176" t="n">
        <f aca="false">IF(G60&gt;0.5,SUM(G60+1),0)</f>
        <v>0</v>
      </c>
      <c r="AO60" s="162" t="n">
        <f aca="false">G60</f>
        <v>0</v>
      </c>
      <c r="AP60" s="177" t="n">
        <f aca="false">IF(AL60=1,CONCATENATE(D60," on the → ",R60),0)</f>
        <v>0</v>
      </c>
      <c r="AQ60" s="178" t="n">
        <f aca="false">IF(AP60&gt;0.5,R60,0)</f>
        <v>0</v>
      </c>
      <c r="AR60" s="178" t="n">
        <f aca="false">IF(ISTEXT(AP60),1,0)</f>
        <v>0</v>
      </c>
      <c r="AS60" s="178" t="n">
        <f aca="false">IF(ISTEXT(AT60),1,0)</f>
        <v>0</v>
      </c>
      <c r="AT60" s="179" t="n">
        <f aca="false">IF(ISBLANK(F60),0,IF(MONTH(F60)=MONTH(AT$4),CONCATENATE(D60,", on the → ",R60),0))</f>
        <v>0</v>
      </c>
      <c r="AU60" s="180" t="n">
        <f aca="false">IF(MONTH(F60)&lt;=$AU$2,0,2)</f>
        <v>2</v>
      </c>
      <c r="AV60" s="180" t="n">
        <f aca="false">IF(AU60=0,0,IF(DAY(F60)&gt;=$AV$2,1,0))</f>
        <v>1</v>
      </c>
      <c r="AW60" s="180" t="n">
        <f aca="false">IF(SUM(AU60+AV60)=0,11,0)</f>
        <v>0</v>
      </c>
      <c r="AX60" s="5" t="n">
        <f aca="false">IF(ISTEXT(D60),1,0)</f>
        <v>0</v>
      </c>
      <c r="AY60" s="5" t="str">
        <f aca="false">IF(ISTEXT(C60),"zz",IF(ISBLANK(D60),"zz",D60))</f>
        <v>zz</v>
      </c>
      <c r="AZ60" s="181" t="str">
        <f aca="false">IF(ISTEXT(C60),D60,"zz")</f>
        <v>zz</v>
      </c>
      <c r="BA60" s="12" t="n">
        <f aca="false">IF(ISNUMBER(F60)&lt;0.5,0,IF(AND(DAY(F60)=1,MONTH(F60)=$Y$4),1,22))</f>
        <v>0</v>
      </c>
    </row>
    <row r="61" customFormat="false" ht="12.8" hidden="false" customHeight="false" outlineLevel="0" collapsed="false">
      <c r="A61" s="182" t="n">
        <f aca="false">SUM(1+A60)</f>
        <v>54</v>
      </c>
      <c r="B61" s="150" t="n">
        <f aca="false">IF(ISBLANK(D61),0,IF(ISTEXT(C61),CONCATENATE(""),SUM(YEAR(F61))+90))</f>
        <v>0</v>
      </c>
      <c r="C61" s="151"/>
      <c r="D61" s="152"/>
      <c r="E61" s="153" t="n">
        <f aca="false">IF(AE61&gt;0.5,CONCATENATE("→"),IF(V61&gt;0.5,CONCATENATE("→"),0))</f>
        <v>0</v>
      </c>
      <c r="F61" s="154"/>
      <c r="G61" s="155" t="n">
        <f aca="false">IF(ISBLANK(F61),0,IF(ISTEXT(C61),0,IF(ISTEXT(D61),CONCATENATE("     ",ROUNDDOWN(ORG.OPENOFFICE.YEARS(F61,$AB$2,0),0)))))</f>
        <v>0</v>
      </c>
      <c r="H61" s="58"/>
      <c r="I61" s="156" t="n">
        <f aca="false">IF(AE61&gt;0.5,CONCATENATE("←"),IF(V61&gt;0.5,CONCATENATE("←"),IF(ISTEXT(C61),CONCATENATE("App.  "),0)))</f>
        <v>0</v>
      </c>
      <c r="J61" s="157" t="str">
        <f aca="false">IF(ISBLANK(F61),CONCATENATE(" "),MONTH(F61))</f>
        <v> </v>
      </c>
      <c r="K61" s="158" t="n">
        <f aca="false">F61</f>
        <v>0</v>
      </c>
      <c r="L61" s="159" t="n">
        <f aca="false">IF(ISTEXT(C61),CONCATENATE("-"),IF(ISBLANK(F61),0,IF(ISTEXT(C61),0,IF(ISTEXT(D61),WEEKDAY(F61,1),0))))</f>
        <v>0</v>
      </c>
      <c r="M61" s="160" t="n">
        <f aca="false">IF(ISBLANK(F61),0,IF(ISTEXT(D61),WEEKDAY(DATE(YEAR($AT$1),MONTH(F61),DAY(F61))),0))</f>
        <v>0</v>
      </c>
      <c r="N61" s="161" t="n">
        <f aca="false">IF(G61&lt;0.5,0,IF(AL61=1,CONCATENATE("See calender!"),DAY(F61)+G61))</f>
        <v>0</v>
      </c>
      <c r="O61" s="162" t="n">
        <f aca="false">IF(ISTEXT(E61),1,0)</f>
        <v>0</v>
      </c>
      <c r="P61" s="163" t="n">
        <f aca="false">IF(ISBLANK(F61),0,ORG.OPENOFFICE.DAYSINMONTH(F61))</f>
        <v>0</v>
      </c>
      <c r="Q61" s="164" t="n">
        <f aca="false">IF(F61&gt;0.5,MONTH(F61),0)</f>
        <v>0</v>
      </c>
      <c r="R61" s="164" t="n">
        <f aca="false">IF(F61&gt;0.5,DAY(F61),0)</f>
        <v>0</v>
      </c>
      <c r="S61" s="164" t="n">
        <f aca="false">IF(Q61=Q$4,Q61,0)</f>
        <v>0</v>
      </c>
      <c r="T61" s="164" t="n">
        <f aca="false">IF(R$4=R61,R61,0)</f>
        <v>0</v>
      </c>
      <c r="U61" s="165" t="n">
        <f aca="false">IF(T61&gt;0.5,AND(S61&gt;0.5))</f>
        <v>0</v>
      </c>
      <c r="V61" s="166" t="n">
        <f aca="false">IF(U61=1,T61,0)</f>
        <v>0</v>
      </c>
      <c r="W61" s="166" t="n">
        <f aca="false">D61</f>
        <v>0</v>
      </c>
      <c r="X61" s="167" t="n">
        <f aca="false">IF(ISTEXT(C61),AND(V61&gt;0.5))</f>
        <v>0</v>
      </c>
      <c r="Y61" s="168" t="n">
        <f aca="false">IF(ISNUMBER(F61)&lt;0.5,0,IF(MONTH(F61)=$Y$4,1,IF(SUM(AA61+AB61)=2,1,0)))</f>
        <v>0</v>
      </c>
      <c r="Z61" s="168" t="n">
        <f aca="false">IF(ISBLANK(F61),0,IF(Y61=1,DAY(F61),0))</f>
        <v>0</v>
      </c>
      <c r="AA61" s="169" t="n">
        <f aca="false">IF(ISBLANK(F61),0,IF(MONTH(F61)+$Y$1=13,1,IF(MONTH(F61)=$Y$4+1,1,0)))</f>
        <v>0</v>
      </c>
      <c r="AB61" s="170" t="n">
        <f aca="false">IF(DAY(F61)+AA61=2,1,0)</f>
        <v>0</v>
      </c>
      <c r="AC61" s="170" t="n">
        <f aca="false">IF($Z$4=Z61,Z61,0)</f>
        <v>0</v>
      </c>
      <c r="AD61" s="171" t="n">
        <f aca="false">IF(DAY(F61)=P61,1,0)</f>
        <v>0</v>
      </c>
      <c r="AE61" s="172" t="n">
        <f aca="false">IF(BA61=1,0,IF(AC61&gt;=0.5,AC61,0))</f>
        <v>0</v>
      </c>
      <c r="AF61" s="172" t="n">
        <f aca="false">D61</f>
        <v>0</v>
      </c>
      <c r="AG61" s="173" t="n">
        <f aca="false">IF(V61&gt;0.5,1,0)</f>
        <v>0</v>
      </c>
      <c r="AH61" s="173" t="n">
        <f aca="false">IF(AG61=1,0,IF(AE61&gt;0.5,1,0))</f>
        <v>0</v>
      </c>
      <c r="AI61" s="174" t="n">
        <f aca="false">IF(ISTEXT(C61),AND(AE61&gt;0.5))</f>
        <v>0</v>
      </c>
      <c r="AJ61" s="173"/>
      <c r="AK61" s="173" t="n">
        <f aca="false">IF(Q61=$Q$4,1,0)</f>
        <v>0</v>
      </c>
      <c r="AL61" s="174" t="n">
        <f aca="false">IF(AK61=1,AND(R61&gt;=$R$4))</f>
        <v>0</v>
      </c>
      <c r="AM61" s="175" t="n">
        <f aca="false">IF(AL61=1,D61)</f>
        <v>0</v>
      </c>
      <c r="AN61" s="176" t="n">
        <f aca="false">IF(G61&gt;0.5,SUM(G61+1),0)</f>
        <v>0</v>
      </c>
      <c r="AO61" s="162" t="n">
        <f aca="false">G61</f>
        <v>0</v>
      </c>
      <c r="AP61" s="177" t="n">
        <f aca="false">IF(AL61=1,CONCATENATE(D61," on the → ",R61),0)</f>
        <v>0</v>
      </c>
      <c r="AQ61" s="145" t="n">
        <f aca="false">IF(AP61&gt;0.5,R61,0)</f>
        <v>0</v>
      </c>
      <c r="AR61" s="145" t="n">
        <f aca="false">IF(ISTEXT(AP61),1,0)</f>
        <v>0</v>
      </c>
      <c r="AS61" s="145" t="n">
        <f aca="false">IF(ISTEXT(AT61),1,0)</f>
        <v>0</v>
      </c>
      <c r="AT61" s="179" t="n">
        <f aca="false">IF(ISBLANK(F61),0,IF(MONTH(F61)=MONTH(AT$4),CONCATENATE(D61,", on the → ",R61),0))</f>
        <v>0</v>
      </c>
      <c r="AU61" s="180" t="n">
        <f aca="false">IF(MONTH(F61)&lt;=$AU$2,0,2)</f>
        <v>2</v>
      </c>
      <c r="AV61" s="180" t="n">
        <f aca="false">IF(AU61=0,0,IF(DAY(F61)&gt;=$AV$2,1,0))</f>
        <v>1</v>
      </c>
      <c r="AW61" s="180" t="n">
        <f aca="false">IF(SUM(AU61+AV61)=0,11,0)</f>
        <v>0</v>
      </c>
      <c r="AX61" s="5" t="n">
        <f aca="false">IF(ISTEXT(D61),1,0)</f>
        <v>0</v>
      </c>
      <c r="AY61" s="5" t="str">
        <f aca="false">IF(ISTEXT(C61),"zz",IF(ISBLANK(D61),"zz",D61))</f>
        <v>zz</v>
      </c>
      <c r="AZ61" s="181" t="str">
        <f aca="false">IF(ISTEXT(C61),D61,"zz")</f>
        <v>zz</v>
      </c>
      <c r="BA61" s="12" t="n">
        <f aca="false">IF(ISNUMBER(F61)&lt;0.5,0,IF(AND(DAY(F61)=1,MONTH(F61)=$Y$4),1,22))</f>
        <v>0</v>
      </c>
    </row>
    <row r="62" customFormat="false" ht="12.8" hidden="false" customHeight="false" outlineLevel="0" collapsed="false">
      <c r="A62" s="182" t="n">
        <f aca="false">SUM(1+A61)</f>
        <v>55</v>
      </c>
      <c r="B62" s="150" t="n">
        <f aca="false">IF(ISBLANK(D62),0,IF(ISTEXT(C62),CONCATENATE(""),SUM(YEAR(F62))+90))</f>
        <v>0</v>
      </c>
      <c r="C62" s="151"/>
      <c r="D62" s="152"/>
      <c r="E62" s="153" t="n">
        <f aca="false">IF(AE62&gt;0.5,CONCATENATE("→"),IF(V62&gt;0.5,CONCATENATE("→"),0))</f>
        <v>0</v>
      </c>
      <c r="F62" s="154"/>
      <c r="G62" s="155" t="n">
        <f aca="false">IF(ISBLANK(F62),0,IF(ISTEXT(C62),0,IF(ISTEXT(D62),CONCATENATE("     ",ROUNDDOWN(ORG.OPENOFFICE.YEARS(F62,$AB$2,0),0)))))</f>
        <v>0</v>
      </c>
      <c r="H62" s="58"/>
      <c r="I62" s="156" t="n">
        <f aca="false">IF(AE62&gt;0.5,CONCATENATE("←"),IF(V62&gt;0.5,CONCATENATE("←"),IF(ISTEXT(C62),CONCATENATE("App.  "),0)))</f>
        <v>0</v>
      </c>
      <c r="J62" s="157" t="str">
        <f aca="false">IF(ISBLANK(F62),CONCATENATE(" "),MONTH(F62))</f>
        <v> </v>
      </c>
      <c r="K62" s="158" t="n">
        <f aca="false">F62</f>
        <v>0</v>
      </c>
      <c r="L62" s="159" t="n">
        <f aca="false">IF(ISTEXT(C62),CONCATENATE("-"),IF(ISBLANK(F62),0,IF(ISTEXT(C62),0,IF(ISTEXT(D62),WEEKDAY(F62,1),0))))</f>
        <v>0</v>
      </c>
      <c r="M62" s="160" t="n">
        <f aca="false">IF(ISBLANK(F62),0,IF(ISTEXT(D62),WEEKDAY(DATE(YEAR($AT$1),MONTH(F62),DAY(F62))),0))</f>
        <v>0</v>
      </c>
      <c r="N62" s="161" t="n">
        <f aca="false">IF(G62&lt;0.5,0,IF(AL62=1,CONCATENATE("See calender!"),DAY(F62)+G62))</f>
        <v>0</v>
      </c>
      <c r="O62" s="162" t="n">
        <f aca="false">IF(ISTEXT(E62),1,0)</f>
        <v>0</v>
      </c>
      <c r="P62" s="163" t="n">
        <f aca="false">IF(ISBLANK(F62),0,ORG.OPENOFFICE.DAYSINMONTH(F62))</f>
        <v>0</v>
      </c>
      <c r="Q62" s="164" t="n">
        <f aca="false">IF(F62&gt;0.5,MONTH(F62),0)</f>
        <v>0</v>
      </c>
      <c r="R62" s="164" t="n">
        <f aca="false">IF(F62&gt;0.5,DAY(F62),0)</f>
        <v>0</v>
      </c>
      <c r="S62" s="164" t="n">
        <f aca="false">IF(Q62=Q$4,Q62,0)</f>
        <v>0</v>
      </c>
      <c r="T62" s="164" t="n">
        <f aca="false">IF(R$4=R62,R62,0)</f>
        <v>0</v>
      </c>
      <c r="U62" s="165" t="n">
        <f aca="false">IF(T62&gt;0.5,AND(S62&gt;0.5))</f>
        <v>0</v>
      </c>
      <c r="V62" s="166" t="n">
        <f aca="false">IF(U62=1,T62,0)</f>
        <v>0</v>
      </c>
      <c r="W62" s="166" t="n">
        <f aca="false">D62</f>
        <v>0</v>
      </c>
      <c r="X62" s="167" t="n">
        <f aca="false">IF(ISTEXT(C62),AND(V62&gt;0.5))</f>
        <v>0</v>
      </c>
      <c r="Y62" s="168" t="n">
        <f aca="false">IF(ISNUMBER(F62)&lt;0.5,0,IF(MONTH(F62)=$Y$4,1,IF(SUM(AA62+AB62)=2,1,0)))</f>
        <v>0</v>
      </c>
      <c r="Z62" s="168" t="n">
        <f aca="false">IF(ISBLANK(F62),0,IF(Y62=1,DAY(F62),0))</f>
        <v>0</v>
      </c>
      <c r="AA62" s="169" t="n">
        <f aca="false">IF(ISBLANK(F62),0,IF(MONTH(F62)+$Y$1=13,1,IF(MONTH(F62)=$Y$4+1,1,0)))</f>
        <v>0</v>
      </c>
      <c r="AB62" s="170" t="n">
        <f aca="false">IF(DAY(F62)+AA62=2,1,0)</f>
        <v>0</v>
      </c>
      <c r="AC62" s="170" t="n">
        <f aca="false">IF($Z$4=Z62,Z62,0)</f>
        <v>0</v>
      </c>
      <c r="AD62" s="171" t="n">
        <f aca="false">IF(DAY(F62)=P62,1,0)</f>
        <v>0</v>
      </c>
      <c r="AE62" s="172" t="n">
        <f aca="false">IF(BA62=1,0,IF(AC62&gt;=0.5,AC62,0))</f>
        <v>0</v>
      </c>
      <c r="AF62" s="172" t="n">
        <f aca="false">D62</f>
        <v>0</v>
      </c>
      <c r="AG62" s="173" t="n">
        <f aca="false">IF(V62&gt;0.5,1,0)</f>
        <v>0</v>
      </c>
      <c r="AH62" s="173" t="n">
        <f aca="false">IF(AG62=1,0,IF(AE62&gt;0.5,1,0))</f>
        <v>0</v>
      </c>
      <c r="AI62" s="174" t="n">
        <f aca="false">IF(ISTEXT(C62),AND(AE62&gt;0.5))</f>
        <v>0</v>
      </c>
      <c r="AJ62" s="173"/>
      <c r="AK62" s="173" t="n">
        <f aca="false">IF(Q62=$Q$4,1,0)</f>
        <v>0</v>
      </c>
      <c r="AL62" s="174" t="n">
        <f aca="false">IF(AK62=1,AND(R62&gt;=$R$4))</f>
        <v>0</v>
      </c>
      <c r="AM62" s="175" t="n">
        <f aca="false">IF(AL62=1,D62)</f>
        <v>0</v>
      </c>
      <c r="AN62" s="176" t="n">
        <f aca="false">IF(G62&gt;0.5,SUM(G62+1),0)</f>
        <v>0</v>
      </c>
      <c r="AO62" s="162" t="n">
        <f aca="false">G62</f>
        <v>0</v>
      </c>
      <c r="AP62" s="177" t="n">
        <f aca="false">IF(AL62=1,CONCATENATE(D62," on the → ",R62),0)</f>
        <v>0</v>
      </c>
      <c r="AQ62" s="178" t="n">
        <f aca="false">IF(AP62&gt;0.5,R62,0)</f>
        <v>0</v>
      </c>
      <c r="AR62" s="178" t="n">
        <f aca="false">IF(ISTEXT(AP62),1,0)</f>
        <v>0</v>
      </c>
      <c r="AS62" s="178" t="n">
        <f aca="false">IF(ISTEXT(AT62),1,0)</f>
        <v>0</v>
      </c>
      <c r="AT62" s="179" t="n">
        <f aca="false">IF(ISBLANK(F62),0,IF(MONTH(F62)=MONTH(AT$4),CONCATENATE(D62,", on the → ",R62),0))</f>
        <v>0</v>
      </c>
      <c r="AU62" s="180" t="n">
        <f aca="false">IF(MONTH(F62)&lt;=$AU$2,0,2)</f>
        <v>2</v>
      </c>
      <c r="AV62" s="180" t="n">
        <f aca="false">IF(AU62=0,0,IF(DAY(F62)&gt;=$AV$2,1,0))</f>
        <v>1</v>
      </c>
      <c r="AW62" s="180" t="n">
        <f aca="false">IF(SUM(AU62+AV62)=0,11,0)</f>
        <v>0</v>
      </c>
      <c r="AX62" s="5" t="n">
        <f aca="false">IF(ISTEXT(D62),1,0)</f>
        <v>0</v>
      </c>
      <c r="AY62" s="5" t="str">
        <f aca="false">IF(ISTEXT(C62),"zz",IF(ISBLANK(D62),"zz",D62))</f>
        <v>zz</v>
      </c>
      <c r="AZ62" s="181" t="str">
        <f aca="false">IF(ISTEXT(C62),D62,"zz")</f>
        <v>zz</v>
      </c>
      <c r="BA62" s="12" t="n">
        <f aca="false">IF(ISNUMBER(F62)&lt;0.5,0,IF(AND(DAY(F62)=1,MONTH(F62)=$Y$4),1,22))</f>
        <v>0</v>
      </c>
    </row>
    <row r="63" customFormat="false" ht="12.8" hidden="false" customHeight="false" outlineLevel="0" collapsed="false">
      <c r="A63" s="182" t="n">
        <f aca="false">SUM(1+A62)</f>
        <v>56</v>
      </c>
      <c r="B63" s="150" t="n">
        <f aca="false">IF(ISBLANK(D63),0,IF(ISTEXT(C63),CONCATENATE(""),SUM(YEAR(F63))+90))</f>
        <v>0</v>
      </c>
      <c r="C63" s="151"/>
      <c r="D63" s="184"/>
      <c r="E63" s="153" t="n">
        <f aca="false">IF(AE63&gt;0.5,CONCATENATE("→"),IF(V63&gt;0.5,CONCATENATE("→"),0))</f>
        <v>0</v>
      </c>
      <c r="F63" s="154"/>
      <c r="G63" s="155" t="n">
        <f aca="false">IF(ISBLANK(F63),0,IF(ISTEXT(C63),0,IF(ISTEXT(D63),CONCATENATE("     ",ROUNDDOWN(ORG.OPENOFFICE.YEARS(F63,$AB$2,0),0)))))</f>
        <v>0</v>
      </c>
      <c r="H63" s="58"/>
      <c r="I63" s="156" t="n">
        <f aca="false">IF(AE63&gt;0.5,CONCATENATE("←"),IF(V63&gt;0.5,CONCATENATE("←"),IF(ISTEXT(C63),CONCATENATE("App.  "),0)))</f>
        <v>0</v>
      </c>
      <c r="J63" s="157" t="str">
        <f aca="false">IF(ISBLANK(F63),CONCATENATE(" "),MONTH(F63))</f>
        <v> </v>
      </c>
      <c r="K63" s="158" t="n">
        <f aca="false">F63</f>
        <v>0</v>
      </c>
      <c r="L63" s="159" t="n">
        <f aca="false">IF(ISTEXT(C63),CONCATENATE("-"),IF(ISBLANK(F63),0,IF(ISTEXT(C63),0,IF(ISTEXT(D63),WEEKDAY(F63,1),0))))</f>
        <v>0</v>
      </c>
      <c r="M63" s="160" t="n">
        <f aca="false">IF(ISBLANK(F63),0,IF(ISTEXT(D63),WEEKDAY(DATE(YEAR($AT$1),MONTH(F63),DAY(F63))),0))</f>
        <v>0</v>
      </c>
      <c r="N63" s="161" t="n">
        <f aca="false">IF(G63&lt;0.5,0,IF(AL63=1,CONCATENATE("See calender!"),DAY(F63)+G63))</f>
        <v>0</v>
      </c>
      <c r="O63" s="162" t="n">
        <f aca="false">IF(ISTEXT(E63),1,0)</f>
        <v>0</v>
      </c>
      <c r="P63" s="163" t="n">
        <f aca="false">IF(ISBLANK(F63),0,ORG.OPENOFFICE.DAYSINMONTH(F63))</f>
        <v>0</v>
      </c>
      <c r="Q63" s="164" t="n">
        <f aca="false">IF(F63&gt;0.5,MONTH(F63),0)</f>
        <v>0</v>
      </c>
      <c r="R63" s="164" t="n">
        <f aca="false">IF(F63&gt;0.5,DAY(F63),0)</f>
        <v>0</v>
      </c>
      <c r="S63" s="164" t="n">
        <f aca="false">IF(Q63=Q$4,Q63,0)</f>
        <v>0</v>
      </c>
      <c r="T63" s="164" t="n">
        <f aca="false">IF(R$4=R63,R63,0)</f>
        <v>0</v>
      </c>
      <c r="U63" s="165" t="n">
        <f aca="false">IF(T63&gt;0.5,AND(S63&gt;0.5))</f>
        <v>0</v>
      </c>
      <c r="V63" s="166" t="n">
        <f aca="false">IF(U63=1,T63,0)</f>
        <v>0</v>
      </c>
      <c r="W63" s="166" t="n">
        <f aca="false">D63</f>
        <v>0</v>
      </c>
      <c r="X63" s="167" t="n">
        <f aca="false">IF(ISTEXT(C63),AND(V63&gt;0.5))</f>
        <v>0</v>
      </c>
      <c r="Y63" s="168" t="n">
        <f aca="false">IF(ISNUMBER(F63)&lt;0.5,0,IF(MONTH(F63)=$Y$4,1,IF(SUM(AA63+AB63)=2,1,0)))</f>
        <v>0</v>
      </c>
      <c r="Z63" s="168" t="n">
        <f aca="false">IF(ISBLANK(F63),0,IF(Y63=1,DAY(F63),0))</f>
        <v>0</v>
      </c>
      <c r="AA63" s="169" t="n">
        <f aca="false">IF(ISBLANK(F63),0,IF(MONTH(F63)+$Y$1=13,1,IF(MONTH(F63)=$Y$4+1,1,0)))</f>
        <v>0</v>
      </c>
      <c r="AB63" s="170" t="n">
        <f aca="false">IF(DAY(F63)+AA63=2,1,0)</f>
        <v>0</v>
      </c>
      <c r="AC63" s="170" t="n">
        <f aca="false">IF($Z$4=Z63,Z63,0)</f>
        <v>0</v>
      </c>
      <c r="AD63" s="171" t="n">
        <f aca="false">IF(DAY(F63)=P63,1,0)</f>
        <v>0</v>
      </c>
      <c r="AE63" s="172" t="n">
        <f aca="false">IF(BA63=1,0,IF(AC63&gt;=0.5,AC63,0))</f>
        <v>0</v>
      </c>
      <c r="AF63" s="172" t="n">
        <f aca="false">D63</f>
        <v>0</v>
      </c>
      <c r="AG63" s="173" t="n">
        <f aca="false">IF(V63&gt;0.5,1,0)</f>
        <v>0</v>
      </c>
      <c r="AH63" s="173" t="n">
        <f aca="false">IF(AG63=1,0,IF(AE63&gt;0.5,1,0))</f>
        <v>0</v>
      </c>
      <c r="AI63" s="174" t="n">
        <f aca="false">IF(ISTEXT(C63),AND(AE63&gt;0.5))</f>
        <v>0</v>
      </c>
      <c r="AJ63" s="173"/>
      <c r="AK63" s="173" t="n">
        <f aca="false">IF(Q63=$Q$4,1,0)</f>
        <v>0</v>
      </c>
      <c r="AL63" s="174" t="n">
        <f aca="false">IF(AK63=1,AND(R63&gt;=$R$4))</f>
        <v>0</v>
      </c>
      <c r="AM63" s="175" t="n">
        <f aca="false">IF(AL63=1,D63)</f>
        <v>0</v>
      </c>
      <c r="AN63" s="176" t="n">
        <f aca="false">IF(G63&gt;0.5,SUM(G63+1),0)</f>
        <v>0</v>
      </c>
      <c r="AO63" s="162" t="n">
        <f aca="false">G63</f>
        <v>0</v>
      </c>
      <c r="AP63" s="177" t="n">
        <f aca="false">IF(AL63=1,CONCATENATE(D63," on the → ",R63),0)</f>
        <v>0</v>
      </c>
      <c r="AQ63" s="178" t="n">
        <f aca="false">IF(AP63&gt;0.5,R63,0)</f>
        <v>0</v>
      </c>
      <c r="AR63" s="178" t="n">
        <f aca="false">IF(ISTEXT(AP63),1,0)</f>
        <v>0</v>
      </c>
      <c r="AS63" s="178" t="n">
        <f aca="false">IF(ISTEXT(AT63),1,0)</f>
        <v>0</v>
      </c>
      <c r="AT63" s="179" t="n">
        <f aca="false">IF(ISBLANK(F63),0,IF(MONTH(F63)=MONTH(AT$4),CONCATENATE(D63,", on the → ",R63),0))</f>
        <v>0</v>
      </c>
      <c r="AU63" s="180" t="n">
        <f aca="false">IF(MONTH(F63)&lt;=$AU$2,0,2)</f>
        <v>2</v>
      </c>
      <c r="AV63" s="180" t="n">
        <f aca="false">IF(AU63=0,0,IF(DAY(F63)&gt;=$AV$2,1,0))</f>
        <v>1</v>
      </c>
      <c r="AW63" s="180" t="n">
        <f aca="false">IF(SUM(AU63+AV63)=0,11,0)</f>
        <v>0</v>
      </c>
      <c r="AX63" s="5" t="n">
        <f aca="false">IF(ISTEXT(D63),1,0)</f>
        <v>0</v>
      </c>
      <c r="AY63" s="5" t="str">
        <f aca="false">IF(ISTEXT(C63),"zz",IF(ISBLANK(D63),"zz",D63))</f>
        <v>zz</v>
      </c>
      <c r="AZ63" s="181" t="str">
        <f aca="false">IF(ISTEXT(C63),D63,"zz")</f>
        <v>zz</v>
      </c>
      <c r="BA63" s="12" t="n">
        <f aca="false">IF(ISNUMBER(F63)&lt;0.5,0,IF(AND(DAY(F63)=1,MONTH(F63)=$Y$4),1,22))</f>
        <v>0</v>
      </c>
    </row>
    <row r="64" customFormat="false" ht="12.8" hidden="false" customHeight="false" outlineLevel="0" collapsed="false">
      <c r="A64" s="182" t="n">
        <f aca="false">SUM(1+A63)</f>
        <v>57</v>
      </c>
      <c r="B64" s="150" t="n">
        <f aca="false">IF(ISBLANK(D64),0,IF(ISTEXT(C64),CONCATENATE(""),SUM(YEAR(F64))+90))</f>
        <v>0</v>
      </c>
      <c r="C64" s="151"/>
      <c r="D64" s="184"/>
      <c r="E64" s="153" t="n">
        <f aca="false">IF(AE64&gt;0.5,CONCATENATE("→"),IF(V64&gt;0.5,CONCATENATE("→"),0))</f>
        <v>0</v>
      </c>
      <c r="F64" s="154"/>
      <c r="G64" s="155" t="n">
        <f aca="false">IF(ISBLANK(F64),0,IF(ISTEXT(C64),0,IF(ISTEXT(D64),CONCATENATE("     ",ROUNDDOWN(ORG.OPENOFFICE.YEARS(F64,$AB$2,0),0)))))</f>
        <v>0</v>
      </c>
      <c r="H64" s="58"/>
      <c r="I64" s="156" t="n">
        <f aca="false">IF(AE64&gt;0.5,CONCATENATE("←"),IF(V64&gt;0.5,CONCATENATE("←"),IF(ISTEXT(C64),CONCATENATE("App.  "),0)))</f>
        <v>0</v>
      </c>
      <c r="J64" s="157" t="str">
        <f aca="false">IF(ISBLANK(F64),CONCATENATE(" "),MONTH(F64))</f>
        <v> </v>
      </c>
      <c r="K64" s="158" t="n">
        <f aca="false">F64</f>
        <v>0</v>
      </c>
      <c r="L64" s="159" t="n">
        <f aca="false">IF(ISTEXT(C64),CONCATENATE("-"),IF(ISBLANK(F64),0,IF(ISTEXT(C64),0,IF(ISTEXT(D64),WEEKDAY(F64,1),0))))</f>
        <v>0</v>
      </c>
      <c r="M64" s="160" t="n">
        <f aca="false">IF(ISBLANK(F64),0,IF(ISTEXT(D64),WEEKDAY(DATE(YEAR($AT$1),MONTH(F64),DAY(F64))),0))</f>
        <v>0</v>
      </c>
      <c r="N64" s="161" t="n">
        <f aca="false">IF(G64&lt;0.5,0,IF(AL64=1,CONCATENATE("See calender!"),DAY(F64)+G64))</f>
        <v>0</v>
      </c>
      <c r="O64" s="162" t="n">
        <f aca="false">IF(ISTEXT(E64),1,0)</f>
        <v>0</v>
      </c>
      <c r="P64" s="163" t="n">
        <f aca="false">IF(ISBLANK(F64),0,ORG.OPENOFFICE.DAYSINMONTH(F64))</f>
        <v>0</v>
      </c>
      <c r="Q64" s="164" t="n">
        <f aca="false">IF(F64&gt;0.5,MONTH(F64),0)</f>
        <v>0</v>
      </c>
      <c r="R64" s="164" t="n">
        <f aca="false">IF(F64&gt;0.5,DAY(F64),0)</f>
        <v>0</v>
      </c>
      <c r="S64" s="164" t="n">
        <f aca="false">IF(Q64=Q$4,Q64,0)</f>
        <v>0</v>
      </c>
      <c r="T64" s="164" t="n">
        <f aca="false">IF(R$4=R64,R64,0)</f>
        <v>0</v>
      </c>
      <c r="U64" s="165" t="n">
        <f aca="false">IF(T64&gt;0.5,AND(S64&gt;0.5))</f>
        <v>0</v>
      </c>
      <c r="V64" s="166" t="n">
        <f aca="false">IF(U64=1,T64,0)</f>
        <v>0</v>
      </c>
      <c r="W64" s="166" t="n">
        <f aca="false">D64</f>
        <v>0</v>
      </c>
      <c r="X64" s="167" t="n">
        <f aca="false">IF(ISTEXT(C64),AND(V64&gt;0.5))</f>
        <v>0</v>
      </c>
      <c r="Y64" s="168" t="n">
        <f aca="false">IF(ISNUMBER(F64)&lt;0.5,0,IF(MONTH(F64)=$Y$4,1,IF(SUM(AA64+AB64)=2,1,0)))</f>
        <v>0</v>
      </c>
      <c r="Z64" s="168" t="n">
        <f aca="false">IF(ISBLANK(F64),0,IF(Y64=1,DAY(F64),0))</f>
        <v>0</v>
      </c>
      <c r="AA64" s="169" t="n">
        <f aca="false">IF(ISBLANK(F64),0,IF(MONTH(F64)+$Y$1=13,1,IF(MONTH(F64)=$Y$4+1,1,0)))</f>
        <v>0</v>
      </c>
      <c r="AB64" s="170" t="n">
        <f aca="false">IF(DAY(F64)+AA64=2,1,0)</f>
        <v>0</v>
      </c>
      <c r="AC64" s="170" t="n">
        <f aca="false">IF($Z$4=Z64,Z64,0)</f>
        <v>0</v>
      </c>
      <c r="AD64" s="171" t="n">
        <f aca="false">IF(DAY(F64)=P64,1,0)</f>
        <v>0</v>
      </c>
      <c r="AE64" s="172" t="n">
        <f aca="false">IF(BA64=1,0,IF(AC64&gt;=0.5,AC64,0))</f>
        <v>0</v>
      </c>
      <c r="AF64" s="172" t="n">
        <f aca="false">D64</f>
        <v>0</v>
      </c>
      <c r="AG64" s="173" t="n">
        <f aca="false">IF(V64&gt;0.5,1,0)</f>
        <v>0</v>
      </c>
      <c r="AH64" s="173" t="n">
        <f aca="false">IF(AG64=1,0,IF(AE64&gt;0.5,1,0))</f>
        <v>0</v>
      </c>
      <c r="AI64" s="174" t="n">
        <f aca="false">IF(ISTEXT(C64),AND(AE64&gt;0.5))</f>
        <v>0</v>
      </c>
      <c r="AJ64" s="173"/>
      <c r="AK64" s="173" t="n">
        <f aca="false">IF(Q64=$Q$4,1,0)</f>
        <v>0</v>
      </c>
      <c r="AL64" s="174" t="n">
        <f aca="false">IF(AK64=1,AND(R64&gt;=$R$4))</f>
        <v>0</v>
      </c>
      <c r="AM64" s="175" t="n">
        <f aca="false">IF(AL64=1,D64)</f>
        <v>0</v>
      </c>
      <c r="AN64" s="176" t="n">
        <f aca="false">IF(G64&gt;0.5,SUM(G64+1),0)</f>
        <v>0</v>
      </c>
      <c r="AO64" s="162" t="n">
        <f aca="false">G64</f>
        <v>0</v>
      </c>
      <c r="AP64" s="177" t="n">
        <f aca="false">IF(AL64=1,CONCATENATE(D64," on the → ",R64),0)</f>
        <v>0</v>
      </c>
      <c r="AQ64" s="145" t="n">
        <f aca="false">IF(AP64&gt;0.5,R64,0)</f>
        <v>0</v>
      </c>
      <c r="AR64" s="145" t="n">
        <f aca="false">IF(ISTEXT(AP64),1,0)</f>
        <v>0</v>
      </c>
      <c r="AS64" s="145" t="n">
        <f aca="false">IF(ISTEXT(AT64),1,0)</f>
        <v>0</v>
      </c>
      <c r="AT64" s="179" t="n">
        <f aca="false">IF(ISBLANK(F64),0,IF(MONTH(F64)=MONTH(AT$4),CONCATENATE(D64,", on the → ",R64),0))</f>
        <v>0</v>
      </c>
      <c r="AU64" s="180" t="n">
        <f aca="false">IF(MONTH(F64)&lt;=$AU$2,0,2)</f>
        <v>2</v>
      </c>
      <c r="AV64" s="180" t="n">
        <f aca="false">IF(AU64=0,0,IF(DAY(F64)&gt;=$AV$2,1,0))</f>
        <v>1</v>
      </c>
      <c r="AW64" s="180" t="n">
        <f aca="false">IF(SUM(AU64+AV64)=0,11,0)</f>
        <v>0</v>
      </c>
      <c r="AX64" s="5" t="n">
        <f aca="false">IF(ISTEXT(D64),1,0)</f>
        <v>0</v>
      </c>
      <c r="AY64" s="5" t="str">
        <f aca="false">IF(ISTEXT(C64),"zz",IF(ISBLANK(D64),"zz",D64))</f>
        <v>zz</v>
      </c>
      <c r="AZ64" s="181" t="str">
        <f aca="false">IF(ISTEXT(C64),D64,"zz")</f>
        <v>zz</v>
      </c>
      <c r="BA64" s="12" t="n">
        <f aca="false">IF(ISNUMBER(F64)&lt;0.5,0,IF(AND(DAY(F64)=1,MONTH(F64)=$Y$4),1,22))</f>
        <v>0</v>
      </c>
    </row>
    <row r="65" customFormat="false" ht="12.8" hidden="false" customHeight="false" outlineLevel="0" collapsed="false">
      <c r="A65" s="182" t="n">
        <f aca="false">SUM(1+A64)</f>
        <v>58</v>
      </c>
      <c r="B65" s="150" t="n">
        <f aca="false">IF(ISBLANK(D65),0,IF(ISTEXT(C65),CONCATENATE(""),SUM(YEAR(F65))+90))</f>
        <v>0</v>
      </c>
      <c r="C65" s="151"/>
      <c r="D65" s="152"/>
      <c r="E65" s="153" t="n">
        <f aca="false">IF(AE65&gt;0.5,CONCATENATE("→"),IF(V65&gt;0.5,CONCATENATE("→"),0))</f>
        <v>0</v>
      </c>
      <c r="F65" s="154"/>
      <c r="G65" s="155" t="n">
        <f aca="false">IF(ISBLANK(F65),0,IF(ISTEXT(C65),0,IF(ISTEXT(D65),CONCATENATE("     ",ROUNDDOWN(ORG.OPENOFFICE.YEARS(F65,$AB$2,0),0)))))</f>
        <v>0</v>
      </c>
      <c r="H65" s="58"/>
      <c r="I65" s="156" t="n">
        <f aca="false">IF(AE65&gt;0.5,CONCATENATE("←"),IF(V65&gt;0.5,CONCATENATE("←"),IF(ISTEXT(C65),CONCATENATE("App.  "),0)))</f>
        <v>0</v>
      </c>
      <c r="J65" s="157" t="str">
        <f aca="false">IF(ISBLANK(F65),CONCATENATE(" "),MONTH(F65))</f>
        <v> </v>
      </c>
      <c r="K65" s="158" t="n">
        <f aca="false">F65</f>
        <v>0</v>
      </c>
      <c r="L65" s="159" t="n">
        <f aca="false">IF(ISTEXT(C65),CONCATENATE("-"),IF(ISBLANK(F65),0,IF(ISTEXT(C65),0,IF(ISTEXT(D65),WEEKDAY(F65,1),0))))</f>
        <v>0</v>
      </c>
      <c r="M65" s="160" t="n">
        <f aca="false">IF(ISBLANK(F65),0,IF(ISTEXT(D65),WEEKDAY(DATE(YEAR($AT$1),MONTH(F65),DAY(F65))),0))</f>
        <v>0</v>
      </c>
      <c r="N65" s="161" t="n">
        <f aca="false">IF(G65&lt;0.5,0,IF(AL65=1,CONCATENATE("See calender!"),DAY(F65)+G65))</f>
        <v>0</v>
      </c>
      <c r="O65" s="162" t="n">
        <f aca="false">IF(ISTEXT(E65),1,0)</f>
        <v>0</v>
      </c>
      <c r="P65" s="163" t="n">
        <f aca="false">IF(ISBLANK(F65),0,ORG.OPENOFFICE.DAYSINMONTH(F65))</f>
        <v>0</v>
      </c>
      <c r="Q65" s="164" t="n">
        <f aca="false">IF(F65&gt;0.5,MONTH(F65),0)</f>
        <v>0</v>
      </c>
      <c r="R65" s="164" t="n">
        <f aca="false">IF(F65&gt;0.5,DAY(F65),0)</f>
        <v>0</v>
      </c>
      <c r="S65" s="164" t="n">
        <f aca="false">IF(Q65=Q$4,Q65,0)</f>
        <v>0</v>
      </c>
      <c r="T65" s="164" t="n">
        <f aca="false">IF(R$4=R65,R65,0)</f>
        <v>0</v>
      </c>
      <c r="U65" s="165" t="n">
        <f aca="false">IF(T65&gt;0.5,AND(S65&gt;0.5))</f>
        <v>0</v>
      </c>
      <c r="V65" s="166" t="n">
        <f aca="false">IF(U65=1,T65,0)</f>
        <v>0</v>
      </c>
      <c r="W65" s="166" t="n">
        <f aca="false">D65</f>
        <v>0</v>
      </c>
      <c r="X65" s="167" t="n">
        <f aca="false">IF(ISTEXT(C65),AND(V65&gt;0.5))</f>
        <v>0</v>
      </c>
      <c r="Y65" s="168" t="n">
        <f aca="false">IF(ISNUMBER(F65)&lt;0.5,0,IF(MONTH(F65)=$Y$4,1,IF(SUM(AA65+AB65)=2,1,0)))</f>
        <v>0</v>
      </c>
      <c r="Z65" s="168" t="n">
        <f aca="false">IF(ISBLANK(F65),0,IF(Y65=1,DAY(F65),0))</f>
        <v>0</v>
      </c>
      <c r="AA65" s="169" t="n">
        <f aca="false">IF(ISBLANK(F65),0,IF(MONTH(F65)+$Y$1=13,1,IF(MONTH(F65)=$Y$4+1,1,0)))</f>
        <v>0</v>
      </c>
      <c r="AB65" s="170" t="n">
        <f aca="false">IF(DAY(F65)+AA65=2,1,0)</f>
        <v>0</v>
      </c>
      <c r="AC65" s="170" t="n">
        <f aca="false">IF($Z$4=Z65,Z65,0)</f>
        <v>0</v>
      </c>
      <c r="AD65" s="171" t="n">
        <f aca="false">IF(DAY(F65)=P65,1,0)</f>
        <v>0</v>
      </c>
      <c r="AE65" s="172" t="n">
        <f aca="false">IF(BA65=1,0,IF(AC65&gt;=0.5,AC65,0))</f>
        <v>0</v>
      </c>
      <c r="AF65" s="172" t="n">
        <f aca="false">D65</f>
        <v>0</v>
      </c>
      <c r="AG65" s="173" t="n">
        <f aca="false">IF(V65&gt;0.5,1,0)</f>
        <v>0</v>
      </c>
      <c r="AH65" s="173" t="n">
        <f aca="false">IF(AG65=1,0,IF(AE65&gt;0.5,1,0))</f>
        <v>0</v>
      </c>
      <c r="AI65" s="174" t="n">
        <f aca="false">IF(ISTEXT(C65),AND(AE65&gt;0.5))</f>
        <v>0</v>
      </c>
      <c r="AJ65" s="173"/>
      <c r="AK65" s="173" t="n">
        <f aca="false">IF(Q65=$Q$4,1,0)</f>
        <v>0</v>
      </c>
      <c r="AL65" s="174" t="n">
        <f aca="false">IF(AK65=1,AND(R65&gt;=$R$4))</f>
        <v>0</v>
      </c>
      <c r="AM65" s="175" t="n">
        <f aca="false">IF(AL65=1,D65)</f>
        <v>0</v>
      </c>
      <c r="AN65" s="176" t="n">
        <f aca="false">IF(G65&gt;0.5,SUM(G65+1),0)</f>
        <v>0</v>
      </c>
      <c r="AO65" s="162" t="n">
        <f aca="false">G65</f>
        <v>0</v>
      </c>
      <c r="AP65" s="177" t="n">
        <f aca="false">IF(AL65=1,CONCATENATE(D65," on the → ",R65),0)</f>
        <v>0</v>
      </c>
      <c r="AQ65" s="178" t="n">
        <f aca="false">IF(AP65&gt;0.5,R65,0)</f>
        <v>0</v>
      </c>
      <c r="AR65" s="178" t="n">
        <f aca="false">IF(ISTEXT(AP65),1,0)</f>
        <v>0</v>
      </c>
      <c r="AS65" s="178" t="n">
        <f aca="false">IF(ISTEXT(AT65),1,0)</f>
        <v>0</v>
      </c>
      <c r="AT65" s="179" t="n">
        <f aca="false">IF(ISBLANK(F65),0,IF(MONTH(F65)=MONTH(AT$4),CONCATENATE(D65,", on the → ",R65),0))</f>
        <v>0</v>
      </c>
      <c r="AU65" s="180" t="n">
        <f aca="false">IF(MONTH(F65)&lt;=$AU$2,0,2)</f>
        <v>2</v>
      </c>
      <c r="AV65" s="180" t="n">
        <f aca="false">IF(AU65=0,0,IF(DAY(F65)&gt;=$AV$2,1,0))</f>
        <v>1</v>
      </c>
      <c r="AW65" s="180" t="n">
        <f aca="false">IF(SUM(AU65+AV65)=0,11,0)</f>
        <v>0</v>
      </c>
      <c r="AX65" s="5" t="n">
        <f aca="false">IF(ISTEXT(D65),1,0)</f>
        <v>0</v>
      </c>
      <c r="AY65" s="5" t="str">
        <f aca="false">IF(ISTEXT(C65),"zz",IF(ISBLANK(D65),"zz",D65))</f>
        <v>zz</v>
      </c>
      <c r="AZ65" s="181" t="str">
        <f aca="false">IF(ISTEXT(C65),D65,"zz")</f>
        <v>zz</v>
      </c>
      <c r="BA65" s="12" t="n">
        <f aca="false">IF(ISNUMBER(F65)&lt;0.5,0,IF(AND(DAY(F65)=1,MONTH(F65)=$Y$4),1,22))</f>
        <v>0</v>
      </c>
    </row>
    <row r="66" customFormat="false" ht="12.8" hidden="false" customHeight="false" outlineLevel="0" collapsed="false">
      <c r="A66" s="182" t="n">
        <f aca="false">SUM(1+A65)</f>
        <v>59</v>
      </c>
      <c r="B66" s="150" t="n">
        <f aca="false">IF(ISBLANK(D66),0,IF(ISTEXT(C66),CONCATENATE(""),SUM(YEAR(F66))+90))</f>
        <v>0</v>
      </c>
      <c r="C66" s="151"/>
      <c r="D66" s="152"/>
      <c r="E66" s="153" t="n">
        <f aca="false">IF(AE66&gt;0.5,CONCATENATE("→"),IF(V66&gt;0.5,CONCATENATE("→"),0))</f>
        <v>0</v>
      </c>
      <c r="F66" s="154"/>
      <c r="G66" s="155" t="n">
        <f aca="false">IF(ISBLANK(F66),0,IF(ISTEXT(C66),0,IF(ISTEXT(D66),CONCATENATE("     ",ROUNDDOWN(ORG.OPENOFFICE.YEARS(F66,$AB$2,0),0)))))</f>
        <v>0</v>
      </c>
      <c r="H66" s="58"/>
      <c r="I66" s="156" t="n">
        <f aca="false">IF(AE66&gt;0.5,CONCATENATE("←"),IF(V66&gt;0.5,CONCATENATE("←"),IF(ISTEXT(C66),CONCATENATE("App.  "),0)))</f>
        <v>0</v>
      </c>
      <c r="J66" s="157" t="str">
        <f aca="false">IF(ISBLANK(F66),CONCATENATE(" "),MONTH(F66))</f>
        <v> </v>
      </c>
      <c r="K66" s="158" t="n">
        <f aca="false">F66</f>
        <v>0</v>
      </c>
      <c r="L66" s="159" t="n">
        <f aca="false">IF(ISTEXT(C66),CONCATENATE("-"),IF(ISBLANK(F66),0,IF(ISTEXT(C66),0,IF(ISTEXT(D66),WEEKDAY(F66,1),0))))</f>
        <v>0</v>
      </c>
      <c r="M66" s="160" t="n">
        <f aca="false">IF(ISBLANK(F66),0,IF(ISTEXT(D66),WEEKDAY(DATE(YEAR($AT$1),MONTH(F66),DAY(F66))),0))</f>
        <v>0</v>
      </c>
      <c r="N66" s="161" t="n">
        <f aca="false">IF(G66&lt;0.5,0,IF(AL66=1,CONCATENATE("See calender!"),DAY(F66)+G66))</f>
        <v>0</v>
      </c>
      <c r="O66" s="162" t="n">
        <f aca="false">IF(ISTEXT(E66),1,0)</f>
        <v>0</v>
      </c>
      <c r="P66" s="163" t="n">
        <f aca="false">IF(ISBLANK(F66),0,ORG.OPENOFFICE.DAYSINMONTH(F66))</f>
        <v>0</v>
      </c>
      <c r="Q66" s="164" t="n">
        <f aca="false">IF(F66&gt;0.5,MONTH(F66),0)</f>
        <v>0</v>
      </c>
      <c r="R66" s="164" t="n">
        <f aca="false">IF(F66&gt;0.5,DAY(F66),0)</f>
        <v>0</v>
      </c>
      <c r="S66" s="164" t="n">
        <f aca="false">IF(Q66=Q$4,Q66,0)</f>
        <v>0</v>
      </c>
      <c r="T66" s="164" t="n">
        <f aca="false">IF(R$4=R66,R66,0)</f>
        <v>0</v>
      </c>
      <c r="U66" s="165" t="n">
        <f aca="false">IF(T66&gt;0.5,AND(S66&gt;0.5))</f>
        <v>0</v>
      </c>
      <c r="V66" s="166" t="n">
        <f aca="false">IF(U66=1,T66,0)</f>
        <v>0</v>
      </c>
      <c r="W66" s="166" t="n">
        <f aca="false">D66</f>
        <v>0</v>
      </c>
      <c r="X66" s="167" t="n">
        <f aca="false">IF(ISTEXT(C66),AND(V66&gt;0.5))</f>
        <v>0</v>
      </c>
      <c r="Y66" s="168" t="n">
        <f aca="false">IF(ISNUMBER(F66)&lt;0.5,0,IF(MONTH(F66)=$Y$4,1,IF(SUM(AA66+AB66)=2,1,0)))</f>
        <v>0</v>
      </c>
      <c r="Z66" s="168" t="n">
        <f aca="false">IF(ISBLANK(F66),0,IF(Y66=1,DAY(F66),0))</f>
        <v>0</v>
      </c>
      <c r="AA66" s="169" t="n">
        <f aca="false">IF(ISBLANK(F66),0,IF(MONTH(F66)+$Y$1=13,1,IF(MONTH(F66)=$Y$4+1,1,0)))</f>
        <v>0</v>
      </c>
      <c r="AB66" s="170" t="n">
        <f aca="false">IF(DAY(F66)+AA66=2,1,0)</f>
        <v>0</v>
      </c>
      <c r="AC66" s="170" t="n">
        <f aca="false">IF($Z$4=Z66,Z66,0)</f>
        <v>0</v>
      </c>
      <c r="AD66" s="171" t="n">
        <f aca="false">IF(DAY(F66)=P66,1,0)</f>
        <v>0</v>
      </c>
      <c r="AE66" s="172" t="n">
        <f aca="false">IF(BA66=1,0,IF(AC66&gt;=0.5,AC66,0))</f>
        <v>0</v>
      </c>
      <c r="AF66" s="172" t="n">
        <f aca="false">D66</f>
        <v>0</v>
      </c>
      <c r="AG66" s="173" t="n">
        <f aca="false">IF(V66&gt;0.5,1,0)</f>
        <v>0</v>
      </c>
      <c r="AH66" s="173" t="n">
        <f aca="false">IF(AG66=1,0,IF(AE66&gt;0.5,1,0))</f>
        <v>0</v>
      </c>
      <c r="AI66" s="174" t="n">
        <f aca="false">IF(ISTEXT(C66),AND(AE66&gt;0.5))</f>
        <v>0</v>
      </c>
      <c r="AJ66" s="173"/>
      <c r="AK66" s="173" t="n">
        <f aca="false">IF(Q66=$Q$4,1,0)</f>
        <v>0</v>
      </c>
      <c r="AL66" s="174" t="n">
        <f aca="false">IF(AK66=1,AND(R66&gt;=$R$4))</f>
        <v>0</v>
      </c>
      <c r="AM66" s="175" t="n">
        <f aca="false">IF(AL66=1,D66)</f>
        <v>0</v>
      </c>
      <c r="AN66" s="176" t="n">
        <f aca="false">IF(G66&gt;0.5,SUM(G66+1),0)</f>
        <v>0</v>
      </c>
      <c r="AO66" s="162" t="n">
        <f aca="false">G66</f>
        <v>0</v>
      </c>
      <c r="AP66" s="177" t="n">
        <f aca="false">IF(AL66=1,CONCATENATE(D66," on the → ",R66),0)</f>
        <v>0</v>
      </c>
      <c r="AQ66" s="178" t="n">
        <f aca="false">IF(AP66&gt;0.5,R66,0)</f>
        <v>0</v>
      </c>
      <c r="AR66" s="178" t="n">
        <f aca="false">IF(ISTEXT(AP66),1,0)</f>
        <v>0</v>
      </c>
      <c r="AS66" s="178" t="n">
        <f aca="false">IF(ISTEXT(AT66),1,0)</f>
        <v>0</v>
      </c>
      <c r="AT66" s="179" t="n">
        <f aca="false">IF(ISBLANK(F66),0,IF(MONTH(F66)=MONTH(AT$4),CONCATENATE(D66,", on the → ",R66),0))</f>
        <v>0</v>
      </c>
      <c r="AU66" s="180" t="n">
        <f aca="false">IF(MONTH(F66)&lt;=$AU$2,0,2)</f>
        <v>2</v>
      </c>
      <c r="AV66" s="180" t="n">
        <f aca="false">IF(AU66=0,0,IF(DAY(F66)&gt;=$AV$2,1,0))</f>
        <v>1</v>
      </c>
      <c r="AW66" s="180" t="n">
        <f aca="false">IF(SUM(AU66+AV66)=0,11,0)</f>
        <v>0</v>
      </c>
      <c r="AX66" s="5" t="n">
        <f aca="false">IF(ISTEXT(D66),1,0)</f>
        <v>0</v>
      </c>
      <c r="AY66" s="5" t="str">
        <f aca="false">IF(ISTEXT(C66),"zz",IF(ISBLANK(D66),"zz",D66))</f>
        <v>zz</v>
      </c>
      <c r="AZ66" s="181" t="str">
        <f aca="false">IF(ISTEXT(C66),D66,"zz")</f>
        <v>zz</v>
      </c>
      <c r="BA66" s="12" t="n">
        <f aca="false">IF(ISNUMBER(F66)&lt;0.5,0,IF(AND(DAY(F66)=1,MONTH(F66)=$Y$4),1,22))</f>
        <v>0</v>
      </c>
    </row>
    <row r="67" customFormat="false" ht="12.8" hidden="false" customHeight="false" outlineLevel="0" collapsed="false">
      <c r="A67" s="182" t="n">
        <f aca="false">SUM(1+A66)</f>
        <v>60</v>
      </c>
      <c r="B67" s="150" t="n">
        <f aca="false">IF(ISBLANK(D67),0,IF(ISTEXT(C67),CONCATENATE(""),SUM(YEAR(F67))+90))</f>
        <v>0</v>
      </c>
      <c r="C67" s="151"/>
      <c r="D67" s="184"/>
      <c r="E67" s="153" t="n">
        <f aca="false">IF(AE67&gt;0.5,CONCATENATE("→"),IF(V67&gt;0.5,CONCATENATE("→"),0))</f>
        <v>0</v>
      </c>
      <c r="F67" s="154"/>
      <c r="G67" s="155" t="n">
        <f aca="false">IF(ISBLANK(F67),0,IF(ISTEXT(C67),0,IF(ISTEXT(D67),CONCATENATE("     ",ROUNDDOWN(ORG.OPENOFFICE.YEARS(F67,$AB$2,0),0)))))</f>
        <v>0</v>
      </c>
      <c r="H67" s="58"/>
      <c r="I67" s="156" t="n">
        <f aca="false">IF(AE67&gt;0.5,CONCATENATE("←"),IF(V67&gt;0.5,CONCATENATE("←"),IF(ISTEXT(C67),CONCATENATE("App.  "),0)))</f>
        <v>0</v>
      </c>
      <c r="J67" s="157" t="str">
        <f aca="false">IF(ISBLANK(F67),CONCATENATE(" "),MONTH(F67))</f>
        <v> </v>
      </c>
      <c r="K67" s="158" t="n">
        <f aca="false">F67</f>
        <v>0</v>
      </c>
      <c r="L67" s="159" t="n">
        <f aca="false">IF(ISTEXT(C67),CONCATENATE("-"),IF(ISBLANK(F67),0,IF(ISTEXT(C67),0,IF(ISTEXT(D67),WEEKDAY(F67,1),0))))</f>
        <v>0</v>
      </c>
      <c r="M67" s="160" t="n">
        <f aca="false">IF(ISBLANK(F67),0,IF(ISTEXT(D67),WEEKDAY(DATE(YEAR($AT$1),MONTH(F67),DAY(F67))),0))</f>
        <v>0</v>
      </c>
      <c r="N67" s="161" t="n">
        <f aca="false">IF(G67&lt;0.5,0,IF(AL67=1,CONCATENATE("See calender!"),DAY(F67)+G67))</f>
        <v>0</v>
      </c>
      <c r="O67" s="162" t="n">
        <f aca="false">IF(ISTEXT(E67),1,0)</f>
        <v>0</v>
      </c>
      <c r="P67" s="163" t="n">
        <f aca="false">IF(ISBLANK(F67),0,ORG.OPENOFFICE.DAYSINMONTH(F67))</f>
        <v>0</v>
      </c>
      <c r="Q67" s="164" t="n">
        <f aca="false">IF(F67&gt;0.5,MONTH(F67),0)</f>
        <v>0</v>
      </c>
      <c r="R67" s="164" t="n">
        <f aca="false">IF(F67&gt;0.5,DAY(F67),0)</f>
        <v>0</v>
      </c>
      <c r="S67" s="164" t="n">
        <f aca="false">IF(Q67=Q$4,Q67,0)</f>
        <v>0</v>
      </c>
      <c r="T67" s="164" t="n">
        <f aca="false">IF(R$4=R67,R67,0)</f>
        <v>0</v>
      </c>
      <c r="U67" s="165" t="n">
        <f aca="false">IF(T67&gt;0.5,AND(S67&gt;0.5))</f>
        <v>0</v>
      </c>
      <c r="V67" s="166" t="n">
        <f aca="false">IF(U67=1,T67,0)</f>
        <v>0</v>
      </c>
      <c r="W67" s="166" t="n">
        <f aca="false">D67</f>
        <v>0</v>
      </c>
      <c r="X67" s="167" t="n">
        <f aca="false">IF(ISTEXT(C67),AND(V67&gt;0.5))</f>
        <v>0</v>
      </c>
      <c r="Y67" s="168" t="n">
        <f aca="false">IF(ISNUMBER(F67)&lt;0.5,0,IF(MONTH(F67)=$Y$4,1,IF(SUM(AA67+AB67)=2,1,0)))</f>
        <v>0</v>
      </c>
      <c r="Z67" s="168" t="n">
        <f aca="false">IF(ISBLANK(F67),0,IF(Y67=1,DAY(F67),0))</f>
        <v>0</v>
      </c>
      <c r="AA67" s="169" t="n">
        <f aca="false">IF(ISBLANK(F67),0,IF(MONTH(F67)+$Y$1=13,1,IF(MONTH(F67)=$Y$4+1,1,0)))</f>
        <v>0</v>
      </c>
      <c r="AB67" s="170" t="n">
        <f aca="false">IF(DAY(F67)+AA67=2,1,0)</f>
        <v>0</v>
      </c>
      <c r="AC67" s="170" t="n">
        <f aca="false">IF($Z$4=Z67,Z67,0)</f>
        <v>0</v>
      </c>
      <c r="AD67" s="171" t="n">
        <f aca="false">IF(DAY(F67)=P67,1,0)</f>
        <v>0</v>
      </c>
      <c r="AE67" s="172" t="n">
        <f aca="false">IF(BA67=1,0,IF(AC67&gt;=0.5,AC67,0))</f>
        <v>0</v>
      </c>
      <c r="AF67" s="172" t="n">
        <f aca="false">D67</f>
        <v>0</v>
      </c>
      <c r="AG67" s="173" t="n">
        <f aca="false">IF(V67&gt;0.5,1,0)</f>
        <v>0</v>
      </c>
      <c r="AH67" s="173" t="n">
        <f aca="false">IF(AG67=1,0,IF(AE67&gt;0.5,1,0))</f>
        <v>0</v>
      </c>
      <c r="AI67" s="174" t="n">
        <f aca="false">IF(ISTEXT(C67),AND(AE67&gt;0.5))</f>
        <v>0</v>
      </c>
      <c r="AJ67" s="173"/>
      <c r="AK67" s="173" t="n">
        <f aca="false">IF(Q67=$Q$4,1,0)</f>
        <v>0</v>
      </c>
      <c r="AL67" s="174" t="n">
        <f aca="false">IF(AK67=1,AND(R67&gt;=$R$4))</f>
        <v>0</v>
      </c>
      <c r="AM67" s="175" t="n">
        <f aca="false">IF(AL67=1,D67)</f>
        <v>0</v>
      </c>
      <c r="AN67" s="176" t="n">
        <f aca="false">IF(G67&gt;0.5,SUM(G67+1),0)</f>
        <v>0</v>
      </c>
      <c r="AO67" s="162" t="n">
        <f aca="false">G67</f>
        <v>0</v>
      </c>
      <c r="AP67" s="177" t="n">
        <f aca="false">IF(AL67=1,CONCATENATE(D67," on the → ",R67),0)</f>
        <v>0</v>
      </c>
      <c r="AQ67" s="145" t="n">
        <f aca="false">IF(AP67&gt;0.5,R67,0)</f>
        <v>0</v>
      </c>
      <c r="AR67" s="145" t="n">
        <f aca="false">IF(ISTEXT(AP67),1,0)</f>
        <v>0</v>
      </c>
      <c r="AS67" s="145" t="n">
        <f aca="false">IF(ISTEXT(AT67),1,0)</f>
        <v>0</v>
      </c>
      <c r="AT67" s="179" t="n">
        <f aca="false">IF(ISBLANK(F67),0,IF(MONTH(F67)=MONTH(AT$4),CONCATENATE(D67,", on the → ",R67),0))</f>
        <v>0</v>
      </c>
      <c r="AU67" s="180" t="n">
        <f aca="false">IF(MONTH(F67)&lt;=$AU$2,0,2)</f>
        <v>2</v>
      </c>
      <c r="AV67" s="180" t="n">
        <f aca="false">IF(AU67=0,0,IF(DAY(F67)&gt;=$AV$2,1,0))</f>
        <v>1</v>
      </c>
      <c r="AW67" s="180" t="n">
        <f aca="false">IF(SUM(AU67+AV67)=0,11,0)</f>
        <v>0</v>
      </c>
      <c r="AX67" s="5" t="n">
        <f aca="false">IF(ISTEXT(D67),1,0)</f>
        <v>0</v>
      </c>
      <c r="AY67" s="5" t="str">
        <f aca="false">IF(ISTEXT(C67),"zz",IF(ISBLANK(D67),"zz",D67))</f>
        <v>zz</v>
      </c>
      <c r="AZ67" s="181" t="str">
        <f aca="false">IF(ISTEXT(C67),D67,"zz")</f>
        <v>zz</v>
      </c>
      <c r="BA67" s="12" t="n">
        <f aca="false">IF(ISNUMBER(F67)&lt;0.5,0,IF(AND(DAY(F67)=1,MONTH(F67)=$Y$4),1,22))</f>
        <v>0</v>
      </c>
    </row>
    <row r="68" customFormat="false" ht="12.8" hidden="false" customHeight="false" outlineLevel="0" collapsed="false">
      <c r="A68" s="182" t="n">
        <f aca="false">SUM(1+A67)</f>
        <v>61</v>
      </c>
      <c r="B68" s="150" t="n">
        <f aca="false">IF(ISBLANK(D68),0,IF(ISTEXT(C68),CONCATENATE(""),SUM(YEAR(F68))+90))</f>
        <v>0</v>
      </c>
      <c r="C68" s="151"/>
      <c r="D68" s="152"/>
      <c r="E68" s="153" t="n">
        <f aca="false">IF(AE68&gt;0.5,CONCATENATE("→"),IF(V68&gt;0.5,CONCATENATE("→"),0))</f>
        <v>0</v>
      </c>
      <c r="F68" s="154"/>
      <c r="G68" s="155" t="n">
        <f aca="false">IF(ISBLANK(F68),0,IF(ISTEXT(C68),0,IF(ISTEXT(D68),CONCATENATE("     ",ROUNDDOWN(ORG.OPENOFFICE.YEARS(F68,$AB$2,0),0)))))</f>
        <v>0</v>
      </c>
      <c r="H68" s="58"/>
      <c r="I68" s="156" t="n">
        <f aca="false">IF(AE68&gt;0.5,CONCATENATE("←"),IF(V68&gt;0.5,CONCATENATE("←"),IF(ISTEXT(C68),CONCATENATE("App.  "),0)))</f>
        <v>0</v>
      </c>
      <c r="J68" s="157" t="str">
        <f aca="false">IF(ISBLANK(F68),CONCATENATE(" "),MONTH(F68))</f>
        <v> </v>
      </c>
      <c r="K68" s="158" t="n">
        <f aca="false">F68</f>
        <v>0</v>
      </c>
      <c r="L68" s="159" t="n">
        <f aca="false">IF(ISTEXT(C68),CONCATENATE("-"),IF(ISBLANK(F68),0,IF(ISTEXT(C68),0,IF(ISTEXT(D68),WEEKDAY(F68,1),0))))</f>
        <v>0</v>
      </c>
      <c r="M68" s="160" t="n">
        <f aca="false">IF(ISBLANK(F68),0,IF(ISTEXT(D68),WEEKDAY(DATE(YEAR($AT$1),MONTH(F68),DAY(F68))),0))</f>
        <v>0</v>
      </c>
      <c r="N68" s="161" t="n">
        <f aca="false">IF(G68&lt;0.5,0,IF(AL68=1,CONCATENATE("See calender!"),DAY(F68)+G68))</f>
        <v>0</v>
      </c>
      <c r="O68" s="162" t="n">
        <f aca="false">IF(ISTEXT(E68),1,0)</f>
        <v>0</v>
      </c>
      <c r="P68" s="163" t="n">
        <f aca="false">IF(ISBLANK(F68),0,ORG.OPENOFFICE.DAYSINMONTH(F68))</f>
        <v>0</v>
      </c>
      <c r="Q68" s="164" t="n">
        <f aca="false">IF(F68&gt;0.5,MONTH(F68),0)</f>
        <v>0</v>
      </c>
      <c r="R68" s="164" t="n">
        <f aca="false">IF(F68&gt;0.5,DAY(F68),0)</f>
        <v>0</v>
      </c>
      <c r="S68" s="164" t="n">
        <f aca="false">IF(Q68=Q$4,Q68,0)</f>
        <v>0</v>
      </c>
      <c r="T68" s="164" t="n">
        <f aca="false">IF(R$4=R68,R68,0)</f>
        <v>0</v>
      </c>
      <c r="U68" s="165" t="n">
        <f aca="false">IF(T68&gt;0.5,AND(S68&gt;0.5))</f>
        <v>0</v>
      </c>
      <c r="V68" s="166" t="n">
        <f aca="false">IF(U68=1,T68,0)</f>
        <v>0</v>
      </c>
      <c r="W68" s="166" t="n">
        <f aca="false">D68</f>
        <v>0</v>
      </c>
      <c r="X68" s="167" t="n">
        <f aca="false">IF(ISTEXT(C68),AND(V68&gt;0.5))</f>
        <v>0</v>
      </c>
      <c r="Y68" s="168" t="n">
        <f aca="false">IF(ISNUMBER(F68)&lt;0.5,0,IF(MONTH(F68)=$Y$4,1,IF(SUM(AA68+AB68)=2,1,0)))</f>
        <v>0</v>
      </c>
      <c r="Z68" s="168" t="n">
        <f aca="false">IF(ISBLANK(F68),0,IF(Y68=1,DAY(F68),0))</f>
        <v>0</v>
      </c>
      <c r="AA68" s="169" t="n">
        <f aca="false">IF(ISBLANK(F68),0,IF(MONTH(F68)+$Y$1=13,1,IF(MONTH(F68)=$Y$4+1,1,0)))</f>
        <v>0</v>
      </c>
      <c r="AB68" s="170" t="n">
        <f aca="false">IF(DAY(F68)+AA68=2,1,0)</f>
        <v>0</v>
      </c>
      <c r="AC68" s="170" t="n">
        <f aca="false">IF($Z$4=Z68,Z68,0)</f>
        <v>0</v>
      </c>
      <c r="AD68" s="171" t="n">
        <f aca="false">IF(DAY(F68)=P68,1,0)</f>
        <v>0</v>
      </c>
      <c r="AE68" s="172" t="n">
        <f aca="false">IF(BA68=1,0,IF(AC68&gt;=0.5,AC68,0))</f>
        <v>0</v>
      </c>
      <c r="AF68" s="172" t="n">
        <f aca="false">D68</f>
        <v>0</v>
      </c>
      <c r="AG68" s="173" t="n">
        <f aca="false">IF(V68&gt;0.5,1,0)</f>
        <v>0</v>
      </c>
      <c r="AH68" s="173" t="n">
        <f aca="false">IF(AG68=1,0,IF(AE68&gt;0.5,1,0))</f>
        <v>0</v>
      </c>
      <c r="AI68" s="174" t="n">
        <f aca="false">IF(ISTEXT(C68),AND(AE68&gt;0.5))</f>
        <v>0</v>
      </c>
      <c r="AJ68" s="173"/>
      <c r="AK68" s="173" t="n">
        <f aca="false">IF(Q68=$Q$4,1,0)</f>
        <v>0</v>
      </c>
      <c r="AL68" s="174" t="n">
        <f aca="false">IF(AK68=1,AND(R68&gt;=$R$4))</f>
        <v>0</v>
      </c>
      <c r="AM68" s="175" t="n">
        <f aca="false">IF(AL68=1,D68)</f>
        <v>0</v>
      </c>
      <c r="AN68" s="176" t="n">
        <f aca="false">IF(G68&gt;0.5,SUM(G68+1),0)</f>
        <v>0</v>
      </c>
      <c r="AO68" s="162" t="n">
        <f aca="false">G68</f>
        <v>0</v>
      </c>
      <c r="AP68" s="177" t="n">
        <f aca="false">IF(AL68=1,CONCATENATE(D68," on the → ",R68),0)</f>
        <v>0</v>
      </c>
      <c r="AQ68" s="178" t="n">
        <f aca="false">IF(AP68&gt;0.5,R68,0)</f>
        <v>0</v>
      </c>
      <c r="AR68" s="178" t="n">
        <f aca="false">IF(ISTEXT(AP68),1,0)</f>
        <v>0</v>
      </c>
      <c r="AS68" s="178" t="n">
        <f aca="false">IF(ISTEXT(AT68),1,0)</f>
        <v>0</v>
      </c>
      <c r="AT68" s="179" t="n">
        <f aca="false">IF(ISBLANK(F68),0,IF(MONTH(F68)=MONTH(AT$4),CONCATENATE(D68,", on the → ",R68),0))</f>
        <v>0</v>
      </c>
      <c r="AU68" s="180" t="n">
        <f aca="false">IF(MONTH(F68)&lt;=$AU$2,0,2)</f>
        <v>2</v>
      </c>
      <c r="AV68" s="180" t="n">
        <f aca="false">IF(AU68=0,0,IF(DAY(F68)&gt;=$AV$2,1,0))</f>
        <v>1</v>
      </c>
      <c r="AW68" s="180" t="n">
        <f aca="false">IF(SUM(AU68+AV68)=0,11,0)</f>
        <v>0</v>
      </c>
      <c r="AX68" s="5" t="n">
        <f aca="false">IF(ISTEXT(D68),1,0)</f>
        <v>0</v>
      </c>
      <c r="AY68" s="5" t="str">
        <f aca="false">IF(ISTEXT(C68),"zz",IF(ISBLANK(D68),"zz",D68))</f>
        <v>zz</v>
      </c>
      <c r="AZ68" s="181" t="str">
        <f aca="false">IF(ISTEXT(C68),D68,"zz")</f>
        <v>zz</v>
      </c>
      <c r="BA68" s="12" t="n">
        <f aca="false">IF(ISNUMBER(F68)&lt;0.5,0,IF(AND(DAY(F68)=1,MONTH(F68)=$Y$4),1,22))</f>
        <v>0</v>
      </c>
    </row>
    <row r="69" customFormat="false" ht="12.8" hidden="false" customHeight="false" outlineLevel="0" collapsed="false">
      <c r="A69" s="182" t="n">
        <f aca="false">SUM(1+A68)</f>
        <v>62</v>
      </c>
      <c r="B69" s="150" t="n">
        <f aca="false">IF(ISBLANK(D69),0,IF(ISTEXT(C69),CONCATENATE(""),SUM(YEAR(F69))+90))</f>
        <v>0</v>
      </c>
      <c r="C69" s="151"/>
      <c r="D69" s="152"/>
      <c r="E69" s="153" t="n">
        <f aca="false">IF(AE69&gt;0.5,CONCATENATE("→"),IF(V69&gt;0.5,CONCATENATE("→"),0))</f>
        <v>0</v>
      </c>
      <c r="F69" s="154"/>
      <c r="G69" s="155" t="n">
        <f aca="false">IF(ISBLANK(F69),0,IF(ISTEXT(C69),0,IF(ISTEXT(D69),CONCATENATE("     ",ROUNDDOWN(ORG.OPENOFFICE.YEARS(F69,$AB$2,0),0)))))</f>
        <v>0</v>
      </c>
      <c r="H69" s="58"/>
      <c r="I69" s="156" t="n">
        <f aca="false">IF(AE69&gt;0.5,CONCATENATE("←"),IF(V69&gt;0.5,CONCATENATE("←"),IF(ISTEXT(C69),CONCATENATE("App.  "),0)))</f>
        <v>0</v>
      </c>
      <c r="J69" s="157" t="str">
        <f aca="false">IF(ISBLANK(F69),CONCATENATE(" "),MONTH(F69))</f>
        <v> </v>
      </c>
      <c r="K69" s="158" t="n">
        <f aca="false">F69</f>
        <v>0</v>
      </c>
      <c r="L69" s="159" t="n">
        <f aca="false">IF(ISTEXT(C69),CONCATENATE("-"),IF(ISBLANK(F69),0,IF(ISTEXT(C69),0,IF(ISTEXT(D69),WEEKDAY(F69,1),0))))</f>
        <v>0</v>
      </c>
      <c r="M69" s="160" t="n">
        <f aca="false">IF(ISBLANK(F69),0,IF(ISTEXT(D69),WEEKDAY(DATE(YEAR($AT$1),MONTH(F69),DAY(F69))),0))</f>
        <v>0</v>
      </c>
      <c r="N69" s="161" t="n">
        <f aca="false">IF(G69&lt;0.5,0,IF(AL69=1,CONCATENATE("See calender!"),DAY(F69)+G69))</f>
        <v>0</v>
      </c>
      <c r="O69" s="162" t="n">
        <f aca="false">IF(ISTEXT(E69),1,0)</f>
        <v>0</v>
      </c>
      <c r="P69" s="163" t="n">
        <f aca="false">IF(ISBLANK(F69),0,ORG.OPENOFFICE.DAYSINMONTH(F69))</f>
        <v>0</v>
      </c>
      <c r="Q69" s="164" t="n">
        <f aca="false">IF(F69&gt;0.5,MONTH(F69),0)</f>
        <v>0</v>
      </c>
      <c r="R69" s="164" t="n">
        <f aca="false">IF(F69&gt;0.5,DAY(F69),0)</f>
        <v>0</v>
      </c>
      <c r="S69" s="164" t="n">
        <f aca="false">IF(Q69=Q$4,Q69,0)</f>
        <v>0</v>
      </c>
      <c r="T69" s="164" t="n">
        <f aca="false">IF(R$4=R69,R69,0)</f>
        <v>0</v>
      </c>
      <c r="U69" s="165" t="n">
        <f aca="false">IF(T69&gt;0.5,AND(S69&gt;0.5))</f>
        <v>0</v>
      </c>
      <c r="V69" s="166" t="n">
        <f aca="false">IF(U69=1,T69,0)</f>
        <v>0</v>
      </c>
      <c r="W69" s="166" t="n">
        <f aca="false">D69</f>
        <v>0</v>
      </c>
      <c r="X69" s="167" t="n">
        <f aca="false">IF(ISTEXT(C69),AND(V69&gt;0.5))</f>
        <v>0</v>
      </c>
      <c r="Y69" s="168" t="n">
        <f aca="false">IF(ISNUMBER(F69)&lt;0.5,0,IF(MONTH(F69)=$Y$4,1,IF(SUM(AA69+AB69)=2,1,0)))</f>
        <v>0</v>
      </c>
      <c r="Z69" s="168" t="n">
        <f aca="false">IF(ISBLANK(F69),0,IF(Y69=1,DAY(F69),0))</f>
        <v>0</v>
      </c>
      <c r="AA69" s="169" t="n">
        <f aca="false">IF(ISBLANK(F69),0,IF(MONTH(F69)+$Y$1=13,1,IF(MONTH(F69)=$Y$4+1,1,0)))</f>
        <v>0</v>
      </c>
      <c r="AB69" s="170" t="n">
        <f aca="false">IF(DAY(F69)+AA69=2,1,0)</f>
        <v>0</v>
      </c>
      <c r="AC69" s="170" t="n">
        <f aca="false">IF($Z$4=Z69,Z69,0)</f>
        <v>0</v>
      </c>
      <c r="AD69" s="171" t="n">
        <f aca="false">IF(DAY(F69)=P69,1,0)</f>
        <v>0</v>
      </c>
      <c r="AE69" s="172" t="n">
        <f aca="false">IF(BA69=1,0,IF(AC69&gt;=0.5,AC69,0))</f>
        <v>0</v>
      </c>
      <c r="AF69" s="172" t="n">
        <f aca="false">D69</f>
        <v>0</v>
      </c>
      <c r="AG69" s="173" t="n">
        <f aca="false">IF(V69&gt;0.5,1,0)</f>
        <v>0</v>
      </c>
      <c r="AH69" s="173" t="n">
        <f aca="false">IF(AG69=1,0,IF(AE69&gt;0.5,1,0))</f>
        <v>0</v>
      </c>
      <c r="AI69" s="174" t="n">
        <f aca="false">IF(ISTEXT(C69),AND(AE69&gt;0.5))</f>
        <v>0</v>
      </c>
      <c r="AJ69" s="173"/>
      <c r="AK69" s="173" t="n">
        <f aca="false">IF(Q69=$Q$4,1,0)</f>
        <v>0</v>
      </c>
      <c r="AL69" s="174" t="n">
        <f aca="false">IF(AK69=1,AND(R69&gt;=$R$4))</f>
        <v>0</v>
      </c>
      <c r="AM69" s="175" t="n">
        <f aca="false">IF(AL69=1,D69)</f>
        <v>0</v>
      </c>
      <c r="AN69" s="176" t="n">
        <f aca="false">IF(G69&gt;0.5,SUM(G69+1),0)</f>
        <v>0</v>
      </c>
      <c r="AO69" s="162" t="n">
        <f aca="false">G69</f>
        <v>0</v>
      </c>
      <c r="AP69" s="177" t="n">
        <f aca="false">IF(AL69=1,CONCATENATE(D69," on the → ",R69),0)</f>
        <v>0</v>
      </c>
      <c r="AQ69" s="178" t="n">
        <f aca="false">IF(AP69&gt;0.5,R69,0)</f>
        <v>0</v>
      </c>
      <c r="AR69" s="178" t="n">
        <f aca="false">IF(ISTEXT(AP69),1,0)</f>
        <v>0</v>
      </c>
      <c r="AS69" s="178" t="n">
        <f aca="false">IF(ISTEXT(AT69),1,0)</f>
        <v>0</v>
      </c>
      <c r="AT69" s="179" t="n">
        <f aca="false">IF(ISBLANK(F69),0,IF(MONTH(F69)=MONTH(AT$4),CONCATENATE(D69,", on the → ",R69),0))</f>
        <v>0</v>
      </c>
      <c r="AU69" s="180" t="n">
        <f aca="false">IF(MONTH(F69)&lt;=$AU$2,0,2)</f>
        <v>2</v>
      </c>
      <c r="AV69" s="180" t="n">
        <f aca="false">IF(AU69=0,0,IF(DAY(F69)&gt;=$AV$2,1,0))</f>
        <v>1</v>
      </c>
      <c r="AW69" s="180" t="n">
        <f aca="false">IF(SUM(AU69+AV69)=0,11,0)</f>
        <v>0</v>
      </c>
      <c r="AX69" s="5" t="n">
        <f aca="false">IF(ISTEXT(D69),1,0)</f>
        <v>0</v>
      </c>
      <c r="AY69" s="5" t="str">
        <f aca="false">IF(ISTEXT(C69),"zz",IF(ISBLANK(D69),"zz",D69))</f>
        <v>zz</v>
      </c>
      <c r="AZ69" s="181" t="str">
        <f aca="false">IF(ISTEXT(C69),D69,"zz")</f>
        <v>zz</v>
      </c>
      <c r="BA69" s="12" t="n">
        <f aca="false">IF(ISNUMBER(F69)&lt;0.5,0,IF(AND(DAY(F69)=1,MONTH(F69)=$Y$4),1,22))</f>
        <v>0</v>
      </c>
    </row>
    <row r="70" customFormat="false" ht="12.8" hidden="false" customHeight="false" outlineLevel="0" collapsed="false">
      <c r="A70" s="182" t="n">
        <f aca="false">SUM(1+A69)</f>
        <v>63</v>
      </c>
      <c r="B70" s="150" t="n">
        <f aca="false">IF(ISBLANK(D70),0,IF(ISTEXT(C70),CONCATENATE(""),SUM(YEAR(F70))+90))</f>
        <v>0</v>
      </c>
      <c r="C70" s="151"/>
      <c r="D70" s="152"/>
      <c r="E70" s="153" t="n">
        <f aca="false">IF(AE70&gt;0.5,CONCATENATE("→"),IF(V70&gt;0.5,CONCATENATE("→"),0))</f>
        <v>0</v>
      </c>
      <c r="F70" s="154"/>
      <c r="G70" s="155" t="n">
        <f aca="false">IF(ISBLANK(F70),0,IF(ISTEXT(C70),0,IF(ISTEXT(D70),CONCATENATE("     ",ROUNDDOWN(ORG.OPENOFFICE.YEARS(F70,$AB$2,0),0)))))</f>
        <v>0</v>
      </c>
      <c r="H70" s="58"/>
      <c r="I70" s="156" t="n">
        <f aca="false">IF(AE70&gt;0.5,CONCATENATE("←"),IF(V70&gt;0.5,CONCATENATE("←"),IF(ISTEXT(C70),CONCATENATE("App.  "),0)))</f>
        <v>0</v>
      </c>
      <c r="J70" s="157" t="str">
        <f aca="false">IF(ISBLANK(F70),CONCATENATE(" "),MONTH(F70))</f>
        <v> </v>
      </c>
      <c r="K70" s="158" t="n">
        <f aca="false">F70</f>
        <v>0</v>
      </c>
      <c r="L70" s="159" t="n">
        <f aca="false">IF(ISTEXT(C70),CONCATENATE("-"),IF(ISBLANK(F70),0,IF(ISTEXT(C70),0,IF(ISTEXT(D70),WEEKDAY(F70,1),0))))</f>
        <v>0</v>
      </c>
      <c r="M70" s="160" t="n">
        <f aca="false">IF(ISBLANK(F70),0,IF(ISTEXT(D70),WEEKDAY(DATE(YEAR($AT$1),MONTH(F70),DAY(F70))),0))</f>
        <v>0</v>
      </c>
      <c r="N70" s="161" t="n">
        <f aca="false">IF(G70&lt;0.5,0,IF(AL70=1,CONCATENATE("See calender!"),DAY(F70)+G70))</f>
        <v>0</v>
      </c>
      <c r="O70" s="162" t="n">
        <f aca="false">IF(ISTEXT(E70),1,0)</f>
        <v>0</v>
      </c>
      <c r="P70" s="163" t="n">
        <f aca="false">IF(ISBLANK(F70),0,ORG.OPENOFFICE.DAYSINMONTH(F70))</f>
        <v>0</v>
      </c>
      <c r="Q70" s="164" t="n">
        <f aca="false">IF(F70&gt;0.5,MONTH(F70),0)</f>
        <v>0</v>
      </c>
      <c r="R70" s="164" t="n">
        <f aca="false">IF(F70&gt;0.5,DAY(F70),0)</f>
        <v>0</v>
      </c>
      <c r="S70" s="164" t="n">
        <f aca="false">IF(Q70=Q$4,Q70,0)</f>
        <v>0</v>
      </c>
      <c r="T70" s="164" t="n">
        <f aca="false">IF(R$4=R70,R70,0)</f>
        <v>0</v>
      </c>
      <c r="U70" s="165" t="n">
        <f aca="false">IF(T70&gt;0.5,AND(S70&gt;0.5))</f>
        <v>0</v>
      </c>
      <c r="V70" s="166" t="n">
        <f aca="false">IF(U70=1,T70,0)</f>
        <v>0</v>
      </c>
      <c r="W70" s="166" t="n">
        <f aca="false">D70</f>
        <v>0</v>
      </c>
      <c r="X70" s="167" t="n">
        <f aca="false">IF(ISTEXT(C70),AND(V70&gt;0.5))</f>
        <v>0</v>
      </c>
      <c r="Y70" s="168" t="n">
        <f aca="false">IF(ISNUMBER(F70)&lt;0.5,0,IF(MONTH(F70)=$Y$4,1,IF(SUM(AA70+AB70)=2,1,0)))</f>
        <v>0</v>
      </c>
      <c r="Z70" s="168" t="n">
        <f aca="false">IF(ISBLANK(F70),0,IF(Y70=1,DAY(F70),0))</f>
        <v>0</v>
      </c>
      <c r="AA70" s="169" t="n">
        <f aca="false">IF(ISBLANK(F70),0,IF(MONTH(F70)+$Y$1=13,1,IF(MONTH(F70)=$Y$4+1,1,0)))</f>
        <v>0</v>
      </c>
      <c r="AB70" s="170" t="n">
        <f aca="false">IF(DAY(F70)+AA70=2,1,0)</f>
        <v>0</v>
      </c>
      <c r="AC70" s="170" t="n">
        <f aca="false">IF($Z$4=Z70,Z70,0)</f>
        <v>0</v>
      </c>
      <c r="AD70" s="171" t="n">
        <f aca="false">IF(DAY(F70)=P70,1,0)</f>
        <v>0</v>
      </c>
      <c r="AE70" s="172" t="n">
        <f aca="false">IF(BA70=1,0,IF(AC70&gt;=0.5,AC70,0))</f>
        <v>0</v>
      </c>
      <c r="AF70" s="172" t="n">
        <f aca="false">D70</f>
        <v>0</v>
      </c>
      <c r="AG70" s="173" t="n">
        <f aca="false">IF(V70&gt;0.5,1,0)</f>
        <v>0</v>
      </c>
      <c r="AH70" s="173" t="n">
        <f aca="false">IF(AG70=1,0,IF(AE70&gt;0.5,1,0))</f>
        <v>0</v>
      </c>
      <c r="AI70" s="174" t="n">
        <f aca="false">IF(ISTEXT(C70),AND(AE70&gt;0.5))</f>
        <v>0</v>
      </c>
      <c r="AJ70" s="173"/>
      <c r="AK70" s="173" t="n">
        <f aca="false">IF(Q70=$Q$4,1,0)</f>
        <v>0</v>
      </c>
      <c r="AL70" s="174" t="n">
        <f aca="false">IF(AK70=1,AND(R70&gt;=$R$4))</f>
        <v>0</v>
      </c>
      <c r="AM70" s="175" t="n">
        <f aca="false">IF(AL70=1,D70)</f>
        <v>0</v>
      </c>
      <c r="AN70" s="176" t="n">
        <f aca="false">IF(G70&gt;0.5,SUM(G70+1),0)</f>
        <v>0</v>
      </c>
      <c r="AO70" s="162" t="n">
        <f aca="false">G70</f>
        <v>0</v>
      </c>
      <c r="AP70" s="177" t="n">
        <f aca="false">IF(AL70=1,CONCATENATE(D70," on the → ",R70),0)</f>
        <v>0</v>
      </c>
      <c r="AQ70" s="178" t="n">
        <f aca="false">IF(AP70&gt;0.5,R70,0)</f>
        <v>0</v>
      </c>
      <c r="AR70" s="178" t="n">
        <f aca="false">IF(ISTEXT(AP70),1,0)</f>
        <v>0</v>
      </c>
      <c r="AS70" s="178" t="n">
        <f aca="false">IF(ISTEXT(AT70),1,0)</f>
        <v>0</v>
      </c>
      <c r="AT70" s="179" t="n">
        <f aca="false">IF(ISBLANK(F70),0,IF(MONTH(F70)=MONTH(AT$4),CONCATENATE(D70,", on the → ",R70),0))</f>
        <v>0</v>
      </c>
      <c r="AU70" s="180" t="n">
        <f aca="false">IF(MONTH(F70)&lt;=$AU$2,0,2)</f>
        <v>2</v>
      </c>
      <c r="AV70" s="180" t="n">
        <f aca="false">IF(AU70=0,0,IF(DAY(F70)&gt;=$AV$2,1,0))</f>
        <v>1</v>
      </c>
      <c r="AW70" s="180" t="n">
        <f aca="false">IF(SUM(AU70+AV70)=0,11,0)</f>
        <v>0</v>
      </c>
      <c r="AX70" s="5" t="n">
        <f aca="false">IF(ISTEXT(D70),1,0)</f>
        <v>0</v>
      </c>
      <c r="AY70" s="5" t="str">
        <f aca="false">IF(ISTEXT(C70),"zz",IF(ISBLANK(D70),"zz",D70))</f>
        <v>zz</v>
      </c>
      <c r="AZ70" s="181" t="str">
        <f aca="false">IF(ISTEXT(C70),D70,"zz")</f>
        <v>zz</v>
      </c>
      <c r="BA70" s="12" t="n">
        <f aca="false">IF(ISNUMBER(F70)&lt;0.5,0,IF(AND(DAY(F70)=1,MONTH(F70)=$Y$4),1,22))</f>
        <v>0</v>
      </c>
    </row>
    <row r="71" customFormat="false" ht="12.8" hidden="false" customHeight="false" outlineLevel="0" collapsed="false">
      <c r="A71" s="67" t="n">
        <f aca="false">SUM(1+A70)</f>
        <v>64</v>
      </c>
      <c r="B71" s="150" t="n">
        <f aca="false">IF(ISBLANK(D71),0,IF(ISTEXT(C71),CONCATENATE(""),SUM(YEAR(F71))+90))</f>
        <v>0</v>
      </c>
      <c r="C71" s="151"/>
      <c r="D71" s="152"/>
      <c r="E71" s="153" t="n">
        <f aca="false">IF(AE71&gt;0.5,CONCATENATE("→"),IF(V71&gt;0.5,CONCATENATE("→"),0))</f>
        <v>0</v>
      </c>
      <c r="F71" s="154"/>
      <c r="G71" s="155" t="n">
        <f aca="false">IF(ISBLANK(F71),0,IF(ISTEXT(C71),0,IF(ISTEXT(D71),CONCATENATE("     ",ROUNDDOWN(ORG.OPENOFFICE.YEARS(F71,$AB$2,0),0)))))</f>
        <v>0</v>
      </c>
      <c r="H71" s="58"/>
      <c r="I71" s="156" t="n">
        <f aca="false">IF(AE71&gt;0.5,CONCATENATE("←"),IF(V71&gt;0.5,CONCATENATE("←"),IF(ISTEXT(C71),CONCATENATE("App.  "),0)))</f>
        <v>0</v>
      </c>
      <c r="J71" s="157" t="str">
        <f aca="false">IF(ISBLANK(F71),CONCATENATE(" "),MONTH(F71))</f>
        <v> </v>
      </c>
      <c r="K71" s="158" t="n">
        <f aca="false">F71</f>
        <v>0</v>
      </c>
      <c r="L71" s="159" t="n">
        <f aca="false">IF(ISTEXT(C71),CONCATENATE("-"),IF(ISBLANK(F71),0,IF(ISTEXT(C71),0,IF(ISTEXT(D71),WEEKDAY(F71,1),0))))</f>
        <v>0</v>
      </c>
      <c r="M71" s="160" t="n">
        <f aca="false">IF(ISBLANK(F71),0,IF(ISTEXT(D71),WEEKDAY(DATE(YEAR($AT$1),MONTH(F71),DAY(F71))),0))</f>
        <v>0</v>
      </c>
      <c r="N71" s="161" t="n">
        <f aca="false">IF(G71&lt;0.5,0,IF(AL71=1,CONCATENATE("See calender!"),DAY(F71)+G71))</f>
        <v>0</v>
      </c>
      <c r="O71" s="162" t="n">
        <f aca="false">IF(ISTEXT(E71),1,0)</f>
        <v>0</v>
      </c>
      <c r="P71" s="163" t="n">
        <f aca="false">IF(ISBLANK(F71),0,ORG.OPENOFFICE.DAYSINMONTH(F71))</f>
        <v>0</v>
      </c>
      <c r="Q71" s="164" t="n">
        <f aca="false">IF(F71&gt;0.5,MONTH(F71),0)</f>
        <v>0</v>
      </c>
      <c r="R71" s="164" t="n">
        <f aca="false">IF(F71&gt;0.5,DAY(F71),0)</f>
        <v>0</v>
      </c>
      <c r="S71" s="164" t="n">
        <f aca="false">IF(Q71=Q$4,Q71,0)</f>
        <v>0</v>
      </c>
      <c r="T71" s="164" t="n">
        <f aca="false">IF(R$4=R71,R71,0)</f>
        <v>0</v>
      </c>
      <c r="U71" s="165" t="n">
        <f aca="false">IF(T71&gt;0.5,AND(S71&gt;0.5))</f>
        <v>0</v>
      </c>
      <c r="V71" s="166" t="n">
        <f aca="false">IF(U71=1,T71,0)</f>
        <v>0</v>
      </c>
      <c r="W71" s="166" t="n">
        <f aca="false">D71</f>
        <v>0</v>
      </c>
      <c r="X71" s="167" t="n">
        <f aca="false">IF(ISTEXT(C71),AND(V71&gt;0.5))</f>
        <v>0</v>
      </c>
      <c r="Y71" s="168" t="n">
        <f aca="false">IF(ISNUMBER(F71)&lt;0.5,0,IF(MONTH(F71)=$Y$4,1,IF(SUM(AA71+AB71)=2,1,0)))</f>
        <v>0</v>
      </c>
      <c r="Z71" s="168" t="n">
        <f aca="false">IF(ISBLANK(F71),0,IF(Y71=1,DAY(F71),0))</f>
        <v>0</v>
      </c>
      <c r="AA71" s="169" t="n">
        <f aca="false">IF(ISBLANK(F71),0,IF(MONTH(F71)+$Y$1=13,1,IF(MONTH(F71)=$Y$4+1,1,0)))</f>
        <v>0</v>
      </c>
      <c r="AB71" s="170" t="n">
        <f aca="false">IF(DAY(F71)+AA71=2,1,0)</f>
        <v>0</v>
      </c>
      <c r="AC71" s="170" t="n">
        <f aca="false">IF($Z$4=Z71,Z71,0)</f>
        <v>0</v>
      </c>
      <c r="AD71" s="171" t="n">
        <f aca="false">IF(DAY(F71)=P71,1,0)</f>
        <v>0</v>
      </c>
      <c r="AE71" s="172" t="n">
        <f aca="false">IF(BA71=1,0,IF(AC71&gt;=0.5,AC71,0))</f>
        <v>0</v>
      </c>
      <c r="AF71" s="172" t="n">
        <f aca="false">D71</f>
        <v>0</v>
      </c>
      <c r="AG71" s="173" t="n">
        <f aca="false">IF(V71&gt;0.5,1,0)</f>
        <v>0</v>
      </c>
      <c r="AH71" s="173" t="n">
        <f aca="false">IF(AG71=1,0,IF(AE71&gt;0.5,1,0))</f>
        <v>0</v>
      </c>
      <c r="AI71" s="174" t="n">
        <f aca="false">IF(ISTEXT(C71),AND(AE71&gt;0.5))</f>
        <v>0</v>
      </c>
      <c r="AJ71" s="173"/>
      <c r="AK71" s="173" t="n">
        <f aca="false">IF(Q71=$Q$4,1,0)</f>
        <v>0</v>
      </c>
      <c r="AL71" s="174" t="n">
        <f aca="false">IF(AK71=1,AND(R71&gt;=$R$4))</f>
        <v>0</v>
      </c>
      <c r="AM71" s="175" t="n">
        <f aca="false">IF(AL71=1,D71)</f>
        <v>0</v>
      </c>
      <c r="AN71" s="176" t="n">
        <f aca="false">IF(G71&gt;0.5,SUM(G71+1),0)</f>
        <v>0</v>
      </c>
      <c r="AO71" s="162" t="n">
        <f aca="false">G71</f>
        <v>0</v>
      </c>
      <c r="AP71" s="177" t="n">
        <f aca="false">IF(AL71=1,CONCATENATE(D71," on the → ",R71),0)</f>
        <v>0</v>
      </c>
      <c r="AQ71" s="178" t="n">
        <f aca="false">IF(AP71&gt;0.5,R71,0)</f>
        <v>0</v>
      </c>
      <c r="AR71" s="178" t="n">
        <f aca="false">IF(ISTEXT(AP71),1,0)</f>
        <v>0</v>
      </c>
      <c r="AS71" s="178" t="n">
        <f aca="false">IF(ISTEXT(AT71),1,0)</f>
        <v>0</v>
      </c>
      <c r="AT71" s="179" t="n">
        <f aca="false">IF(ISBLANK(F71),0,IF(MONTH(F71)=MONTH(AT$4),CONCATENATE(D71,", on the → ",R71),0))</f>
        <v>0</v>
      </c>
      <c r="AU71" s="180" t="n">
        <f aca="false">IF(MONTH(F71)&lt;=$AU$2,0,2)</f>
        <v>2</v>
      </c>
      <c r="AV71" s="180" t="n">
        <f aca="false">IF(AU71=0,0,IF(DAY(F71)&gt;=$AV$2,1,0))</f>
        <v>1</v>
      </c>
      <c r="AW71" s="180" t="n">
        <f aca="false">IF(SUM(AU71+AV71)=0,11,0)</f>
        <v>0</v>
      </c>
      <c r="AX71" s="5" t="n">
        <f aca="false">IF(ISTEXT(D71),1,0)</f>
        <v>0</v>
      </c>
      <c r="AY71" s="5" t="str">
        <f aca="false">IF(ISTEXT(C71),"zz",IF(ISBLANK(D71),"zz",D71))</f>
        <v>zz</v>
      </c>
      <c r="AZ71" s="181" t="str">
        <f aca="false">IF(ISTEXT(C71),D71,"zz")</f>
        <v>zz</v>
      </c>
      <c r="BA71" s="12" t="n">
        <f aca="false">IF(ISNUMBER(F71)&lt;0.5,0,IF(AND(DAY(F71)=1,MONTH(F71)=$Y$4),1,22))</f>
        <v>0</v>
      </c>
    </row>
    <row r="72" customFormat="false" ht="12.8" hidden="false" customHeight="false" outlineLevel="0" collapsed="false">
      <c r="A72" s="67" t="n">
        <f aca="false">SUM(1+A71)</f>
        <v>65</v>
      </c>
      <c r="B72" s="150" t="n">
        <f aca="false">IF(ISBLANK(D72),0,IF(ISTEXT(C72),CONCATENATE(""),SUM(YEAR(F72))+90))</f>
        <v>0</v>
      </c>
      <c r="C72" s="151"/>
      <c r="D72" s="184"/>
      <c r="E72" s="153" t="n">
        <f aca="false">IF(AE72&gt;0.5,CONCATENATE("→"),IF(V72&gt;0.5,CONCATENATE("→"),0))</f>
        <v>0</v>
      </c>
      <c r="F72" s="154"/>
      <c r="G72" s="155" t="n">
        <f aca="false">IF(ISBLANK(F72),0,IF(ISTEXT(C72),0,IF(ISTEXT(D72),CONCATENATE("     ",ROUNDDOWN(ORG.OPENOFFICE.YEARS(F72,$AB$2,0),0)))))</f>
        <v>0</v>
      </c>
      <c r="H72" s="58"/>
      <c r="I72" s="156" t="n">
        <f aca="false">IF(AE72&gt;0.5,CONCATENATE("←"),IF(V72&gt;0.5,CONCATENATE("←"),IF(ISTEXT(C72),CONCATENATE("App.  "),0)))</f>
        <v>0</v>
      </c>
      <c r="J72" s="157" t="str">
        <f aca="false">IF(ISBLANK(F72),CONCATENATE(" "),MONTH(F72))</f>
        <v> </v>
      </c>
      <c r="K72" s="158" t="n">
        <f aca="false">F72</f>
        <v>0</v>
      </c>
      <c r="L72" s="159" t="n">
        <f aca="false">IF(ISTEXT(C72),CONCATENATE("-"),IF(ISBLANK(F72),0,IF(ISTEXT(C72),0,IF(ISTEXT(D72),WEEKDAY(F72,1),0))))</f>
        <v>0</v>
      </c>
      <c r="M72" s="160" t="n">
        <f aca="false">IF(ISBLANK(F72),0,IF(ISTEXT(D72),WEEKDAY(DATE(YEAR($AT$1),MONTH(F72),DAY(F72))),0))</f>
        <v>0</v>
      </c>
      <c r="N72" s="161" t="n">
        <f aca="false">IF(G72&lt;0.5,0,IF(AL72=1,CONCATENATE("See calender!"),DAY(F72)+G72))</f>
        <v>0</v>
      </c>
      <c r="O72" s="162" t="n">
        <f aca="false">IF(ISTEXT(E72),1,0)</f>
        <v>0</v>
      </c>
      <c r="P72" s="163" t="n">
        <f aca="false">IF(ISBLANK(F72),0,ORG.OPENOFFICE.DAYSINMONTH(F72))</f>
        <v>0</v>
      </c>
      <c r="Q72" s="164" t="n">
        <f aca="false">IF(F72&gt;0.5,MONTH(F72),0)</f>
        <v>0</v>
      </c>
      <c r="R72" s="164" t="n">
        <f aca="false">IF(F72&gt;0.5,DAY(F72),0)</f>
        <v>0</v>
      </c>
      <c r="S72" s="164" t="n">
        <f aca="false">IF(Q72=Q$4,Q72,0)</f>
        <v>0</v>
      </c>
      <c r="T72" s="164" t="n">
        <f aca="false">IF(R$4=R72,R72,0)</f>
        <v>0</v>
      </c>
      <c r="U72" s="165" t="n">
        <f aca="false">IF(T72&gt;0.5,AND(S72&gt;0.5))</f>
        <v>0</v>
      </c>
      <c r="V72" s="166" t="n">
        <f aca="false">IF(U72=1,T72,0)</f>
        <v>0</v>
      </c>
      <c r="W72" s="166" t="n">
        <f aca="false">D72</f>
        <v>0</v>
      </c>
      <c r="X72" s="167" t="n">
        <f aca="false">IF(ISTEXT(C72),AND(V72&gt;0.5))</f>
        <v>0</v>
      </c>
      <c r="Y72" s="168" t="n">
        <f aca="false">IF(ISNUMBER(F72)&lt;0.5,0,IF(MONTH(F72)=$Y$4,1,IF(SUM(AA72+AB72)=2,1,0)))</f>
        <v>0</v>
      </c>
      <c r="Z72" s="168" t="n">
        <f aca="false">IF(ISBLANK(F72),0,IF(Y72=1,DAY(F72),0))</f>
        <v>0</v>
      </c>
      <c r="AA72" s="169" t="n">
        <f aca="false">IF(ISBLANK(F72),0,IF(MONTH(F72)+$Y$1=13,1,IF(MONTH(F72)=$Y$4+1,1,0)))</f>
        <v>0</v>
      </c>
      <c r="AB72" s="170" t="n">
        <f aca="false">IF(DAY(F72)+AA72=2,1,0)</f>
        <v>0</v>
      </c>
      <c r="AC72" s="170" t="n">
        <f aca="false">IF($Z$4=Z72,Z72,0)</f>
        <v>0</v>
      </c>
      <c r="AD72" s="171" t="n">
        <f aca="false">IF(DAY(F72)=P72,1,0)</f>
        <v>0</v>
      </c>
      <c r="AE72" s="172" t="n">
        <f aca="false">IF(BA72=1,0,IF(AC72&gt;=0.5,AC72,0))</f>
        <v>0</v>
      </c>
      <c r="AF72" s="172" t="n">
        <f aca="false">D72</f>
        <v>0</v>
      </c>
      <c r="AG72" s="173" t="n">
        <f aca="false">IF(V72&gt;0.5,1,0)</f>
        <v>0</v>
      </c>
      <c r="AH72" s="173" t="n">
        <f aca="false">IF(AG72=1,0,IF(AE72&gt;0.5,1,0))</f>
        <v>0</v>
      </c>
      <c r="AI72" s="174" t="n">
        <f aca="false">IF(ISTEXT(C72),AND(AE72&gt;0.5))</f>
        <v>0</v>
      </c>
      <c r="AJ72" s="173"/>
      <c r="AK72" s="173" t="n">
        <f aca="false">IF(Q72=$Q$4,1,0)</f>
        <v>0</v>
      </c>
      <c r="AL72" s="174" t="n">
        <f aca="false">IF(AK72=1,AND(R72&gt;=$R$4))</f>
        <v>0</v>
      </c>
      <c r="AM72" s="175" t="n">
        <f aca="false">IF(AL72=1,D72)</f>
        <v>0</v>
      </c>
      <c r="AN72" s="176" t="n">
        <f aca="false">IF(G72&gt;0.5,SUM(G72+1),0)</f>
        <v>0</v>
      </c>
      <c r="AO72" s="162" t="n">
        <f aca="false">G72</f>
        <v>0</v>
      </c>
      <c r="AP72" s="177" t="n">
        <f aca="false">IF(AL72=1,CONCATENATE(D72," on the → ",R72),0)</f>
        <v>0</v>
      </c>
      <c r="AQ72" s="145" t="n">
        <f aca="false">IF(AP72&gt;0.5,R72,0)</f>
        <v>0</v>
      </c>
      <c r="AR72" s="145" t="n">
        <f aca="false">IF(ISTEXT(AP72),1,0)</f>
        <v>0</v>
      </c>
      <c r="AS72" s="145" t="n">
        <f aca="false">IF(ISTEXT(AT72),1,0)</f>
        <v>0</v>
      </c>
      <c r="AT72" s="179" t="n">
        <f aca="false">IF(ISBLANK(F72),0,IF(MONTH(F72)=MONTH(AT$4),CONCATENATE(D72,", on the → ",R72),0))</f>
        <v>0</v>
      </c>
      <c r="AU72" s="180" t="n">
        <f aca="false">IF(MONTH(F72)&lt;=$AU$2,0,2)</f>
        <v>2</v>
      </c>
      <c r="AV72" s="180" t="n">
        <f aca="false">IF(AU72=0,0,IF(DAY(F72)&gt;=$AV$2,1,0))</f>
        <v>1</v>
      </c>
      <c r="AW72" s="180" t="n">
        <f aca="false">IF(SUM(AU72+AV72)=0,11,0)</f>
        <v>0</v>
      </c>
      <c r="AX72" s="5" t="n">
        <f aca="false">IF(ISTEXT(D72),1,0)</f>
        <v>0</v>
      </c>
      <c r="AY72" s="5" t="str">
        <f aca="false">IF(ISTEXT(C72),"zz",IF(ISBLANK(D72),"zz",D72))</f>
        <v>zz</v>
      </c>
      <c r="AZ72" s="181" t="str">
        <f aca="false">IF(ISTEXT(C72),D72,"zz")</f>
        <v>zz</v>
      </c>
      <c r="BA72" s="12" t="n">
        <f aca="false">IF(ISNUMBER(F72)&lt;0.5,0,IF(AND(DAY(F72)=1,MONTH(F72)=$Y$4),1,22))</f>
        <v>0</v>
      </c>
    </row>
    <row r="73" customFormat="false" ht="12.8" hidden="false" customHeight="false" outlineLevel="0" collapsed="false">
      <c r="A73" s="67" t="n">
        <f aca="false">SUM(1+A72)</f>
        <v>66</v>
      </c>
      <c r="B73" s="150" t="n">
        <f aca="false">IF(ISBLANK(D73),0,IF(ISTEXT(C73),CONCATENATE(""),SUM(YEAR(F73))+90))</f>
        <v>0</v>
      </c>
      <c r="C73" s="151"/>
      <c r="D73" s="152"/>
      <c r="E73" s="153" t="n">
        <f aca="false">IF(AE73&gt;0.5,CONCATENATE("→"),IF(V73&gt;0.5,CONCATENATE("→"),0))</f>
        <v>0</v>
      </c>
      <c r="F73" s="154"/>
      <c r="G73" s="155" t="n">
        <f aca="false">IF(ISBLANK(F73),0,IF(ISTEXT(C73),0,IF(ISTEXT(D73),CONCATENATE("     ",ROUNDDOWN(ORG.OPENOFFICE.YEARS(F73,$AB$2,0),0)))))</f>
        <v>0</v>
      </c>
      <c r="H73" s="58"/>
      <c r="I73" s="156" t="n">
        <f aca="false">IF(AE73&gt;0.5,CONCATENATE("←"),IF(V73&gt;0.5,CONCATENATE("←"),IF(ISTEXT(C73),CONCATENATE("App.  "),0)))</f>
        <v>0</v>
      </c>
      <c r="J73" s="157" t="str">
        <f aca="false">IF(ISBLANK(F73),CONCATENATE(" "),MONTH(F73))</f>
        <v> </v>
      </c>
      <c r="K73" s="158" t="n">
        <f aca="false">F73</f>
        <v>0</v>
      </c>
      <c r="L73" s="159" t="n">
        <f aca="false">IF(ISTEXT(C73),CONCATENATE("-"),IF(ISBLANK(F73),0,IF(ISTEXT(C73),0,IF(ISTEXT(D73),WEEKDAY(F73,1),0))))</f>
        <v>0</v>
      </c>
      <c r="M73" s="160" t="n">
        <f aca="false">IF(ISBLANK(F73),0,IF(ISTEXT(D73),WEEKDAY(DATE(YEAR($AT$1),MONTH(F73),DAY(F73))),0))</f>
        <v>0</v>
      </c>
      <c r="N73" s="161" t="n">
        <f aca="false">IF(G73&lt;0.5,0,IF(AL73=1,CONCATENATE("See calender!"),DAY(F73)+G73))</f>
        <v>0</v>
      </c>
      <c r="O73" s="162" t="n">
        <f aca="false">IF(ISTEXT(E73),1,0)</f>
        <v>0</v>
      </c>
      <c r="P73" s="163" t="n">
        <f aca="false">IF(ISBLANK(F73),0,ORG.OPENOFFICE.DAYSINMONTH(F73))</f>
        <v>0</v>
      </c>
      <c r="Q73" s="164" t="n">
        <f aca="false">IF(F73&gt;0.5,MONTH(F73),0)</f>
        <v>0</v>
      </c>
      <c r="R73" s="164" t="n">
        <f aca="false">IF(F73&gt;0.5,DAY(F73),0)</f>
        <v>0</v>
      </c>
      <c r="S73" s="164" t="n">
        <f aca="false">IF(Q73=Q$4,Q73,0)</f>
        <v>0</v>
      </c>
      <c r="T73" s="164" t="n">
        <f aca="false">IF(R$4=R73,R73,0)</f>
        <v>0</v>
      </c>
      <c r="U73" s="165" t="n">
        <f aca="false">IF(T73&gt;0.5,AND(S73&gt;0.5))</f>
        <v>0</v>
      </c>
      <c r="V73" s="166" t="n">
        <f aca="false">IF(U73=1,T73,0)</f>
        <v>0</v>
      </c>
      <c r="W73" s="166" t="n">
        <f aca="false">D73</f>
        <v>0</v>
      </c>
      <c r="X73" s="167" t="n">
        <f aca="false">IF(ISTEXT(C73),AND(V73&gt;0.5))</f>
        <v>0</v>
      </c>
      <c r="Y73" s="168" t="n">
        <f aca="false">IF(ISNUMBER(F73)&lt;0.5,0,IF(MONTH(F73)=$Y$4,1,IF(SUM(AA73+AB73)=2,1,0)))</f>
        <v>0</v>
      </c>
      <c r="Z73" s="168" t="n">
        <f aca="false">IF(ISBLANK(F73),0,IF(Y73=1,DAY(F73),0))</f>
        <v>0</v>
      </c>
      <c r="AA73" s="169" t="n">
        <f aca="false">IF(ISBLANK(F73),0,IF(MONTH(F73)+$Y$1=13,1,IF(MONTH(F73)=$Y$4+1,1,0)))</f>
        <v>0</v>
      </c>
      <c r="AB73" s="170" t="n">
        <f aca="false">IF(DAY(F73)+AA73=2,1,0)</f>
        <v>0</v>
      </c>
      <c r="AC73" s="170" t="n">
        <f aca="false">IF($Z$4=Z73,Z73,0)</f>
        <v>0</v>
      </c>
      <c r="AD73" s="171" t="n">
        <f aca="false">IF(DAY(F73)=P73,1,0)</f>
        <v>0</v>
      </c>
      <c r="AE73" s="172" t="n">
        <f aca="false">IF(BA73=1,0,IF(AC73&gt;=0.5,AC73,0))</f>
        <v>0</v>
      </c>
      <c r="AF73" s="172" t="n">
        <f aca="false">D73</f>
        <v>0</v>
      </c>
      <c r="AG73" s="173" t="n">
        <f aca="false">IF(V73&gt;0.5,1,0)</f>
        <v>0</v>
      </c>
      <c r="AH73" s="173" t="n">
        <f aca="false">IF(AG73=1,0,IF(AE73&gt;0.5,1,0))</f>
        <v>0</v>
      </c>
      <c r="AI73" s="174" t="n">
        <f aca="false">IF(ISTEXT(C73),AND(AE73&gt;0.5))</f>
        <v>0</v>
      </c>
      <c r="AJ73" s="173"/>
      <c r="AK73" s="173" t="n">
        <f aca="false">IF(Q73=$Q$4,1,0)</f>
        <v>0</v>
      </c>
      <c r="AL73" s="174" t="n">
        <f aca="false">IF(AK73=1,AND(R73&gt;=$R$4))</f>
        <v>0</v>
      </c>
      <c r="AM73" s="175" t="n">
        <f aca="false">IF(AL73=1,D73)</f>
        <v>0</v>
      </c>
      <c r="AN73" s="176" t="n">
        <f aca="false">IF(G73&gt;0.5,SUM(G73+1),0)</f>
        <v>0</v>
      </c>
      <c r="AO73" s="162" t="n">
        <f aca="false">G73</f>
        <v>0</v>
      </c>
      <c r="AP73" s="177" t="n">
        <f aca="false">IF(AL73=1,CONCATENATE(D73," on the → ",R73),0)</f>
        <v>0</v>
      </c>
      <c r="AQ73" s="178" t="n">
        <f aca="false">IF(AP73&gt;0.5,R73,0)</f>
        <v>0</v>
      </c>
      <c r="AR73" s="178" t="n">
        <f aca="false">IF(ISTEXT(AP73),1,0)</f>
        <v>0</v>
      </c>
      <c r="AS73" s="178" t="n">
        <f aca="false">IF(ISTEXT(AT73),1,0)</f>
        <v>0</v>
      </c>
      <c r="AT73" s="179" t="n">
        <f aca="false">IF(ISBLANK(F73),0,IF(MONTH(F73)=MONTH(AT$4),CONCATENATE(D73,", on the → ",R73),0))</f>
        <v>0</v>
      </c>
      <c r="AU73" s="180" t="n">
        <f aca="false">IF(MONTH(F73)&lt;=$AU$2,0,2)</f>
        <v>2</v>
      </c>
      <c r="AV73" s="180" t="n">
        <f aca="false">IF(AU73=0,0,IF(DAY(F73)&gt;=$AV$2,1,0))</f>
        <v>1</v>
      </c>
      <c r="AW73" s="180" t="n">
        <f aca="false">IF(SUM(AU73+AV73)=0,11,0)</f>
        <v>0</v>
      </c>
      <c r="AX73" s="5" t="n">
        <f aca="false">IF(ISTEXT(D73),1,0)</f>
        <v>0</v>
      </c>
      <c r="AY73" s="5" t="str">
        <f aca="false">IF(ISTEXT(C73),"zz",IF(ISBLANK(D73),"zz",D73))</f>
        <v>zz</v>
      </c>
      <c r="AZ73" s="181" t="str">
        <f aca="false">IF(ISTEXT(C73),D73,"zz")</f>
        <v>zz</v>
      </c>
      <c r="BA73" s="12" t="n">
        <f aca="false">IF(ISNUMBER(F73)&lt;0.5,0,IF(AND(DAY(F73)=1,MONTH(F73)=$Y$4),1,22))</f>
        <v>0</v>
      </c>
    </row>
    <row r="74" customFormat="false" ht="12.8" hidden="false" customHeight="false" outlineLevel="0" collapsed="false">
      <c r="A74" s="182" t="n">
        <f aca="false">SUM(1+A73)</f>
        <v>67</v>
      </c>
      <c r="B74" s="150" t="n">
        <f aca="false">IF(ISBLANK(D74),0,IF(ISTEXT(C74),CONCATENATE(""),SUM(YEAR(F74))+90))</f>
        <v>0</v>
      </c>
      <c r="C74" s="151"/>
      <c r="D74" s="152"/>
      <c r="E74" s="153" t="n">
        <f aca="false">IF(AE74&gt;0.5,CONCATENATE("→"),IF(V74&gt;0.5,CONCATENATE("→"),0))</f>
        <v>0</v>
      </c>
      <c r="F74" s="154"/>
      <c r="G74" s="155" t="n">
        <f aca="false">IF(ISBLANK(F74),0,IF(ISTEXT(C74),0,IF(ISTEXT(D74),CONCATENATE("     ",ROUNDDOWN(ORG.OPENOFFICE.YEARS(F74,$AB$2,0),0)))))</f>
        <v>0</v>
      </c>
      <c r="H74" s="58"/>
      <c r="I74" s="156" t="n">
        <f aca="false">IF(AE74&gt;0.5,CONCATENATE("←"),IF(V74&gt;0.5,CONCATENATE("←"),IF(ISTEXT(C74),CONCATENATE("App.  "),0)))</f>
        <v>0</v>
      </c>
      <c r="J74" s="157" t="str">
        <f aca="false">IF(ISBLANK(F74),CONCATENATE(" "),MONTH(F74))</f>
        <v> </v>
      </c>
      <c r="K74" s="158" t="n">
        <f aca="false">F74</f>
        <v>0</v>
      </c>
      <c r="L74" s="159" t="n">
        <f aca="false">IF(ISTEXT(C74),CONCATENATE("-"),IF(ISBLANK(F74),0,IF(ISTEXT(C74),0,IF(ISTEXT(D74),WEEKDAY(F74,1),0))))</f>
        <v>0</v>
      </c>
      <c r="M74" s="160" t="n">
        <f aca="false">IF(ISBLANK(F74),0,IF(ISTEXT(D74),WEEKDAY(DATE(YEAR($AT$1),MONTH(F74),DAY(F74))),0))</f>
        <v>0</v>
      </c>
      <c r="N74" s="161" t="n">
        <f aca="false">IF(G74&lt;0.5,0,IF(AL74=1,CONCATENATE("See calender!"),DAY(F74)+G74))</f>
        <v>0</v>
      </c>
      <c r="O74" s="162" t="n">
        <f aca="false">IF(ISTEXT(E74),1,0)</f>
        <v>0</v>
      </c>
      <c r="P74" s="163" t="n">
        <f aca="false">IF(ISBLANK(F74),0,ORG.OPENOFFICE.DAYSINMONTH(F74))</f>
        <v>0</v>
      </c>
      <c r="Q74" s="164" t="n">
        <f aca="false">IF(F74&gt;0.5,MONTH(F74),0)</f>
        <v>0</v>
      </c>
      <c r="R74" s="164" t="n">
        <f aca="false">IF(F74&gt;0.5,DAY(F74),0)</f>
        <v>0</v>
      </c>
      <c r="S74" s="164" t="n">
        <f aca="false">IF(Q74=Q$4,Q74,0)</f>
        <v>0</v>
      </c>
      <c r="T74" s="164" t="n">
        <f aca="false">IF(R$4=R74,R74,0)</f>
        <v>0</v>
      </c>
      <c r="U74" s="165" t="n">
        <f aca="false">IF(T74&gt;0.5,AND(S74&gt;0.5))</f>
        <v>0</v>
      </c>
      <c r="V74" s="166" t="n">
        <f aca="false">IF(U74=1,T74,0)</f>
        <v>0</v>
      </c>
      <c r="W74" s="166" t="n">
        <f aca="false">D74</f>
        <v>0</v>
      </c>
      <c r="X74" s="167" t="n">
        <f aca="false">IF(ISTEXT(C74),AND(V74&gt;0.5))</f>
        <v>0</v>
      </c>
      <c r="Y74" s="168" t="n">
        <f aca="false">IF(ISNUMBER(F74)&lt;0.5,0,IF(MONTH(F74)=$Y$4,1,IF(SUM(AA74+AB74)=2,1,0)))</f>
        <v>0</v>
      </c>
      <c r="Z74" s="168" t="n">
        <f aca="false">IF(ISBLANK(F74),0,IF(Y74=1,DAY(F74),0))</f>
        <v>0</v>
      </c>
      <c r="AA74" s="169" t="n">
        <f aca="false">IF(ISBLANK(F74),0,IF(MONTH(F74)+$Y$1=13,1,IF(MONTH(F74)=$Y$4+1,1,0)))</f>
        <v>0</v>
      </c>
      <c r="AB74" s="170" t="n">
        <f aca="false">IF(DAY(F74)+AA74=2,1,0)</f>
        <v>0</v>
      </c>
      <c r="AC74" s="170" t="n">
        <f aca="false">IF($Z$4=Z74,Z74,0)</f>
        <v>0</v>
      </c>
      <c r="AD74" s="171" t="n">
        <f aca="false">IF(DAY(F74)=P74,1,0)</f>
        <v>0</v>
      </c>
      <c r="AE74" s="172" t="n">
        <f aca="false">IF(BA74=1,0,IF(AC74&gt;=0.5,AC74,0))</f>
        <v>0</v>
      </c>
      <c r="AF74" s="172" t="n">
        <f aca="false">D74</f>
        <v>0</v>
      </c>
      <c r="AG74" s="173" t="n">
        <f aca="false">IF(V74&gt;0.5,1,0)</f>
        <v>0</v>
      </c>
      <c r="AH74" s="173" t="n">
        <f aca="false">IF(AG74=1,0,IF(AE74&gt;0.5,1,0))</f>
        <v>0</v>
      </c>
      <c r="AI74" s="174" t="n">
        <f aca="false">IF(ISTEXT(C74),AND(AE74&gt;0.5))</f>
        <v>0</v>
      </c>
      <c r="AJ74" s="173"/>
      <c r="AK74" s="173" t="n">
        <f aca="false">IF(Q74=$Q$4,1,0)</f>
        <v>0</v>
      </c>
      <c r="AL74" s="174" t="n">
        <f aca="false">IF(AK74=1,AND(R74&gt;=$R$4))</f>
        <v>0</v>
      </c>
      <c r="AM74" s="175" t="n">
        <f aca="false">IF(AL74=1,D74)</f>
        <v>0</v>
      </c>
      <c r="AN74" s="176" t="n">
        <f aca="false">IF(G74&gt;0.5,SUM(G74+1),0)</f>
        <v>0</v>
      </c>
      <c r="AO74" s="162" t="n">
        <f aca="false">G74</f>
        <v>0</v>
      </c>
      <c r="AP74" s="177" t="n">
        <f aca="false">IF(AL74=1,CONCATENATE(D74," on the → ",R74),0)</f>
        <v>0</v>
      </c>
      <c r="AQ74" s="178" t="n">
        <f aca="false">IF(AP74&gt;0.5,R74,0)</f>
        <v>0</v>
      </c>
      <c r="AR74" s="178" t="n">
        <f aca="false">IF(ISTEXT(AP74),1,0)</f>
        <v>0</v>
      </c>
      <c r="AS74" s="178" t="n">
        <f aca="false">IF(ISTEXT(AT74),1,0)</f>
        <v>0</v>
      </c>
      <c r="AT74" s="179" t="n">
        <f aca="false">IF(ISBLANK(F74),0,IF(MONTH(F74)=MONTH(AT$4),CONCATENATE(D74,", on the → ",R74),0))</f>
        <v>0</v>
      </c>
      <c r="AU74" s="180" t="n">
        <f aca="false">IF(MONTH(F74)&lt;=$AU$2,0,2)</f>
        <v>2</v>
      </c>
      <c r="AV74" s="180" t="n">
        <f aca="false">IF(AU74=0,0,IF(DAY(F74)&gt;=$AV$2,1,0))</f>
        <v>1</v>
      </c>
      <c r="AW74" s="180" t="n">
        <f aca="false">IF(SUM(AU74+AV74)=0,11,0)</f>
        <v>0</v>
      </c>
      <c r="AX74" s="5" t="n">
        <f aca="false">IF(ISTEXT(D74),1,0)</f>
        <v>0</v>
      </c>
      <c r="AY74" s="5" t="str">
        <f aca="false">IF(ISTEXT(C74),"zz",IF(ISBLANK(D74),"zz",D74))</f>
        <v>zz</v>
      </c>
      <c r="AZ74" s="181" t="str">
        <f aca="false">IF(ISTEXT(C74),D74,"zz")</f>
        <v>zz</v>
      </c>
      <c r="BA74" s="12" t="n">
        <f aca="false">IF(ISNUMBER(F74)&lt;0.5,0,IF(AND(DAY(F74)=1,MONTH(F74)=$Y$4),1,22))</f>
        <v>0</v>
      </c>
    </row>
    <row r="75" customFormat="false" ht="12.8" hidden="false" customHeight="false" outlineLevel="0" collapsed="false">
      <c r="A75" s="67" t="n">
        <f aca="false">SUM(1+A74)</f>
        <v>68</v>
      </c>
      <c r="B75" s="150" t="n">
        <f aca="false">IF(ISBLANK(D75),0,IF(ISTEXT(C75),CONCATENATE(""),SUM(YEAR(F75))+90))</f>
        <v>0</v>
      </c>
      <c r="C75" s="151"/>
      <c r="D75" s="152"/>
      <c r="E75" s="153" t="n">
        <f aca="false">IF(AE75&gt;0.5,CONCATENATE("→"),IF(V75&gt;0.5,CONCATENATE("→"),0))</f>
        <v>0</v>
      </c>
      <c r="F75" s="154"/>
      <c r="G75" s="155" t="n">
        <f aca="false">IF(ISBLANK(F75),0,IF(ISTEXT(C75),0,IF(ISTEXT(D75),CONCATENATE("     ",ROUNDDOWN(ORG.OPENOFFICE.YEARS(F75,$AB$2,0),0)))))</f>
        <v>0</v>
      </c>
      <c r="H75" s="58"/>
      <c r="I75" s="156" t="n">
        <f aca="false">IF(AE75&gt;0.5,CONCATENATE("←"),IF(V75&gt;0.5,CONCATENATE("←"),IF(ISTEXT(C75),CONCATENATE("App.  "),0)))</f>
        <v>0</v>
      </c>
      <c r="J75" s="157" t="str">
        <f aca="false">IF(ISBLANK(F75),CONCATENATE(" "),MONTH(F75))</f>
        <v> </v>
      </c>
      <c r="K75" s="158" t="n">
        <f aca="false">F75</f>
        <v>0</v>
      </c>
      <c r="L75" s="159" t="n">
        <f aca="false">IF(ISTEXT(C75),CONCATENATE("-"),IF(ISBLANK(F75),0,IF(ISTEXT(C75),0,IF(ISTEXT(D75),WEEKDAY(F75,1),0))))</f>
        <v>0</v>
      </c>
      <c r="M75" s="160" t="n">
        <f aca="false">IF(ISBLANK(F75),0,IF(ISTEXT(D75),WEEKDAY(DATE(YEAR($AT$1),MONTH(F75),DAY(F75))),0))</f>
        <v>0</v>
      </c>
      <c r="N75" s="161" t="n">
        <f aca="false">IF(G75&lt;0.5,0,IF(AL75=1,CONCATENATE("See calender!"),DAY(F75)+G75))</f>
        <v>0</v>
      </c>
      <c r="O75" s="162" t="n">
        <f aca="false">IF(ISTEXT(E75),1,0)</f>
        <v>0</v>
      </c>
      <c r="P75" s="163" t="n">
        <f aca="false">IF(ISBLANK(F75),0,ORG.OPENOFFICE.DAYSINMONTH(F75))</f>
        <v>0</v>
      </c>
      <c r="Q75" s="164" t="n">
        <f aca="false">IF(F75&gt;0.5,MONTH(F75),0)</f>
        <v>0</v>
      </c>
      <c r="R75" s="164" t="n">
        <f aca="false">IF(F75&gt;0.5,DAY(F75),0)</f>
        <v>0</v>
      </c>
      <c r="S75" s="164" t="n">
        <f aca="false">IF(Q75=Q$4,Q75,0)</f>
        <v>0</v>
      </c>
      <c r="T75" s="164" t="n">
        <f aca="false">IF(R$4=R75,R75,0)</f>
        <v>0</v>
      </c>
      <c r="U75" s="165" t="n">
        <f aca="false">IF(T75&gt;0.5,AND(S75&gt;0.5))</f>
        <v>0</v>
      </c>
      <c r="V75" s="166" t="n">
        <f aca="false">IF(U75=1,T75,0)</f>
        <v>0</v>
      </c>
      <c r="W75" s="166" t="n">
        <f aca="false">D75</f>
        <v>0</v>
      </c>
      <c r="X75" s="167" t="n">
        <f aca="false">IF(ISTEXT(C75),AND(V75&gt;0.5))</f>
        <v>0</v>
      </c>
      <c r="Y75" s="168" t="n">
        <f aca="false">IF(ISNUMBER(F75)&lt;0.5,0,IF(MONTH(F75)=$Y$4,1,IF(SUM(AA75+AB75)=2,1,0)))</f>
        <v>0</v>
      </c>
      <c r="Z75" s="168" t="n">
        <f aca="false">IF(ISBLANK(F75),0,IF(Y75=1,DAY(F75),0))</f>
        <v>0</v>
      </c>
      <c r="AA75" s="169" t="n">
        <f aca="false">IF(ISBLANK(F75),0,IF(MONTH(F75)+$Y$1=13,1,IF(MONTH(F75)=$Y$4+1,1,0)))</f>
        <v>0</v>
      </c>
      <c r="AB75" s="170" t="n">
        <f aca="false">IF(DAY(F75)+AA75=2,1,0)</f>
        <v>0</v>
      </c>
      <c r="AC75" s="170" t="n">
        <f aca="false">IF($Z$4=Z75,Z75,0)</f>
        <v>0</v>
      </c>
      <c r="AD75" s="171" t="n">
        <f aca="false">IF(DAY(F75)=P75,1,0)</f>
        <v>0</v>
      </c>
      <c r="AE75" s="172" t="n">
        <f aca="false">IF(BA75=1,0,IF(AC75&gt;=0.5,AC75,0))</f>
        <v>0</v>
      </c>
      <c r="AF75" s="172" t="n">
        <f aca="false">D75</f>
        <v>0</v>
      </c>
      <c r="AG75" s="173" t="n">
        <f aca="false">IF(V75&gt;0.5,1,0)</f>
        <v>0</v>
      </c>
      <c r="AH75" s="173" t="n">
        <f aca="false">IF(AG75=1,0,IF(AE75&gt;0.5,1,0))</f>
        <v>0</v>
      </c>
      <c r="AI75" s="174" t="n">
        <f aca="false">IF(ISTEXT(C75),AND(AE75&gt;0.5))</f>
        <v>0</v>
      </c>
      <c r="AJ75" s="173"/>
      <c r="AK75" s="173" t="n">
        <f aca="false">IF(Q75=$Q$4,1,0)</f>
        <v>0</v>
      </c>
      <c r="AL75" s="174" t="n">
        <f aca="false">IF(AK75=1,AND(R75&gt;=$R$4))</f>
        <v>0</v>
      </c>
      <c r="AM75" s="175" t="n">
        <f aca="false">IF(AL75=1,D75)</f>
        <v>0</v>
      </c>
      <c r="AN75" s="176" t="n">
        <f aca="false">IF(G75&gt;0.5,SUM(G75+1),0)</f>
        <v>0</v>
      </c>
      <c r="AO75" s="162" t="n">
        <f aca="false">G75</f>
        <v>0</v>
      </c>
      <c r="AP75" s="177" t="n">
        <f aca="false">IF(AL75=1,CONCATENATE(D75," on the → ",R75),0)</f>
        <v>0</v>
      </c>
      <c r="AQ75" s="178" t="n">
        <f aca="false">IF(AP75&gt;0.5,R75,0)</f>
        <v>0</v>
      </c>
      <c r="AR75" s="178" t="n">
        <f aca="false">IF(ISTEXT(AP75),1,0)</f>
        <v>0</v>
      </c>
      <c r="AS75" s="178" t="n">
        <f aca="false">IF(ISTEXT(AT75),1,0)</f>
        <v>0</v>
      </c>
      <c r="AT75" s="179" t="n">
        <f aca="false">IF(ISBLANK(F75),0,IF(MONTH(F75)=MONTH(AT$4),CONCATENATE(D75,", on the → ",R75),0))</f>
        <v>0</v>
      </c>
      <c r="AU75" s="180" t="n">
        <f aca="false">IF(MONTH(F75)&lt;=$AU$2,0,2)</f>
        <v>2</v>
      </c>
      <c r="AV75" s="180" t="n">
        <f aca="false">IF(AU75=0,0,IF(DAY(F75)&gt;=$AV$2,1,0))</f>
        <v>1</v>
      </c>
      <c r="AW75" s="180" t="n">
        <f aca="false">IF(SUM(AU75+AV75)=0,11,0)</f>
        <v>0</v>
      </c>
      <c r="AX75" s="5" t="n">
        <f aca="false">IF(ISTEXT(D75),1,0)</f>
        <v>0</v>
      </c>
      <c r="AY75" s="5" t="str">
        <f aca="false">IF(ISTEXT(C75),"zz",IF(ISBLANK(D75),"zz",D75))</f>
        <v>zz</v>
      </c>
      <c r="AZ75" s="181" t="str">
        <f aca="false">IF(ISTEXT(C75),D75,"zz")</f>
        <v>zz</v>
      </c>
      <c r="BA75" s="12" t="n">
        <f aca="false">IF(ISNUMBER(F75)&lt;0.5,0,IF(AND(DAY(F75)=1,MONTH(F75)=$Y$4),1,22))</f>
        <v>0</v>
      </c>
    </row>
    <row r="76" customFormat="false" ht="12.8" hidden="false" customHeight="false" outlineLevel="0" collapsed="false">
      <c r="A76" s="67" t="n">
        <f aca="false">SUM(1+A75)</f>
        <v>69</v>
      </c>
      <c r="B76" s="150" t="n">
        <f aca="false">IF(ISBLANK(D76),0,IF(ISTEXT(C76),CONCATENATE(""),SUM(YEAR(F76))+90))</f>
        <v>0</v>
      </c>
      <c r="C76" s="151"/>
      <c r="D76" s="184"/>
      <c r="E76" s="153" t="n">
        <f aca="false">IF(AE76&gt;0.5,CONCATENATE("→"),IF(V76&gt;0.5,CONCATENATE("→"),0))</f>
        <v>0</v>
      </c>
      <c r="F76" s="154"/>
      <c r="G76" s="155" t="n">
        <f aca="false">IF(ISBLANK(F76),0,IF(ISTEXT(C76),0,IF(ISTEXT(D76),CONCATENATE("     ",ROUNDDOWN(ORG.OPENOFFICE.YEARS(F76,$AB$2,0),0)))))</f>
        <v>0</v>
      </c>
      <c r="H76" s="58"/>
      <c r="I76" s="156" t="n">
        <f aca="false">IF(AE76&gt;0.5,CONCATENATE("←"),IF(V76&gt;0.5,CONCATENATE("←"),IF(ISTEXT(C76),CONCATENATE("App.  "),0)))</f>
        <v>0</v>
      </c>
      <c r="J76" s="157" t="str">
        <f aca="false">IF(ISBLANK(F76),CONCATENATE(" "),MONTH(F76))</f>
        <v> </v>
      </c>
      <c r="K76" s="158" t="n">
        <f aca="false">F76</f>
        <v>0</v>
      </c>
      <c r="L76" s="159" t="n">
        <f aca="false">IF(ISTEXT(C76),CONCATENATE("-"),IF(ISBLANK(F76),0,IF(ISTEXT(C76),0,IF(ISTEXT(D76),WEEKDAY(F76,1),0))))</f>
        <v>0</v>
      </c>
      <c r="M76" s="160" t="n">
        <f aca="false">IF(ISBLANK(F76),0,IF(ISTEXT(D76),WEEKDAY(DATE(YEAR($AT$1),MONTH(F76),DAY(F76))),0))</f>
        <v>0</v>
      </c>
      <c r="N76" s="161" t="n">
        <f aca="false">IF(G76&lt;0.5,0,IF(AL76=1,CONCATENATE("See calender!"),DAY(F76)+G76))</f>
        <v>0</v>
      </c>
      <c r="O76" s="162" t="n">
        <f aca="false">IF(ISTEXT(E76),1,0)</f>
        <v>0</v>
      </c>
      <c r="P76" s="163" t="n">
        <f aca="false">IF(ISBLANK(F76),0,ORG.OPENOFFICE.DAYSINMONTH(F76))</f>
        <v>0</v>
      </c>
      <c r="Q76" s="164" t="n">
        <f aca="false">IF(F76&gt;0.5,MONTH(F76),0)</f>
        <v>0</v>
      </c>
      <c r="R76" s="164" t="n">
        <f aca="false">IF(F76&gt;0.5,DAY(F76),0)</f>
        <v>0</v>
      </c>
      <c r="S76" s="164" t="n">
        <f aca="false">IF(Q76=Q$4,Q76,0)</f>
        <v>0</v>
      </c>
      <c r="T76" s="164" t="n">
        <f aca="false">IF(R$4=R76,R76,0)</f>
        <v>0</v>
      </c>
      <c r="U76" s="165" t="n">
        <f aca="false">IF(T76&gt;0.5,AND(S76&gt;0.5))</f>
        <v>0</v>
      </c>
      <c r="V76" s="166" t="n">
        <f aca="false">IF(U76=1,T76,0)</f>
        <v>0</v>
      </c>
      <c r="W76" s="166" t="n">
        <f aca="false">D76</f>
        <v>0</v>
      </c>
      <c r="X76" s="167" t="n">
        <f aca="false">IF(ISTEXT(C76),AND(V76&gt;0.5))</f>
        <v>0</v>
      </c>
      <c r="Y76" s="168" t="n">
        <f aca="false">IF(ISNUMBER(F76)&lt;0.5,0,IF(MONTH(F76)=$Y$4,1,IF(SUM(AA76+AB76)=2,1,0)))</f>
        <v>0</v>
      </c>
      <c r="Z76" s="168" t="n">
        <f aca="false">IF(ISBLANK(F76),0,IF(Y76=1,DAY(F76),0))</f>
        <v>0</v>
      </c>
      <c r="AA76" s="169" t="n">
        <f aca="false">IF(ISBLANK(F76),0,IF(MONTH(F76)+$Y$1=13,1,IF(MONTH(F76)=$Y$4+1,1,0)))</f>
        <v>0</v>
      </c>
      <c r="AB76" s="170" t="n">
        <f aca="false">IF(DAY(F76)+AA76=2,1,0)</f>
        <v>0</v>
      </c>
      <c r="AC76" s="170" t="n">
        <f aca="false">IF($Z$4=Z76,Z76,0)</f>
        <v>0</v>
      </c>
      <c r="AD76" s="171" t="n">
        <f aca="false">IF(DAY(F76)=P76,1,0)</f>
        <v>0</v>
      </c>
      <c r="AE76" s="172" t="n">
        <f aca="false">IF(BA76=1,0,IF(AC76&gt;=0.5,AC76,0))</f>
        <v>0</v>
      </c>
      <c r="AF76" s="172" t="n">
        <f aca="false">D76</f>
        <v>0</v>
      </c>
      <c r="AG76" s="173" t="n">
        <f aca="false">IF(V76&gt;0.5,1,0)</f>
        <v>0</v>
      </c>
      <c r="AH76" s="173" t="n">
        <f aca="false">IF(AG76=1,0,IF(AE76&gt;0.5,1,0))</f>
        <v>0</v>
      </c>
      <c r="AI76" s="174" t="n">
        <f aca="false">IF(ISTEXT(C76),AND(AE76&gt;0.5))</f>
        <v>0</v>
      </c>
      <c r="AJ76" s="173"/>
      <c r="AK76" s="173" t="n">
        <f aca="false">IF(Q76=$Q$4,1,0)</f>
        <v>0</v>
      </c>
      <c r="AL76" s="174" t="n">
        <f aca="false">IF(AK76=1,AND(R76&gt;=$R$4))</f>
        <v>0</v>
      </c>
      <c r="AM76" s="175" t="n">
        <f aca="false">IF(AL76=1,D76)</f>
        <v>0</v>
      </c>
      <c r="AN76" s="176" t="n">
        <f aca="false">IF(G76&gt;0.5,SUM(G76+1),0)</f>
        <v>0</v>
      </c>
      <c r="AO76" s="162" t="n">
        <f aca="false">G76</f>
        <v>0</v>
      </c>
      <c r="AP76" s="177" t="n">
        <f aca="false">IF(AL76=1,CONCATENATE(D76," on the → ",R76),0)</f>
        <v>0</v>
      </c>
      <c r="AQ76" s="145" t="n">
        <f aca="false">IF(AP76&gt;0.5,R76,0)</f>
        <v>0</v>
      </c>
      <c r="AR76" s="145" t="n">
        <f aca="false">IF(ISTEXT(AP76),1,0)</f>
        <v>0</v>
      </c>
      <c r="AS76" s="145" t="n">
        <f aca="false">IF(ISTEXT(AT76),1,0)</f>
        <v>0</v>
      </c>
      <c r="AT76" s="179" t="n">
        <f aca="false">IF(ISBLANK(F76),0,IF(MONTH(F76)=MONTH(AT$4),CONCATENATE(D76,", on the → ",R76),0))</f>
        <v>0</v>
      </c>
      <c r="AU76" s="180" t="n">
        <f aca="false">IF(MONTH(F76)&lt;=$AU$2,0,2)</f>
        <v>2</v>
      </c>
      <c r="AV76" s="180" t="n">
        <f aca="false">IF(AU76=0,0,IF(DAY(F76)&gt;=$AV$2,1,0))</f>
        <v>1</v>
      </c>
      <c r="AW76" s="180" t="n">
        <f aca="false">IF(SUM(AU76+AV76)=0,11,0)</f>
        <v>0</v>
      </c>
      <c r="AX76" s="5" t="n">
        <f aca="false">IF(ISTEXT(D76),1,0)</f>
        <v>0</v>
      </c>
      <c r="AY76" s="5" t="str">
        <f aca="false">IF(ISTEXT(C76),"zz",IF(ISBLANK(D76),"zz",D76))</f>
        <v>zz</v>
      </c>
      <c r="AZ76" s="181" t="str">
        <f aca="false">IF(ISTEXT(C76),D76,"zz")</f>
        <v>zz</v>
      </c>
      <c r="BA76" s="12" t="n">
        <f aca="false">IF(ISNUMBER(F76)&lt;0.5,0,IF(AND(DAY(F76)=1,MONTH(F76)=$Y$4),1,22))</f>
        <v>0</v>
      </c>
    </row>
    <row r="77" customFormat="false" ht="12.8" hidden="false" customHeight="false" outlineLevel="0" collapsed="false">
      <c r="A77" s="182" t="n">
        <f aca="false">SUM(1+A76)</f>
        <v>70</v>
      </c>
      <c r="B77" s="150" t="n">
        <f aca="false">IF(ISBLANK(D77),0,IF(ISTEXT(C77),CONCATENATE(""),SUM(YEAR(F77))+90))</f>
        <v>0</v>
      </c>
      <c r="C77" s="151"/>
      <c r="D77" s="152"/>
      <c r="E77" s="153" t="n">
        <f aca="false">IF(AE77&gt;0.5,CONCATENATE("→"),IF(V77&gt;0.5,CONCATENATE("→"),0))</f>
        <v>0</v>
      </c>
      <c r="F77" s="154"/>
      <c r="G77" s="155" t="n">
        <f aca="false">IF(ISBLANK(F77),0,IF(ISTEXT(C77),0,IF(ISTEXT(D77),CONCATENATE("     ",ROUNDDOWN(ORG.OPENOFFICE.YEARS(F77,$AB$2,0),0)))))</f>
        <v>0</v>
      </c>
      <c r="H77" s="58"/>
      <c r="I77" s="156" t="n">
        <f aca="false">IF(AE77&gt;0.5,CONCATENATE("←"),IF(V77&gt;0.5,CONCATENATE("←"),IF(ISTEXT(C77),CONCATENATE("App.  "),0)))</f>
        <v>0</v>
      </c>
      <c r="J77" s="157" t="str">
        <f aca="false">IF(ISBLANK(F77),CONCATENATE(" "),MONTH(F77))</f>
        <v> </v>
      </c>
      <c r="K77" s="158" t="n">
        <f aca="false">F77</f>
        <v>0</v>
      </c>
      <c r="L77" s="159" t="n">
        <f aca="false">IF(ISTEXT(C77),CONCATENATE("-"),IF(ISBLANK(F77),0,IF(ISTEXT(C77),0,IF(ISTEXT(D77),WEEKDAY(F77,1),0))))</f>
        <v>0</v>
      </c>
      <c r="M77" s="160" t="n">
        <f aca="false">IF(ISBLANK(F77),0,IF(ISTEXT(D77),WEEKDAY(DATE(YEAR($AT$1),MONTH(F77),DAY(F77))),0))</f>
        <v>0</v>
      </c>
      <c r="N77" s="161" t="n">
        <f aca="false">IF(G77&lt;0.5,0,IF(AL77=1,CONCATENATE("See calender!"),DAY(F77)+G77))</f>
        <v>0</v>
      </c>
      <c r="O77" s="162" t="n">
        <f aca="false">IF(ISTEXT(E77),1,0)</f>
        <v>0</v>
      </c>
      <c r="P77" s="163" t="n">
        <f aca="false">IF(ISBLANK(F77),0,ORG.OPENOFFICE.DAYSINMONTH(F77))</f>
        <v>0</v>
      </c>
      <c r="Q77" s="164" t="n">
        <f aca="false">IF(F77&gt;0.5,MONTH(F77),0)</f>
        <v>0</v>
      </c>
      <c r="R77" s="164" t="n">
        <f aca="false">IF(F77&gt;0.5,DAY(F77),0)</f>
        <v>0</v>
      </c>
      <c r="S77" s="164" t="n">
        <f aca="false">IF(Q77=Q$4,Q77,0)</f>
        <v>0</v>
      </c>
      <c r="T77" s="164" t="n">
        <f aca="false">IF(R$4=R77,R77,0)</f>
        <v>0</v>
      </c>
      <c r="U77" s="165" t="n">
        <f aca="false">IF(T77&gt;0.5,AND(S77&gt;0.5))</f>
        <v>0</v>
      </c>
      <c r="V77" s="166" t="n">
        <f aca="false">IF(U77=1,T77,0)</f>
        <v>0</v>
      </c>
      <c r="W77" s="166" t="n">
        <f aca="false">D77</f>
        <v>0</v>
      </c>
      <c r="X77" s="167" t="n">
        <f aca="false">IF(ISTEXT(C77),AND(V77&gt;0.5))</f>
        <v>0</v>
      </c>
      <c r="Y77" s="168" t="n">
        <f aca="false">IF(ISNUMBER(F77)&lt;0.5,0,IF(MONTH(F77)=$Y$4,1,IF(SUM(AA77+AB77)=2,1,0)))</f>
        <v>0</v>
      </c>
      <c r="Z77" s="168" t="n">
        <f aca="false">IF(ISBLANK(F77),0,IF(Y77=1,DAY(F77),0))</f>
        <v>0</v>
      </c>
      <c r="AA77" s="169" t="n">
        <f aca="false">IF(ISBLANK(F77),0,IF(MONTH(F77)+$Y$1=13,1,IF(MONTH(F77)=$Y$4+1,1,0)))</f>
        <v>0</v>
      </c>
      <c r="AB77" s="170" t="n">
        <f aca="false">IF(DAY(F77)+AA77=2,1,0)</f>
        <v>0</v>
      </c>
      <c r="AC77" s="170" t="n">
        <f aca="false">IF($Z$4=Z77,Z77,0)</f>
        <v>0</v>
      </c>
      <c r="AD77" s="171" t="n">
        <f aca="false">IF(DAY(F77)=P77,1,0)</f>
        <v>0</v>
      </c>
      <c r="AE77" s="172" t="n">
        <f aca="false">IF(BA77=1,0,IF(AC77&gt;=0.5,AC77,0))</f>
        <v>0</v>
      </c>
      <c r="AF77" s="172" t="n">
        <f aca="false">D77</f>
        <v>0</v>
      </c>
      <c r="AG77" s="173" t="n">
        <f aca="false">IF(V77&gt;0.5,1,0)</f>
        <v>0</v>
      </c>
      <c r="AH77" s="173" t="n">
        <f aca="false">IF(AG77=1,0,IF(AE77&gt;0.5,1,0))</f>
        <v>0</v>
      </c>
      <c r="AI77" s="174" t="n">
        <f aca="false">IF(ISTEXT(C77),AND(AE77&gt;0.5))</f>
        <v>0</v>
      </c>
      <c r="AJ77" s="173"/>
      <c r="AK77" s="173" t="n">
        <f aca="false">IF(Q77=$Q$4,1,0)</f>
        <v>0</v>
      </c>
      <c r="AL77" s="174" t="n">
        <f aca="false">IF(AK77=1,AND(R77&gt;=$R$4))</f>
        <v>0</v>
      </c>
      <c r="AM77" s="175" t="n">
        <f aca="false">IF(AL77=1,D77)</f>
        <v>0</v>
      </c>
      <c r="AN77" s="176" t="n">
        <f aca="false">IF(G77&gt;0.5,SUM(G77+1),0)</f>
        <v>0</v>
      </c>
      <c r="AO77" s="162" t="n">
        <f aca="false">G77</f>
        <v>0</v>
      </c>
      <c r="AP77" s="177" t="n">
        <f aca="false">IF(AL77=1,CONCATENATE(D77," on the → ",R77),0)</f>
        <v>0</v>
      </c>
      <c r="AQ77" s="178" t="n">
        <f aca="false">IF(AP77&gt;0.5,R77,0)</f>
        <v>0</v>
      </c>
      <c r="AR77" s="178" t="n">
        <f aca="false">IF(ISTEXT(AP77),1,0)</f>
        <v>0</v>
      </c>
      <c r="AS77" s="178" t="n">
        <f aca="false">IF(ISTEXT(AT77),1,0)</f>
        <v>0</v>
      </c>
      <c r="AT77" s="179" t="n">
        <f aca="false">IF(ISBLANK(F77),0,IF(MONTH(F77)=MONTH(AT$4),CONCATENATE(D77,", on the → ",R77),0))</f>
        <v>0</v>
      </c>
      <c r="AU77" s="180" t="n">
        <f aca="false">IF(MONTH(F77)&lt;=$AU$2,0,2)</f>
        <v>2</v>
      </c>
      <c r="AV77" s="180" t="n">
        <f aca="false">IF(AU77=0,0,IF(DAY(F77)&gt;=$AV$2,1,0))</f>
        <v>1</v>
      </c>
      <c r="AW77" s="180" t="n">
        <f aca="false">IF(SUM(AU77+AV77)=0,11,0)</f>
        <v>0</v>
      </c>
      <c r="AX77" s="5" t="n">
        <f aca="false">IF(ISTEXT(D77),1,0)</f>
        <v>0</v>
      </c>
      <c r="AY77" s="5" t="str">
        <f aca="false">IF(ISTEXT(C77),"zz",IF(ISBLANK(D77),"zz",D77))</f>
        <v>zz</v>
      </c>
      <c r="AZ77" s="181" t="str">
        <f aca="false">IF(ISTEXT(C77),D77,"zz")</f>
        <v>zz</v>
      </c>
      <c r="BA77" s="12" t="n">
        <f aca="false">IF(ISNUMBER(F77)&lt;0.5,0,IF(AND(DAY(F77)=1,MONTH(F77)=$Y$4),1,22))</f>
        <v>0</v>
      </c>
    </row>
    <row r="78" customFormat="false" ht="12.8" hidden="false" customHeight="false" outlineLevel="0" collapsed="false">
      <c r="A78" s="67" t="n">
        <f aca="false">SUM(1+A77)</f>
        <v>71</v>
      </c>
      <c r="B78" s="150" t="n">
        <f aca="false">IF(ISBLANK(D78),0,IF(ISTEXT(C78),CONCATENATE(""),SUM(YEAR(F78))+90))</f>
        <v>0</v>
      </c>
      <c r="C78" s="151"/>
      <c r="D78" s="184"/>
      <c r="E78" s="153" t="n">
        <f aca="false">IF(AE78&gt;0.5,CONCATENATE("→"),IF(V78&gt;0.5,CONCATENATE("→"),0))</f>
        <v>0</v>
      </c>
      <c r="F78" s="154"/>
      <c r="G78" s="155" t="n">
        <f aca="false">IF(ISBLANK(F78),0,IF(ISTEXT(C78),0,IF(ISTEXT(D78),CONCATENATE("     ",ROUNDDOWN(ORG.OPENOFFICE.YEARS(F78,$AB$2,0),0)))))</f>
        <v>0</v>
      </c>
      <c r="H78" s="58"/>
      <c r="I78" s="156" t="n">
        <f aca="false">IF(AE78&gt;0.5,CONCATENATE("←"),IF(V78&gt;0.5,CONCATENATE("←"),IF(ISTEXT(C78),CONCATENATE("App.  "),0)))</f>
        <v>0</v>
      </c>
      <c r="J78" s="157" t="str">
        <f aca="false">IF(ISBLANK(F78),CONCATENATE(" "),MONTH(F78))</f>
        <v> </v>
      </c>
      <c r="K78" s="158" t="n">
        <f aca="false">F78</f>
        <v>0</v>
      </c>
      <c r="L78" s="159" t="n">
        <f aca="false">IF(ISTEXT(C78),CONCATENATE("-"),IF(ISBLANK(F78),0,IF(ISTEXT(C78),0,IF(ISTEXT(D78),WEEKDAY(F78,1),0))))</f>
        <v>0</v>
      </c>
      <c r="M78" s="160" t="n">
        <f aca="false">IF(ISBLANK(F78),0,IF(ISTEXT(D78),WEEKDAY(DATE(YEAR($AT$1),MONTH(F78),DAY(F78))),0))</f>
        <v>0</v>
      </c>
      <c r="N78" s="161" t="n">
        <f aca="false">IF(G78&lt;0.5,0,IF(AL78=1,CONCATENATE("See calender!"),DAY(F78)+G78))</f>
        <v>0</v>
      </c>
      <c r="O78" s="162" t="n">
        <f aca="false">IF(ISTEXT(E78),1,0)</f>
        <v>0</v>
      </c>
      <c r="P78" s="163" t="n">
        <f aca="false">IF(ISBLANK(F78),0,ORG.OPENOFFICE.DAYSINMONTH(F78))</f>
        <v>0</v>
      </c>
      <c r="Q78" s="164" t="n">
        <f aca="false">IF(F78&gt;0.5,MONTH(F78),0)</f>
        <v>0</v>
      </c>
      <c r="R78" s="164" t="n">
        <f aca="false">IF(F78&gt;0.5,DAY(F78),0)</f>
        <v>0</v>
      </c>
      <c r="S78" s="164" t="n">
        <f aca="false">IF(Q78=Q$4,Q78,0)</f>
        <v>0</v>
      </c>
      <c r="T78" s="164" t="n">
        <f aca="false">IF(R$4=R78,R78,0)</f>
        <v>0</v>
      </c>
      <c r="U78" s="165" t="n">
        <f aca="false">IF(T78&gt;0.5,AND(S78&gt;0.5))</f>
        <v>0</v>
      </c>
      <c r="V78" s="166" t="n">
        <f aca="false">IF(U78=1,T78,0)</f>
        <v>0</v>
      </c>
      <c r="W78" s="166" t="n">
        <f aca="false">D78</f>
        <v>0</v>
      </c>
      <c r="X78" s="167" t="n">
        <f aca="false">IF(ISTEXT(C78),AND(V78&gt;0.5))</f>
        <v>0</v>
      </c>
      <c r="Y78" s="168" t="n">
        <f aca="false">IF(ISNUMBER(F78)&lt;0.5,0,IF(MONTH(F78)=$Y$4,1,IF(SUM(AA78+AB78)=2,1,0)))</f>
        <v>0</v>
      </c>
      <c r="Z78" s="168" t="n">
        <f aca="false">IF(ISBLANK(F78),0,IF(Y78=1,DAY(F78),0))</f>
        <v>0</v>
      </c>
      <c r="AA78" s="169" t="n">
        <f aca="false">IF(ISBLANK(F78),0,IF(MONTH(F78)+$Y$1=13,1,IF(MONTH(F78)=$Y$4+1,1,0)))</f>
        <v>0</v>
      </c>
      <c r="AB78" s="170" t="n">
        <f aca="false">IF(DAY(F78)+AA78=2,1,0)</f>
        <v>0</v>
      </c>
      <c r="AC78" s="170" t="n">
        <f aca="false">IF($Z$4=Z78,Z78,0)</f>
        <v>0</v>
      </c>
      <c r="AD78" s="171" t="n">
        <f aca="false">IF(DAY(F78)=P78,1,0)</f>
        <v>0</v>
      </c>
      <c r="AE78" s="172" t="n">
        <f aca="false">IF(BA78=1,0,IF(AC78&gt;=0.5,AC78,0))</f>
        <v>0</v>
      </c>
      <c r="AF78" s="172" t="n">
        <f aca="false">D78</f>
        <v>0</v>
      </c>
      <c r="AG78" s="173" t="n">
        <f aca="false">IF(V78&gt;0.5,1,0)</f>
        <v>0</v>
      </c>
      <c r="AH78" s="173" t="n">
        <f aca="false">IF(AG78=1,0,IF(AE78&gt;0.5,1,0))</f>
        <v>0</v>
      </c>
      <c r="AI78" s="174" t="n">
        <f aca="false">IF(ISTEXT(C78),AND(AE78&gt;0.5))</f>
        <v>0</v>
      </c>
      <c r="AJ78" s="173"/>
      <c r="AK78" s="173" t="n">
        <f aca="false">IF(Q78=$Q$4,1,0)</f>
        <v>0</v>
      </c>
      <c r="AL78" s="174" t="n">
        <f aca="false">IF(AK78=1,AND(R78&gt;=$R$4))</f>
        <v>0</v>
      </c>
      <c r="AM78" s="175" t="n">
        <f aca="false">IF(AL78=1,D78)</f>
        <v>0</v>
      </c>
      <c r="AN78" s="176" t="n">
        <f aca="false">IF(G78&gt;0.5,SUM(G78+1),0)</f>
        <v>0</v>
      </c>
      <c r="AO78" s="162" t="n">
        <f aca="false">G78</f>
        <v>0</v>
      </c>
      <c r="AP78" s="177" t="n">
        <f aca="false">IF(AL78=1,CONCATENATE(D78," on the → ",R78),0)</f>
        <v>0</v>
      </c>
      <c r="AQ78" s="145" t="n">
        <f aca="false">IF(AP78&gt;0.5,R78,0)</f>
        <v>0</v>
      </c>
      <c r="AR78" s="145" t="n">
        <f aca="false">IF(ISTEXT(AP78),1,0)</f>
        <v>0</v>
      </c>
      <c r="AS78" s="145" t="n">
        <f aca="false">IF(ISTEXT(AT78),1,0)</f>
        <v>0</v>
      </c>
      <c r="AT78" s="179" t="n">
        <f aca="false">IF(ISBLANK(F78),0,IF(MONTH(F78)=MONTH(AT$4),CONCATENATE(D78,", on the → ",R78),0))</f>
        <v>0</v>
      </c>
      <c r="AU78" s="180" t="n">
        <f aca="false">IF(MONTH(F78)&lt;=$AU$2,0,2)</f>
        <v>2</v>
      </c>
      <c r="AV78" s="180" t="n">
        <f aca="false">IF(AU78=0,0,IF(DAY(F78)&gt;=$AV$2,1,0))</f>
        <v>1</v>
      </c>
      <c r="AW78" s="180" t="n">
        <f aca="false">IF(SUM(AU78+AV78)=0,11,0)</f>
        <v>0</v>
      </c>
      <c r="AX78" s="5" t="n">
        <f aca="false">IF(ISTEXT(D78),1,0)</f>
        <v>0</v>
      </c>
      <c r="AY78" s="5" t="str">
        <f aca="false">IF(ISTEXT(C78),"zz",IF(ISBLANK(D78),"zz",D78))</f>
        <v>zz</v>
      </c>
      <c r="AZ78" s="181" t="str">
        <f aca="false">IF(ISTEXT(C78),D78,"zz")</f>
        <v>zz</v>
      </c>
      <c r="BA78" s="12" t="n">
        <f aca="false">IF(ISNUMBER(F78)&lt;0.5,0,IF(AND(DAY(F78)=1,MONTH(F78)=$Y$4),1,22))</f>
        <v>0</v>
      </c>
    </row>
    <row r="79" customFormat="false" ht="12.8" hidden="false" customHeight="false" outlineLevel="0" collapsed="false">
      <c r="A79" s="182" t="n">
        <f aca="false">SUM(1+A78)</f>
        <v>72</v>
      </c>
      <c r="B79" s="150" t="n">
        <f aca="false">IF(ISBLANK(D79),0,IF(ISTEXT(C79),CONCATENATE(""),SUM(YEAR(F79))+90))</f>
        <v>0</v>
      </c>
      <c r="C79" s="151"/>
      <c r="D79" s="184"/>
      <c r="E79" s="153" t="n">
        <f aca="false">IF(AE79&gt;0.5,CONCATENATE("→"),IF(V79&gt;0.5,CONCATENATE("→"),0))</f>
        <v>0</v>
      </c>
      <c r="F79" s="154"/>
      <c r="G79" s="155" t="n">
        <f aca="false">IF(ISBLANK(F79),0,IF(ISTEXT(C79),0,IF(ISTEXT(D79),CONCATENATE("     ",ROUNDDOWN(ORG.OPENOFFICE.YEARS(F79,$AB$2,0),0)))))</f>
        <v>0</v>
      </c>
      <c r="H79" s="58"/>
      <c r="I79" s="156" t="n">
        <f aca="false">IF(AE79&gt;0.5,CONCATENATE("←"),IF(V79&gt;0.5,CONCATENATE("←"),IF(ISTEXT(C79),CONCATENATE("App.  "),0)))</f>
        <v>0</v>
      </c>
      <c r="J79" s="157" t="str">
        <f aca="false">IF(ISBLANK(F79),CONCATENATE(" "),MONTH(F79))</f>
        <v> </v>
      </c>
      <c r="K79" s="158" t="n">
        <f aca="false">F79</f>
        <v>0</v>
      </c>
      <c r="L79" s="159" t="n">
        <f aca="false">IF(ISTEXT(C79),CONCATENATE("-"),IF(ISBLANK(F79),0,IF(ISTEXT(C79),0,IF(ISTEXT(D79),WEEKDAY(F79,1),0))))</f>
        <v>0</v>
      </c>
      <c r="M79" s="160" t="n">
        <f aca="false">IF(ISBLANK(F79),0,IF(ISTEXT(D79),WEEKDAY(DATE(YEAR($AT$1),MONTH(F79),DAY(F79))),0))</f>
        <v>0</v>
      </c>
      <c r="N79" s="161" t="n">
        <f aca="false">IF(G79&lt;0.5,0,IF(AL79=1,CONCATENATE("See calender!"),DAY(F79)+G79))</f>
        <v>0</v>
      </c>
      <c r="O79" s="162" t="n">
        <f aca="false">IF(ISTEXT(E79),1,0)</f>
        <v>0</v>
      </c>
      <c r="P79" s="163" t="n">
        <f aca="false">IF(ISBLANK(F79),0,ORG.OPENOFFICE.DAYSINMONTH(F79))</f>
        <v>0</v>
      </c>
      <c r="Q79" s="164" t="n">
        <f aca="false">IF(F79&gt;0.5,MONTH(F79),0)</f>
        <v>0</v>
      </c>
      <c r="R79" s="164" t="n">
        <f aca="false">IF(F79&gt;0.5,DAY(F79),0)</f>
        <v>0</v>
      </c>
      <c r="S79" s="164" t="n">
        <f aca="false">IF(Q79=Q$4,Q79,0)</f>
        <v>0</v>
      </c>
      <c r="T79" s="164" t="n">
        <f aca="false">IF(R$4=R79,R79,0)</f>
        <v>0</v>
      </c>
      <c r="U79" s="165" t="n">
        <f aca="false">IF(T79&gt;0.5,AND(S79&gt;0.5))</f>
        <v>0</v>
      </c>
      <c r="V79" s="166" t="n">
        <f aca="false">IF(U79=1,T79,0)</f>
        <v>0</v>
      </c>
      <c r="W79" s="166" t="n">
        <f aca="false">D79</f>
        <v>0</v>
      </c>
      <c r="X79" s="167" t="n">
        <f aca="false">IF(ISTEXT(C79),AND(V79&gt;0.5))</f>
        <v>0</v>
      </c>
      <c r="Y79" s="168" t="n">
        <f aca="false">IF(ISNUMBER(F79)&lt;0.5,0,IF(MONTH(F79)=$Y$4,1,IF(SUM(AA79+AB79)=2,1,0)))</f>
        <v>0</v>
      </c>
      <c r="Z79" s="168" t="n">
        <f aca="false">IF(ISBLANK(F79),0,IF(Y79=1,DAY(F79),0))</f>
        <v>0</v>
      </c>
      <c r="AA79" s="169" t="n">
        <f aca="false">IF(ISBLANK(F79),0,IF(MONTH(F79)+$Y$1=13,1,IF(MONTH(F79)=$Y$4+1,1,0)))</f>
        <v>0</v>
      </c>
      <c r="AB79" s="170" t="n">
        <f aca="false">IF(DAY(F79)+AA79=2,1,0)</f>
        <v>0</v>
      </c>
      <c r="AC79" s="170" t="n">
        <f aca="false">IF($Z$4=Z79,Z79,0)</f>
        <v>0</v>
      </c>
      <c r="AD79" s="171" t="n">
        <f aca="false">IF(DAY(F79)=P79,1,0)</f>
        <v>0</v>
      </c>
      <c r="AE79" s="172" t="n">
        <f aca="false">IF(BA79=1,0,IF(AC79&gt;=0.5,AC79,0))</f>
        <v>0</v>
      </c>
      <c r="AF79" s="172" t="n">
        <f aca="false">D79</f>
        <v>0</v>
      </c>
      <c r="AG79" s="173" t="n">
        <f aca="false">IF(V79&gt;0.5,1,0)</f>
        <v>0</v>
      </c>
      <c r="AH79" s="173" t="n">
        <f aca="false">IF(AG79=1,0,IF(AE79&gt;0.5,1,0))</f>
        <v>0</v>
      </c>
      <c r="AI79" s="174" t="n">
        <f aca="false">IF(ISTEXT(C79),AND(AE79&gt;0.5))</f>
        <v>0</v>
      </c>
      <c r="AJ79" s="173"/>
      <c r="AK79" s="173" t="n">
        <f aca="false">IF(Q79=$Q$4,1,0)</f>
        <v>0</v>
      </c>
      <c r="AL79" s="174" t="n">
        <f aca="false">IF(AK79=1,AND(R79&gt;=$R$4))</f>
        <v>0</v>
      </c>
      <c r="AM79" s="175" t="n">
        <f aca="false">IF(AL79=1,D79)</f>
        <v>0</v>
      </c>
      <c r="AN79" s="176" t="n">
        <f aca="false">IF(G79&gt;0.5,SUM(G79+1),0)</f>
        <v>0</v>
      </c>
      <c r="AO79" s="162" t="n">
        <f aca="false">G79</f>
        <v>0</v>
      </c>
      <c r="AP79" s="177" t="n">
        <f aca="false">IF(AL79=1,CONCATENATE(D79," on the → ",R79),0)</f>
        <v>0</v>
      </c>
      <c r="AQ79" s="145" t="n">
        <f aca="false">IF(AP79&gt;0.5,R79,0)</f>
        <v>0</v>
      </c>
      <c r="AR79" s="145" t="n">
        <f aca="false">IF(ISTEXT(AP79),1,0)</f>
        <v>0</v>
      </c>
      <c r="AS79" s="145" t="n">
        <f aca="false">IF(ISTEXT(AT79),1,0)</f>
        <v>0</v>
      </c>
      <c r="AT79" s="179" t="n">
        <f aca="false">IF(ISBLANK(F79),0,IF(MONTH(F79)=MONTH(AT$4),CONCATENATE(D79,", on the → ",R79),0))</f>
        <v>0</v>
      </c>
      <c r="AU79" s="180" t="n">
        <f aca="false">IF(MONTH(F79)&lt;=$AU$2,0,2)</f>
        <v>2</v>
      </c>
      <c r="AV79" s="180" t="n">
        <f aca="false">IF(AU79=0,0,IF(DAY(F79)&gt;=$AV$2,1,0))</f>
        <v>1</v>
      </c>
      <c r="AW79" s="180" t="n">
        <f aca="false">IF(SUM(AU79+AV79)=0,11,0)</f>
        <v>0</v>
      </c>
      <c r="AX79" s="5" t="n">
        <f aca="false">IF(ISTEXT(D79),1,0)</f>
        <v>0</v>
      </c>
      <c r="AY79" s="5" t="str">
        <f aca="false">IF(ISTEXT(C79),"zz",IF(ISBLANK(D79),"zz",D79))</f>
        <v>zz</v>
      </c>
      <c r="AZ79" s="181" t="str">
        <f aca="false">IF(ISTEXT(C79),D79,"zz")</f>
        <v>zz</v>
      </c>
      <c r="BA79" s="12" t="n">
        <f aca="false">IF(ISNUMBER(F79)&lt;0.5,0,IF(AND(DAY(F79)=1,MONTH(F79)=$Y$4),1,22))</f>
        <v>0</v>
      </c>
    </row>
    <row r="80" customFormat="false" ht="12.8" hidden="false" customHeight="false" outlineLevel="0" collapsed="false">
      <c r="A80" s="67" t="n">
        <f aca="false">SUM(1+A79)</f>
        <v>73</v>
      </c>
      <c r="B80" s="150" t="n">
        <f aca="false">IF(ISBLANK(D80),0,IF(ISTEXT(C80),CONCATENATE(""),SUM(YEAR(F80))+90))</f>
        <v>0</v>
      </c>
      <c r="C80" s="151"/>
      <c r="D80" s="184"/>
      <c r="E80" s="153" t="n">
        <f aca="false">IF(AE80&gt;0.5,CONCATENATE("→"),IF(V80&gt;0.5,CONCATENATE("→"),0))</f>
        <v>0</v>
      </c>
      <c r="F80" s="154"/>
      <c r="G80" s="155" t="n">
        <f aca="false">IF(ISBLANK(F80),0,IF(ISTEXT(C80),0,IF(ISTEXT(D80),CONCATENATE("     ",ROUNDDOWN(ORG.OPENOFFICE.YEARS(F80,$AB$2,0),0)))))</f>
        <v>0</v>
      </c>
      <c r="H80" s="58"/>
      <c r="I80" s="156" t="n">
        <f aca="false">IF(AE80&gt;0.5,CONCATENATE("←"),IF(V80&gt;0.5,CONCATENATE("←"),IF(ISTEXT(C80),CONCATENATE("App.  "),0)))</f>
        <v>0</v>
      </c>
      <c r="J80" s="157" t="str">
        <f aca="false">IF(ISBLANK(F80),CONCATENATE(" "),MONTH(F80))</f>
        <v> </v>
      </c>
      <c r="K80" s="158" t="n">
        <f aca="false">F80</f>
        <v>0</v>
      </c>
      <c r="L80" s="159" t="n">
        <f aca="false">IF(ISTEXT(C80),CONCATENATE("-"),IF(ISBLANK(F80),0,IF(ISTEXT(C80),0,IF(ISTEXT(D80),WEEKDAY(F80,1),0))))</f>
        <v>0</v>
      </c>
      <c r="M80" s="160" t="n">
        <f aca="false">IF(ISBLANK(F80),0,IF(ISTEXT(D80),WEEKDAY(DATE(YEAR($AT$1),MONTH(F80),DAY(F80))),0))</f>
        <v>0</v>
      </c>
      <c r="N80" s="161" t="n">
        <f aca="false">IF(G80&lt;0.5,0,IF(AL80=1,CONCATENATE("See calender!"),DAY(F80)+G80))</f>
        <v>0</v>
      </c>
      <c r="O80" s="162" t="n">
        <f aca="false">IF(ISTEXT(E80),1,0)</f>
        <v>0</v>
      </c>
      <c r="P80" s="163" t="n">
        <f aca="false">IF(ISBLANK(F80),0,ORG.OPENOFFICE.DAYSINMONTH(F80))</f>
        <v>0</v>
      </c>
      <c r="Q80" s="164" t="n">
        <f aca="false">IF(F80&gt;0.5,MONTH(F80),0)</f>
        <v>0</v>
      </c>
      <c r="R80" s="164" t="n">
        <f aca="false">IF(F80&gt;0.5,DAY(F80),0)</f>
        <v>0</v>
      </c>
      <c r="S80" s="164" t="n">
        <f aca="false">IF(Q80=Q$4,Q80,0)</f>
        <v>0</v>
      </c>
      <c r="T80" s="164" t="n">
        <f aca="false">IF(R$4=R80,R80,0)</f>
        <v>0</v>
      </c>
      <c r="U80" s="165" t="n">
        <f aca="false">IF(T80&gt;0.5,AND(S80&gt;0.5))</f>
        <v>0</v>
      </c>
      <c r="V80" s="166" t="n">
        <f aca="false">IF(U80=1,T80,0)</f>
        <v>0</v>
      </c>
      <c r="W80" s="166" t="n">
        <f aca="false">D80</f>
        <v>0</v>
      </c>
      <c r="X80" s="167" t="n">
        <f aca="false">IF(ISTEXT(C80),AND(V80&gt;0.5))</f>
        <v>0</v>
      </c>
      <c r="Y80" s="168" t="n">
        <f aca="false">IF(ISNUMBER(F80)&lt;0.5,0,IF(MONTH(F80)=$Y$4,1,IF(SUM(AA80+AB80)=2,1,0)))</f>
        <v>0</v>
      </c>
      <c r="Z80" s="168" t="n">
        <f aca="false">IF(ISBLANK(F80),0,IF(Y80=1,DAY(F80),0))</f>
        <v>0</v>
      </c>
      <c r="AA80" s="169" t="n">
        <f aca="false">IF(ISBLANK(F80),0,IF(MONTH(F80)+$Y$1=13,1,IF(MONTH(F80)=$Y$4+1,1,0)))</f>
        <v>0</v>
      </c>
      <c r="AB80" s="170" t="n">
        <f aca="false">IF(DAY(F80)+AA80=2,1,0)</f>
        <v>0</v>
      </c>
      <c r="AC80" s="170" t="n">
        <f aca="false">IF($Z$4=Z80,Z80,0)</f>
        <v>0</v>
      </c>
      <c r="AD80" s="171" t="n">
        <f aca="false">IF(DAY(F80)=P80,1,0)</f>
        <v>0</v>
      </c>
      <c r="AE80" s="172" t="n">
        <f aca="false">IF(BA80=1,0,IF(AC80&gt;=0.5,AC80,0))</f>
        <v>0</v>
      </c>
      <c r="AF80" s="172" t="n">
        <f aca="false">D80</f>
        <v>0</v>
      </c>
      <c r="AG80" s="173" t="n">
        <f aca="false">IF(V80&gt;0.5,1,0)</f>
        <v>0</v>
      </c>
      <c r="AH80" s="173" t="n">
        <f aca="false">IF(AG80=1,0,IF(AE80&gt;0.5,1,0))</f>
        <v>0</v>
      </c>
      <c r="AI80" s="174" t="n">
        <f aca="false">IF(ISTEXT(C80),AND(AE80&gt;0.5))</f>
        <v>0</v>
      </c>
      <c r="AJ80" s="173"/>
      <c r="AK80" s="173" t="n">
        <f aca="false">IF(Q80=$Q$4,1,0)</f>
        <v>0</v>
      </c>
      <c r="AL80" s="174" t="n">
        <f aca="false">IF(AK80=1,AND(R80&gt;=$R$4))</f>
        <v>0</v>
      </c>
      <c r="AM80" s="175" t="n">
        <f aca="false">IF(AL80=1,D80)</f>
        <v>0</v>
      </c>
      <c r="AN80" s="176" t="n">
        <f aca="false">IF(G80&gt;0.5,SUM(G80+1),0)</f>
        <v>0</v>
      </c>
      <c r="AO80" s="162" t="n">
        <f aca="false">G80</f>
        <v>0</v>
      </c>
      <c r="AP80" s="177" t="n">
        <f aca="false">IF(AL80=1,CONCATENATE(D80," on the → ",R80),0)</f>
        <v>0</v>
      </c>
      <c r="AQ80" s="145" t="n">
        <f aca="false">IF(AP80&gt;0.5,R80,0)</f>
        <v>0</v>
      </c>
      <c r="AR80" s="145" t="n">
        <f aca="false">IF(ISTEXT(AP80),1,0)</f>
        <v>0</v>
      </c>
      <c r="AS80" s="145" t="n">
        <f aca="false">IF(ISTEXT(AT80),1,0)</f>
        <v>0</v>
      </c>
      <c r="AT80" s="179" t="n">
        <f aca="false">IF(ISBLANK(F80),0,IF(MONTH(F80)=MONTH(AT$4),CONCATENATE(D80,", on the → ",R80),0))</f>
        <v>0</v>
      </c>
      <c r="AU80" s="180" t="n">
        <f aca="false">IF(MONTH(F80)&lt;=$AU$2,0,2)</f>
        <v>2</v>
      </c>
      <c r="AV80" s="180" t="n">
        <f aca="false">IF(AU80=0,0,IF(DAY(F80)&gt;=$AV$2,1,0))</f>
        <v>1</v>
      </c>
      <c r="AW80" s="180" t="n">
        <f aca="false">IF(SUM(AU80+AV80)=0,11,0)</f>
        <v>0</v>
      </c>
      <c r="AX80" s="5" t="n">
        <f aca="false">IF(ISTEXT(D80),1,0)</f>
        <v>0</v>
      </c>
      <c r="AY80" s="5" t="str">
        <f aca="false">IF(ISTEXT(C80),"zz",IF(ISBLANK(D80),"zz",D80))</f>
        <v>zz</v>
      </c>
      <c r="AZ80" s="181" t="str">
        <f aca="false">IF(ISTEXT(C80),D80,"zz")</f>
        <v>zz</v>
      </c>
      <c r="BA80" s="12" t="n">
        <f aca="false">IF(ISNUMBER(F80)&lt;0.5,0,IF(AND(DAY(F80)=1,MONTH(F80)=$Y$4),1,22))</f>
        <v>0</v>
      </c>
    </row>
    <row r="81" customFormat="false" ht="12.8" hidden="false" customHeight="false" outlineLevel="0" collapsed="false">
      <c r="A81" s="182" t="n">
        <f aca="false">SUM(1+A80)</f>
        <v>74</v>
      </c>
      <c r="B81" s="150" t="n">
        <f aca="false">IF(ISBLANK(D81),0,IF(ISTEXT(C81),CONCATENATE(""),SUM(YEAR(F81))+90))</f>
        <v>0</v>
      </c>
      <c r="C81" s="151"/>
      <c r="D81" s="152"/>
      <c r="E81" s="153" t="n">
        <f aca="false">IF(AE81&gt;0.5,CONCATENATE("→"),IF(V81&gt;0.5,CONCATENATE("→"),0))</f>
        <v>0</v>
      </c>
      <c r="F81" s="154"/>
      <c r="G81" s="155" t="n">
        <f aca="false">IF(ISBLANK(F81),0,IF(ISTEXT(C81),0,IF(ISTEXT(D81),CONCATENATE("     ",ROUNDDOWN(ORG.OPENOFFICE.YEARS(F81,$AB$2,0),0)))))</f>
        <v>0</v>
      </c>
      <c r="H81" s="58"/>
      <c r="I81" s="156" t="n">
        <f aca="false">IF(AE81&gt;0.5,CONCATENATE("←"),IF(V81&gt;0.5,CONCATENATE("←"),IF(ISTEXT(C81),CONCATENATE("App.  "),0)))</f>
        <v>0</v>
      </c>
      <c r="J81" s="157" t="str">
        <f aca="false">IF(ISBLANK(F81),CONCATENATE(" "),MONTH(F81))</f>
        <v> </v>
      </c>
      <c r="K81" s="158" t="n">
        <f aca="false">F81</f>
        <v>0</v>
      </c>
      <c r="L81" s="159" t="n">
        <f aca="false">IF(ISTEXT(C81),CONCATENATE("-"),IF(ISBLANK(F81),0,IF(ISTEXT(C81),0,IF(ISTEXT(D81),WEEKDAY(F81,1),0))))</f>
        <v>0</v>
      </c>
      <c r="M81" s="160" t="n">
        <f aca="false">IF(ISBLANK(F81),0,IF(ISTEXT(D81),WEEKDAY(DATE(YEAR($AT$1),MONTH(F81),DAY(F81))),0))</f>
        <v>0</v>
      </c>
      <c r="N81" s="161" t="n">
        <f aca="false">IF(G81&lt;0.5,0,IF(AL81=1,CONCATENATE("See calender!"),DAY(F81)+G81))</f>
        <v>0</v>
      </c>
      <c r="O81" s="162" t="n">
        <f aca="false">IF(ISTEXT(E81),1,0)</f>
        <v>0</v>
      </c>
      <c r="P81" s="163" t="n">
        <f aca="false">IF(ISBLANK(F81),0,ORG.OPENOFFICE.DAYSINMONTH(F81))</f>
        <v>0</v>
      </c>
      <c r="Q81" s="164" t="n">
        <f aca="false">IF(F81&gt;0.5,MONTH(F81),0)</f>
        <v>0</v>
      </c>
      <c r="R81" s="164" t="n">
        <f aca="false">IF(F81&gt;0.5,DAY(F81),0)</f>
        <v>0</v>
      </c>
      <c r="S81" s="164" t="n">
        <f aca="false">IF(Q81=Q$4,Q81,0)</f>
        <v>0</v>
      </c>
      <c r="T81" s="164" t="n">
        <f aca="false">IF(R$4=R81,R81,0)</f>
        <v>0</v>
      </c>
      <c r="U81" s="165" t="n">
        <f aca="false">IF(T81&gt;0.5,AND(S81&gt;0.5))</f>
        <v>0</v>
      </c>
      <c r="V81" s="166" t="n">
        <f aca="false">IF(U81=1,T81,0)</f>
        <v>0</v>
      </c>
      <c r="W81" s="166" t="n">
        <f aca="false">D81</f>
        <v>0</v>
      </c>
      <c r="X81" s="167" t="n">
        <f aca="false">IF(ISTEXT(C81),AND(V81&gt;0.5))</f>
        <v>0</v>
      </c>
      <c r="Y81" s="168" t="n">
        <f aca="false">IF(ISNUMBER(F81)&lt;0.5,0,IF(MONTH(F81)=$Y$4,1,IF(SUM(AA81+AB81)=2,1,0)))</f>
        <v>0</v>
      </c>
      <c r="Z81" s="168" t="n">
        <f aca="false">IF(ISBLANK(F81),0,IF(Y81=1,DAY(F81),0))</f>
        <v>0</v>
      </c>
      <c r="AA81" s="169" t="n">
        <f aca="false">IF(ISBLANK(F81),0,IF(MONTH(F81)+$Y$1=13,1,IF(MONTH(F81)=$Y$4+1,1,0)))</f>
        <v>0</v>
      </c>
      <c r="AB81" s="170" t="n">
        <f aca="false">IF(DAY(F81)+AA81=2,1,0)</f>
        <v>0</v>
      </c>
      <c r="AC81" s="170" t="n">
        <f aca="false">IF($Z$4=Z81,Z81,0)</f>
        <v>0</v>
      </c>
      <c r="AD81" s="171" t="n">
        <f aca="false">IF(DAY(F81)=P81,1,0)</f>
        <v>0</v>
      </c>
      <c r="AE81" s="172" t="n">
        <f aca="false">IF(BA81=1,0,IF(AC81&gt;=0.5,AC81,0))</f>
        <v>0</v>
      </c>
      <c r="AF81" s="172" t="n">
        <f aca="false">D81</f>
        <v>0</v>
      </c>
      <c r="AG81" s="173" t="n">
        <f aca="false">IF(V81&gt;0.5,1,0)</f>
        <v>0</v>
      </c>
      <c r="AH81" s="173" t="n">
        <f aca="false">IF(AG81=1,0,IF(AE81&gt;0.5,1,0))</f>
        <v>0</v>
      </c>
      <c r="AI81" s="174" t="n">
        <f aca="false">IF(ISTEXT(C81),AND(AE81&gt;0.5))</f>
        <v>0</v>
      </c>
      <c r="AJ81" s="173"/>
      <c r="AK81" s="173" t="n">
        <f aca="false">IF(Q81=$Q$4,1,0)</f>
        <v>0</v>
      </c>
      <c r="AL81" s="174" t="n">
        <f aca="false">IF(AK81=1,AND(R81&gt;=$R$4))</f>
        <v>0</v>
      </c>
      <c r="AM81" s="175" t="n">
        <f aca="false">IF(AL81=1,D81)</f>
        <v>0</v>
      </c>
      <c r="AN81" s="176" t="n">
        <f aca="false">IF(G81&gt;0.5,SUM(G81+1),0)</f>
        <v>0</v>
      </c>
      <c r="AO81" s="162" t="n">
        <f aca="false">G81</f>
        <v>0</v>
      </c>
      <c r="AP81" s="177" t="n">
        <f aca="false">IF(AL81=1,CONCATENATE(D81," on the → ",R81),0)</f>
        <v>0</v>
      </c>
      <c r="AQ81" s="178" t="n">
        <f aca="false">IF(AP81&gt;0.5,R81,0)</f>
        <v>0</v>
      </c>
      <c r="AR81" s="178" t="n">
        <f aca="false">IF(ISTEXT(AP81),1,0)</f>
        <v>0</v>
      </c>
      <c r="AS81" s="178" t="n">
        <f aca="false">IF(ISTEXT(AT81),1,0)</f>
        <v>0</v>
      </c>
      <c r="AT81" s="179" t="n">
        <f aca="false">IF(ISBLANK(F81),0,IF(MONTH(F81)=MONTH(AT$4),CONCATENATE(D81,", on the → ",R81),0))</f>
        <v>0</v>
      </c>
      <c r="AU81" s="180" t="n">
        <f aca="false">IF(MONTH(F81)&lt;=$AU$2,0,2)</f>
        <v>2</v>
      </c>
      <c r="AV81" s="180" t="n">
        <f aca="false">IF(AU81=0,0,IF(DAY(F81)&gt;=$AV$2,1,0))</f>
        <v>1</v>
      </c>
      <c r="AW81" s="180" t="n">
        <f aca="false">IF(SUM(AU81+AV81)=0,11,0)</f>
        <v>0</v>
      </c>
      <c r="AX81" s="5" t="n">
        <f aca="false">IF(ISTEXT(D81),1,0)</f>
        <v>0</v>
      </c>
      <c r="AY81" s="5" t="str">
        <f aca="false">IF(ISTEXT(C81),"zz",IF(ISBLANK(D81),"zz",D81))</f>
        <v>zz</v>
      </c>
      <c r="AZ81" s="181" t="str">
        <f aca="false">IF(ISTEXT(C81),D81,"zz")</f>
        <v>zz</v>
      </c>
      <c r="BA81" s="12" t="n">
        <f aca="false">IF(ISNUMBER(F81)&lt;0.5,0,IF(AND(DAY(F81)=1,MONTH(F81)=$Y$4),1,22))</f>
        <v>0</v>
      </c>
    </row>
    <row r="82" customFormat="false" ht="12.8" hidden="false" customHeight="false" outlineLevel="0" collapsed="false">
      <c r="A82" s="182" t="n">
        <f aca="false">SUM(1+A81)</f>
        <v>75</v>
      </c>
      <c r="B82" s="150" t="n">
        <f aca="false">IF(ISBLANK(D82),0,IF(ISTEXT(C82),CONCATENATE(""),SUM(YEAR(F82))+90))</f>
        <v>0</v>
      </c>
      <c r="C82" s="151"/>
      <c r="D82" s="152"/>
      <c r="E82" s="153" t="n">
        <f aca="false">IF(AE82&gt;0.5,CONCATENATE("→"),IF(V82&gt;0.5,CONCATENATE("→"),0))</f>
        <v>0</v>
      </c>
      <c r="F82" s="154"/>
      <c r="G82" s="155" t="n">
        <f aca="false">IF(ISBLANK(F82),0,IF(ISTEXT(C82),0,IF(ISTEXT(D82),CONCATENATE("     ",ROUNDDOWN(ORG.OPENOFFICE.YEARS(F82,$AB$2,0),0)))))</f>
        <v>0</v>
      </c>
      <c r="H82" s="58"/>
      <c r="I82" s="156" t="n">
        <f aca="false">IF(AE82&gt;0.5,CONCATENATE("←"),IF(V82&gt;0.5,CONCATENATE("←"),IF(ISTEXT(C82),CONCATENATE("App.  "),0)))</f>
        <v>0</v>
      </c>
      <c r="J82" s="157" t="str">
        <f aca="false">IF(ISBLANK(F82),CONCATENATE(" "),MONTH(F82))</f>
        <v> </v>
      </c>
      <c r="K82" s="158" t="n">
        <f aca="false">F82</f>
        <v>0</v>
      </c>
      <c r="L82" s="159" t="n">
        <f aca="false">IF(ISTEXT(C82),CONCATENATE("-"),IF(ISBLANK(F82),0,IF(ISTEXT(C82),0,IF(ISTEXT(D82),WEEKDAY(F82,1),0))))</f>
        <v>0</v>
      </c>
      <c r="M82" s="160" t="n">
        <f aca="false">IF(ISBLANK(F82),0,IF(ISTEXT(D82),WEEKDAY(DATE(YEAR($AT$1),MONTH(F82),DAY(F82))),0))</f>
        <v>0</v>
      </c>
      <c r="N82" s="161" t="n">
        <f aca="false">IF(G82&lt;0.5,0,IF(AL82=1,CONCATENATE("See calender!"),DAY(F82)+G82))</f>
        <v>0</v>
      </c>
      <c r="O82" s="162" t="n">
        <f aca="false">IF(ISTEXT(E82),1,0)</f>
        <v>0</v>
      </c>
      <c r="P82" s="163" t="n">
        <f aca="false">IF(ISBLANK(F82),0,ORG.OPENOFFICE.DAYSINMONTH(F82))</f>
        <v>0</v>
      </c>
      <c r="Q82" s="164" t="n">
        <f aca="false">IF(F82&gt;0.5,MONTH(F82),0)</f>
        <v>0</v>
      </c>
      <c r="R82" s="164" t="n">
        <f aca="false">IF(F82&gt;0.5,DAY(F82),0)</f>
        <v>0</v>
      </c>
      <c r="S82" s="164" t="n">
        <f aca="false">IF(Q82=Q$4,Q82,0)</f>
        <v>0</v>
      </c>
      <c r="T82" s="164" t="n">
        <f aca="false">IF(R$4=R82,R82,0)</f>
        <v>0</v>
      </c>
      <c r="U82" s="165" t="n">
        <f aca="false">IF(T82&gt;0.5,AND(S82&gt;0.5))</f>
        <v>0</v>
      </c>
      <c r="V82" s="166" t="n">
        <f aca="false">IF(U82=1,T82,0)</f>
        <v>0</v>
      </c>
      <c r="W82" s="166" t="n">
        <f aca="false">D82</f>
        <v>0</v>
      </c>
      <c r="X82" s="167" t="n">
        <f aca="false">IF(ISTEXT(C82),AND(V82&gt;0.5))</f>
        <v>0</v>
      </c>
      <c r="Y82" s="168" t="n">
        <f aca="false">IF(ISNUMBER(F82)&lt;0.5,0,IF(MONTH(F82)=$Y$4,1,IF(SUM(AA82+AB82)=2,1,0)))</f>
        <v>0</v>
      </c>
      <c r="Z82" s="168" t="n">
        <f aca="false">IF(ISBLANK(F82),0,IF(Y82=1,DAY(F82),0))</f>
        <v>0</v>
      </c>
      <c r="AA82" s="169" t="n">
        <f aca="false">IF(ISBLANK(F82),0,IF(MONTH(F82)+$Y$1=13,1,IF(MONTH(F82)=$Y$4+1,1,0)))</f>
        <v>0</v>
      </c>
      <c r="AB82" s="170" t="n">
        <f aca="false">IF(DAY(F82)+AA82=2,1,0)</f>
        <v>0</v>
      </c>
      <c r="AC82" s="170" t="n">
        <f aca="false">IF($Z$4=Z82,Z82,0)</f>
        <v>0</v>
      </c>
      <c r="AD82" s="171" t="n">
        <f aca="false">IF(DAY(F82)=P82,1,0)</f>
        <v>0</v>
      </c>
      <c r="AE82" s="172" t="n">
        <f aca="false">IF(BA82=1,0,IF(AC82&gt;=0.5,AC82,0))</f>
        <v>0</v>
      </c>
      <c r="AF82" s="172" t="n">
        <f aca="false">D82</f>
        <v>0</v>
      </c>
      <c r="AG82" s="173" t="n">
        <f aca="false">IF(V82&gt;0.5,1,0)</f>
        <v>0</v>
      </c>
      <c r="AH82" s="173" t="n">
        <f aca="false">IF(AG82=1,0,IF(AE82&gt;0.5,1,0))</f>
        <v>0</v>
      </c>
      <c r="AI82" s="174" t="n">
        <f aca="false">IF(ISTEXT(C82),AND(AE82&gt;0.5))</f>
        <v>0</v>
      </c>
      <c r="AJ82" s="173"/>
      <c r="AK82" s="173" t="n">
        <f aca="false">IF(Q82=$Q$4,1,0)</f>
        <v>0</v>
      </c>
      <c r="AL82" s="174" t="n">
        <f aca="false">IF(AK82=1,AND(R82&gt;=$R$4))</f>
        <v>0</v>
      </c>
      <c r="AM82" s="175" t="n">
        <f aca="false">IF(AL82=1,D82)</f>
        <v>0</v>
      </c>
      <c r="AN82" s="176" t="n">
        <f aca="false">IF(G82&gt;0.5,SUM(G82+1),0)</f>
        <v>0</v>
      </c>
      <c r="AO82" s="162" t="n">
        <f aca="false">G82</f>
        <v>0</v>
      </c>
      <c r="AP82" s="177" t="n">
        <f aca="false">IF(AL82=1,CONCATENATE(D82," on the → ",R82),0)</f>
        <v>0</v>
      </c>
      <c r="AQ82" s="178" t="n">
        <f aca="false">IF(AP82&gt;0.5,R82,0)</f>
        <v>0</v>
      </c>
      <c r="AR82" s="178" t="n">
        <f aca="false">IF(ISTEXT(AP82),1,0)</f>
        <v>0</v>
      </c>
      <c r="AS82" s="178" t="n">
        <f aca="false">IF(ISTEXT(AT82),1,0)</f>
        <v>0</v>
      </c>
      <c r="AT82" s="179" t="n">
        <f aca="false">IF(ISBLANK(F82),0,IF(MONTH(F82)=MONTH(AT$4),CONCATENATE(D82,", on the → ",R82),0))</f>
        <v>0</v>
      </c>
      <c r="AU82" s="180" t="n">
        <f aca="false">IF(MONTH(F82)&lt;=$AU$2,0,2)</f>
        <v>2</v>
      </c>
      <c r="AV82" s="180" t="n">
        <f aca="false">IF(AU82=0,0,IF(DAY(F82)&gt;=$AV$2,1,0))</f>
        <v>1</v>
      </c>
      <c r="AW82" s="180" t="n">
        <f aca="false">IF(SUM(AU82+AV82)=0,11,0)</f>
        <v>0</v>
      </c>
      <c r="AX82" s="5" t="n">
        <f aca="false">IF(ISTEXT(D82),1,0)</f>
        <v>0</v>
      </c>
      <c r="AY82" s="5" t="str">
        <f aca="false">IF(ISTEXT(C82),"zz",IF(ISBLANK(D82),"zz",D82))</f>
        <v>zz</v>
      </c>
      <c r="AZ82" s="181" t="str">
        <f aca="false">IF(ISTEXT(C82),D82,"zz")</f>
        <v>zz</v>
      </c>
      <c r="BA82" s="12" t="n">
        <f aca="false">IF(ISNUMBER(F82)&lt;0.5,0,IF(AND(DAY(F82)=1,MONTH(F82)=$Y$4),1,22))</f>
        <v>0</v>
      </c>
    </row>
    <row r="83" customFormat="false" ht="12.8" hidden="false" customHeight="false" outlineLevel="0" collapsed="false">
      <c r="A83" s="67" t="n">
        <f aca="false">SUM(1+A82)</f>
        <v>76</v>
      </c>
      <c r="B83" s="150" t="n">
        <f aca="false">IF(ISBLANK(D83),0,IF(ISTEXT(C83),CONCATENATE(""),SUM(YEAR(F83))+90))</f>
        <v>0</v>
      </c>
      <c r="C83" s="151"/>
      <c r="D83" s="152"/>
      <c r="E83" s="153" t="n">
        <f aca="false">IF(AE83&gt;0.5,CONCATENATE("→"),IF(V83&gt;0.5,CONCATENATE("→"),0))</f>
        <v>0</v>
      </c>
      <c r="F83" s="154"/>
      <c r="G83" s="155" t="n">
        <f aca="false">IF(ISBLANK(F83),0,IF(ISTEXT(C83),0,IF(ISTEXT(D83),CONCATENATE("     ",ROUNDDOWN(ORG.OPENOFFICE.YEARS(F83,$AB$2,0),0)))))</f>
        <v>0</v>
      </c>
      <c r="H83" s="58"/>
      <c r="I83" s="156" t="n">
        <f aca="false">IF(AE83&gt;0.5,CONCATENATE("←"),IF(V83&gt;0.5,CONCATENATE("←"),IF(ISTEXT(C83),CONCATENATE("App.  "),0)))</f>
        <v>0</v>
      </c>
      <c r="J83" s="157" t="str">
        <f aca="false">IF(ISBLANK(F83),CONCATENATE(" "),MONTH(F83))</f>
        <v> </v>
      </c>
      <c r="K83" s="158" t="n">
        <f aca="false">F83</f>
        <v>0</v>
      </c>
      <c r="L83" s="159" t="n">
        <f aca="false">IF(ISTEXT(C83),CONCATENATE("-"),IF(ISBLANK(F83),0,IF(ISTEXT(C83),0,IF(ISTEXT(D83),WEEKDAY(F83,1),0))))</f>
        <v>0</v>
      </c>
      <c r="M83" s="160" t="n">
        <f aca="false">IF(ISBLANK(F83),0,IF(ISTEXT(D83),WEEKDAY(DATE(YEAR($AT$1),MONTH(F83),DAY(F83))),0))</f>
        <v>0</v>
      </c>
      <c r="N83" s="161" t="n">
        <f aca="false">IF(G83&lt;0.5,0,IF(AL83=1,CONCATENATE("See calender!"),DAY(F83)+G83))</f>
        <v>0</v>
      </c>
      <c r="O83" s="162" t="n">
        <f aca="false">IF(ISTEXT(E83),1,0)</f>
        <v>0</v>
      </c>
      <c r="P83" s="163" t="n">
        <f aca="false">IF(ISBLANK(F83),0,ORG.OPENOFFICE.DAYSINMONTH(F83))</f>
        <v>0</v>
      </c>
      <c r="Q83" s="164" t="n">
        <f aca="false">IF(F83&gt;0.5,MONTH(F83),0)</f>
        <v>0</v>
      </c>
      <c r="R83" s="164" t="n">
        <f aca="false">IF(F83&gt;0.5,DAY(F83),0)</f>
        <v>0</v>
      </c>
      <c r="S83" s="164" t="n">
        <f aca="false">IF(Q83=Q$4,Q83,0)</f>
        <v>0</v>
      </c>
      <c r="T83" s="164" t="n">
        <f aca="false">IF(R$4=R83,R83,0)</f>
        <v>0</v>
      </c>
      <c r="U83" s="165" t="n">
        <f aca="false">IF(T83&gt;0.5,AND(S83&gt;0.5))</f>
        <v>0</v>
      </c>
      <c r="V83" s="166" t="n">
        <f aca="false">IF(U83=1,T83,0)</f>
        <v>0</v>
      </c>
      <c r="W83" s="166" t="n">
        <f aca="false">D83</f>
        <v>0</v>
      </c>
      <c r="X83" s="167" t="n">
        <f aca="false">IF(ISTEXT(C83),AND(V83&gt;0.5))</f>
        <v>0</v>
      </c>
      <c r="Y83" s="168" t="n">
        <f aca="false">IF(ISNUMBER(F83)&lt;0.5,0,IF(MONTH(F83)=$Y$4,1,IF(SUM(AA83+AB83)=2,1,0)))</f>
        <v>0</v>
      </c>
      <c r="Z83" s="168" t="n">
        <f aca="false">IF(ISBLANK(F83),0,IF(Y83=1,DAY(F83),0))</f>
        <v>0</v>
      </c>
      <c r="AA83" s="169" t="n">
        <f aca="false">IF(ISBLANK(F83),0,IF(MONTH(F83)+$Y$1=13,1,IF(MONTH(F83)=$Y$4+1,1,0)))</f>
        <v>0</v>
      </c>
      <c r="AB83" s="170" t="n">
        <f aca="false">IF(DAY(F83)+AA83=2,1,0)</f>
        <v>0</v>
      </c>
      <c r="AC83" s="170" t="n">
        <f aca="false">IF($Z$4=Z83,Z83,0)</f>
        <v>0</v>
      </c>
      <c r="AD83" s="171" t="n">
        <f aca="false">IF(DAY(F83)=P83,1,0)</f>
        <v>0</v>
      </c>
      <c r="AE83" s="172" t="n">
        <f aca="false">IF(BA83=1,0,IF(AC83&gt;=0.5,AC83,0))</f>
        <v>0</v>
      </c>
      <c r="AF83" s="172" t="n">
        <f aca="false">D83</f>
        <v>0</v>
      </c>
      <c r="AG83" s="173" t="n">
        <f aca="false">IF(V83&gt;0.5,1,0)</f>
        <v>0</v>
      </c>
      <c r="AH83" s="173" t="n">
        <f aca="false">IF(AG83=1,0,IF(AE83&gt;0.5,1,0))</f>
        <v>0</v>
      </c>
      <c r="AI83" s="174" t="n">
        <f aca="false">IF(ISTEXT(C83),AND(AE83&gt;0.5))</f>
        <v>0</v>
      </c>
      <c r="AJ83" s="173"/>
      <c r="AK83" s="173" t="n">
        <f aca="false">IF(Q83=$Q$4,1,0)</f>
        <v>0</v>
      </c>
      <c r="AL83" s="174" t="n">
        <f aca="false">IF(AK83=1,AND(R83&gt;=$R$4))</f>
        <v>0</v>
      </c>
      <c r="AM83" s="175" t="n">
        <f aca="false">IF(AL83=1,D83)</f>
        <v>0</v>
      </c>
      <c r="AN83" s="176" t="n">
        <f aca="false">IF(G83&gt;0.5,SUM(G83+1),0)</f>
        <v>0</v>
      </c>
      <c r="AO83" s="162" t="n">
        <f aca="false">G83</f>
        <v>0</v>
      </c>
      <c r="AP83" s="177" t="n">
        <f aca="false">IF(AL83=1,CONCATENATE(D83," on the → ",R83),0)</f>
        <v>0</v>
      </c>
      <c r="AQ83" s="178" t="n">
        <f aca="false">IF(AP83&gt;0.5,R83,0)</f>
        <v>0</v>
      </c>
      <c r="AR83" s="178" t="n">
        <f aca="false">IF(ISTEXT(AP83),1,0)</f>
        <v>0</v>
      </c>
      <c r="AS83" s="178" t="n">
        <f aca="false">IF(ISTEXT(AT83),1,0)</f>
        <v>0</v>
      </c>
      <c r="AT83" s="179" t="n">
        <f aca="false">IF(ISBLANK(F83),0,IF(MONTH(F83)=MONTH(AT$4),CONCATENATE(D83,", on the → ",R83),0))</f>
        <v>0</v>
      </c>
      <c r="AU83" s="180" t="n">
        <f aca="false">IF(MONTH(F83)&lt;=$AU$2,0,2)</f>
        <v>2</v>
      </c>
      <c r="AV83" s="180" t="n">
        <f aca="false">IF(AU83=0,0,IF(DAY(F83)&gt;=$AV$2,1,0))</f>
        <v>1</v>
      </c>
      <c r="AW83" s="180" t="n">
        <f aca="false">IF(SUM(AU83+AV83)=0,11,0)</f>
        <v>0</v>
      </c>
      <c r="AX83" s="5" t="n">
        <f aca="false">IF(ISTEXT(D83),1,0)</f>
        <v>0</v>
      </c>
      <c r="AY83" s="5" t="str">
        <f aca="false">IF(ISTEXT(C83),"zz",IF(ISBLANK(D83),"zz",D83))</f>
        <v>zz</v>
      </c>
      <c r="AZ83" s="181" t="str">
        <f aca="false">IF(ISTEXT(C83),D83,"zz")</f>
        <v>zz</v>
      </c>
      <c r="BA83" s="12" t="n">
        <f aca="false">IF(ISNUMBER(F83)&lt;0.5,0,IF(AND(DAY(F83)=1,MONTH(F83)=$Y$4),1,22))</f>
        <v>0</v>
      </c>
    </row>
    <row r="84" customFormat="false" ht="12.8" hidden="false" customHeight="false" outlineLevel="0" collapsed="false">
      <c r="A84" s="182" t="n">
        <f aca="false">SUM(1+A83)</f>
        <v>77</v>
      </c>
      <c r="B84" s="150" t="n">
        <f aca="false">IF(ISBLANK(D84),0,IF(ISTEXT(C84),CONCATENATE(""),SUM(YEAR(F84))+90))</f>
        <v>0</v>
      </c>
      <c r="C84" s="151"/>
      <c r="D84" s="152"/>
      <c r="E84" s="153" t="n">
        <f aca="false">IF(AE84&gt;0.5,CONCATENATE("→"),IF(V84&gt;0.5,CONCATENATE("→"),0))</f>
        <v>0</v>
      </c>
      <c r="F84" s="154"/>
      <c r="G84" s="155" t="n">
        <f aca="false">IF(ISBLANK(F84),0,IF(ISTEXT(C84),0,IF(ISTEXT(D84),CONCATENATE("     ",ROUNDDOWN(ORG.OPENOFFICE.YEARS(F84,$AB$2,0),0)))))</f>
        <v>0</v>
      </c>
      <c r="H84" s="58"/>
      <c r="I84" s="156" t="n">
        <f aca="false">IF(AE84&gt;0.5,CONCATENATE("←"),IF(V84&gt;0.5,CONCATENATE("←"),IF(ISTEXT(C84),CONCATENATE("App.  "),0)))</f>
        <v>0</v>
      </c>
      <c r="J84" s="157" t="str">
        <f aca="false">IF(ISBLANK(F84),CONCATENATE(" "),MONTH(F84))</f>
        <v> </v>
      </c>
      <c r="K84" s="158" t="n">
        <f aca="false">F84</f>
        <v>0</v>
      </c>
      <c r="L84" s="159" t="n">
        <f aca="false">IF(ISTEXT(C84),CONCATENATE("-"),IF(ISBLANK(F84),0,IF(ISTEXT(C84),0,IF(ISTEXT(D84),WEEKDAY(F84,1),0))))</f>
        <v>0</v>
      </c>
      <c r="M84" s="160" t="n">
        <f aca="false">IF(ISBLANK(F84),0,IF(ISTEXT(D84),WEEKDAY(DATE(YEAR($AT$1),MONTH(F84),DAY(F84))),0))</f>
        <v>0</v>
      </c>
      <c r="N84" s="161" t="n">
        <f aca="false">IF(G84&lt;0.5,0,IF(AL84=1,CONCATENATE("See calender!"),DAY(F84)+G84))</f>
        <v>0</v>
      </c>
      <c r="O84" s="162" t="n">
        <f aca="false">IF(ISTEXT(E84),1,0)</f>
        <v>0</v>
      </c>
      <c r="P84" s="163" t="n">
        <f aca="false">IF(ISBLANK(F84),0,ORG.OPENOFFICE.DAYSINMONTH(F84))</f>
        <v>0</v>
      </c>
      <c r="Q84" s="164" t="n">
        <f aca="false">IF(F84&gt;0.5,MONTH(F84),0)</f>
        <v>0</v>
      </c>
      <c r="R84" s="164" t="n">
        <f aca="false">IF(F84&gt;0.5,DAY(F84),0)</f>
        <v>0</v>
      </c>
      <c r="S84" s="164" t="n">
        <f aca="false">IF(Q84=Q$4,Q84,0)</f>
        <v>0</v>
      </c>
      <c r="T84" s="164" t="n">
        <f aca="false">IF(R$4=R84,R84,0)</f>
        <v>0</v>
      </c>
      <c r="U84" s="165" t="n">
        <f aca="false">IF(T84&gt;0.5,AND(S84&gt;0.5))</f>
        <v>0</v>
      </c>
      <c r="V84" s="166" t="n">
        <f aca="false">IF(U84=1,T84,0)</f>
        <v>0</v>
      </c>
      <c r="W84" s="166" t="n">
        <f aca="false">D84</f>
        <v>0</v>
      </c>
      <c r="X84" s="167" t="n">
        <f aca="false">IF(ISTEXT(C84),AND(V84&gt;0.5))</f>
        <v>0</v>
      </c>
      <c r="Y84" s="168" t="n">
        <f aca="false">IF(ISNUMBER(F84)&lt;0.5,0,IF(MONTH(F84)=$Y$4,1,IF(SUM(AA84+AB84)=2,1,0)))</f>
        <v>0</v>
      </c>
      <c r="Z84" s="168" t="n">
        <f aca="false">IF(ISBLANK(F84),0,IF(Y84=1,DAY(F84),0))</f>
        <v>0</v>
      </c>
      <c r="AA84" s="169" t="n">
        <f aca="false">IF(ISBLANK(F84),0,IF(MONTH(F84)+$Y$1=13,1,IF(MONTH(F84)=$Y$4+1,1,0)))</f>
        <v>0</v>
      </c>
      <c r="AB84" s="170" t="n">
        <f aca="false">IF(DAY(F84)+AA84=2,1,0)</f>
        <v>0</v>
      </c>
      <c r="AC84" s="170" t="n">
        <f aca="false">IF($Z$4=Z84,Z84,0)</f>
        <v>0</v>
      </c>
      <c r="AD84" s="171" t="n">
        <f aca="false">IF(DAY(F84)=P84,1,0)</f>
        <v>0</v>
      </c>
      <c r="AE84" s="172" t="n">
        <f aca="false">IF(BA84=1,0,IF(AC84&gt;=0.5,AC84,0))</f>
        <v>0</v>
      </c>
      <c r="AF84" s="172" t="n">
        <f aca="false">D84</f>
        <v>0</v>
      </c>
      <c r="AG84" s="173" t="n">
        <f aca="false">IF(V84&gt;0.5,1,0)</f>
        <v>0</v>
      </c>
      <c r="AH84" s="173" t="n">
        <f aca="false">IF(AG84=1,0,IF(AE84&gt;0.5,1,0))</f>
        <v>0</v>
      </c>
      <c r="AI84" s="174" t="n">
        <f aca="false">IF(ISTEXT(C84),AND(AE84&gt;0.5))</f>
        <v>0</v>
      </c>
      <c r="AJ84" s="173"/>
      <c r="AK84" s="173" t="n">
        <f aca="false">IF(Q84=$Q$4,1,0)</f>
        <v>0</v>
      </c>
      <c r="AL84" s="174" t="n">
        <f aca="false">IF(AK84=1,AND(R84&gt;=$R$4))</f>
        <v>0</v>
      </c>
      <c r="AM84" s="175" t="n">
        <f aca="false">IF(AL84=1,D84)</f>
        <v>0</v>
      </c>
      <c r="AN84" s="176" t="n">
        <f aca="false">IF(G84&gt;0.5,SUM(G84+1),0)</f>
        <v>0</v>
      </c>
      <c r="AO84" s="162" t="n">
        <f aca="false">G84</f>
        <v>0</v>
      </c>
      <c r="AP84" s="177" t="n">
        <f aca="false">IF(AL84=1,CONCATENATE(D84," on the → ",R84),0)</f>
        <v>0</v>
      </c>
      <c r="AQ84" s="178" t="n">
        <f aca="false">IF(AP84&gt;0.5,R84,0)</f>
        <v>0</v>
      </c>
      <c r="AR84" s="178" t="n">
        <f aca="false">IF(ISTEXT(AP84),1,0)</f>
        <v>0</v>
      </c>
      <c r="AS84" s="178" t="n">
        <f aca="false">IF(ISTEXT(AT84),1,0)</f>
        <v>0</v>
      </c>
      <c r="AT84" s="179" t="n">
        <f aca="false">IF(ISBLANK(F84),0,IF(MONTH(F84)=MONTH(AT$4),CONCATENATE(D84,", on the → ",R84),0))</f>
        <v>0</v>
      </c>
      <c r="AU84" s="180" t="n">
        <f aca="false">IF(MONTH(F84)&lt;=$AU$2,0,2)</f>
        <v>2</v>
      </c>
      <c r="AV84" s="180" t="n">
        <f aca="false">IF(AU84=0,0,IF(DAY(F84)&gt;=$AV$2,1,0))</f>
        <v>1</v>
      </c>
      <c r="AW84" s="180" t="n">
        <f aca="false">IF(SUM(AU84+AV84)=0,11,0)</f>
        <v>0</v>
      </c>
      <c r="AX84" s="5" t="n">
        <f aca="false">IF(ISTEXT(D84),1,0)</f>
        <v>0</v>
      </c>
      <c r="AY84" s="5" t="str">
        <f aca="false">IF(ISTEXT(C84),"zz",IF(ISBLANK(D84),"zz",D84))</f>
        <v>zz</v>
      </c>
      <c r="AZ84" s="181" t="str">
        <f aca="false">IF(ISTEXT(C84),D84,"zz")</f>
        <v>zz</v>
      </c>
      <c r="BA84" s="12" t="n">
        <f aca="false">IF(ISNUMBER(F84)&lt;0.5,0,IF(AND(DAY(F84)=1,MONTH(F84)=$Y$4),1,22))</f>
        <v>0</v>
      </c>
    </row>
    <row r="85" customFormat="false" ht="12.8" hidden="false" customHeight="false" outlineLevel="0" collapsed="false">
      <c r="A85" s="67" t="n">
        <f aca="false">SUM(1+A84)</f>
        <v>78</v>
      </c>
      <c r="B85" s="150" t="n">
        <f aca="false">IF(ISBLANK(D85),0,IF(ISTEXT(C85),CONCATENATE(""),SUM(YEAR(F85))+90))</f>
        <v>0</v>
      </c>
      <c r="C85" s="151"/>
      <c r="D85" s="152"/>
      <c r="E85" s="153" t="n">
        <f aca="false">IF(AE85&gt;0.5,CONCATENATE("→"),IF(V85&gt;0.5,CONCATENATE("→"),0))</f>
        <v>0</v>
      </c>
      <c r="F85" s="154"/>
      <c r="G85" s="155" t="n">
        <f aca="false">IF(ISBLANK(F85),0,IF(ISTEXT(C85),0,IF(ISTEXT(D85),CONCATENATE("     ",ROUNDDOWN(ORG.OPENOFFICE.YEARS(F85,$AB$2,0),0)))))</f>
        <v>0</v>
      </c>
      <c r="H85" s="58"/>
      <c r="I85" s="156" t="n">
        <f aca="false">IF(AE85&gt;0.5,CONCATENATE("←"),IF(V85&gt;0.5,CONCATENATE("←"),IF(ISTEXT(C85),CONCATENATE("App.  "),0)))</f>
        <v>0</v>
      </c>
      <c r="J85" s="157" t="str">
        <f aca="false">IF(ISBLANK(F85),CONCATENATE(" "),MONTH(F85))</f>
        <v> </v>
      </c>
      <c r="K85" s="158" t="n">
        <f aca="false">F85</f>
        <v>0</v>
      </c>
      <c r="L85" s="159" t="n">
        <f aca="false">IF(ISTEXT(C85),CONCATENATE("-"),IF(ISBLANK(F85),0,IF(ISTEXT(C85),0,IF(ISTEXT(D85),WEEKDAY(F85,1),0))))</f>
        <v>0</v>
      </c>
      <c r="M85" s="160" t="n">
        <f aca="false">IF(ISBLANK(F85),0,IF(ISTEXT(D85),WEEKDAY(DATE(YEAR($AT$1),MONTH(F85),DAY(F85))),0))</f>
        <v>0</v>
      </c>
      <c r="N85" s="161" t="n">
        <f aca="false">IF(G85&lt;0.5,0,IF(AL85=1,CONCATENATE("See calender!"),DAY(F85)+G85))</f>
        <v>0</v>
      </c>
      <c r="O85" s="162" t="n">
        <f aca="false">IF(ISTEXT(E85),1,0)</f>
        <v>0</v>
      </c>
      <c r="P85" s="163" t="n">
        <f aca="false">IF(ISBLANK(F85),0,ORG.OPENOFFICE.DAYSINMONTH(F85))</f>
        <v>0</v>
      </c>
      <c r="Q85" s="164" t="n">
        <f aca="false">IF(F85&gt;0.5,MONTH(F85),0)</f>
        <v>0</v>
      </c>
      <c r="R85" s="164" t="n">
        <f aca="false">IF(F85&gt;0.5,DAY(F85),0)</f>
        <v>0</v>
      </c>
      <c r="S85" s="164" t="n">
        <f aca="false">IF(Q85=Q$4,Q85,0)</f>
        <v>0</v>
      </c>
      <c r="T85" s="164" t="n">
        <f aca="false">IF(R$4=R85,R85,0)</f>
        <v>0</v>
      </c>
      <c r="U85" s="165" t="n">
        <f aca="false">IF(T85&gt;0.5,AND(S85&gt;0.5))</f>
        <v>0</v>
      </c>
      <c r="V85" s="166" t="n">
        <f aca="false">IF(U85=1,T85,0)</f>
        <v>0</v>
      </c>
      <c r="W85" s="166" t="n">
        <f aca="false">D85</f>
        <v>0</v>
      </c>
      <c r="X85" s="167" t="n">
        <f aca="false">IF(ISTEXT(C85),AND(V85&gt;0.5))</f>
        <v>0</v>
      </c>
      <c r="Y85" s="168" t="n">
        <f aca="false">IF(ISNUMBER(F85)&lt;0.5,0,IF(MONTH(F85)=$Y$4,1,IF(SUM(AA85+AB85)=2,1,0)))</f>
        <v>0</v>
      </c>
      <c r="Z85" s="168" t="n">
        <f aca="false">IF(ISBLANK(F85),0,IF(Y85=1,DAY(F85),0))</f>
        <v>0</v>
      </c>
      <c r="AA85" s="169" t="n">
        <f aca="false">IF(ISBLANK(F85),0,IF(MONTH(F85)+$Y$1=13,1,IF(MONTH(F85)=$Y$4+1,1,0)))</f>
        <v>0</v>
      </c>
      <c r="AB85" s="170" t="n">
        <f aca="false">IF(DAY(F85)+AA85=2,1,0)</f>
        <v>0</v>
      </c>
      <c r="AC85" s="170" t="n">
        <f aca="false">IF($Z$4=Z85,Z85,0)</f>
        <v>0</v>
      </c>
      <c r="AD85" s="171" t="n">
        <f aca="false">IF(DAY(F85)=P85,1,0)</f>
        <v>0</v>
      </c>
      <c r="AE85" s="172" t="n">
        <f aca="false">IF(BA85=1,0,IF(AC85&gt;=0.5,AC85,0))</f>
        <v>0</v>
      </c>
      <c r="AF85" s="172" t="n">
        <f aca="false">D85</f>
        <v>0</v>
      </c>
      <c r="AG85" s="173" t="n">
        <f aca="false">IF(V85&gt;0.5,1,0)</f>
        <v>0</v>
      </c>
      <c r="AH85" s="173" t="n">
        <f aca="false">IF(AG85=1,0,IF(AE85&gt;0.5,1,0))</f>
        <v>0</v>
      </c>
      <c r="AI85" s="174" t="n">
        <f aca="false">IF(ISTEXT(C85),AND(AE85&gt;0.5))</f>
        <v>0</v>
      </c>
      <c r="AJ85" s="173"/>
      <c r="AK85" s="173" t="n">
        <f aca="false">IF(Q85=$Q$4,1,0)</f>
        <v>0</v>
      </c>
      <c r="AL85" s="174" t="n">
        <f aca="false">IF(AK85=1,AND(R85&gt;=$R$4))</f>
        <v>0</v>
      </c>
      <c r="AM85" s="175" t="n">
        <f aca="false">IF(AL85=1,D85)</f>
        <v>0</v>
      </c>
      <c r="AN85" s="176" t="n">
        <f aca="false">IF(G85&gt;0.5,SUM(G85+1),0)</f>
        <v>0</v>
      </c>
      <c r="AO85" s="162" t="n">
        <f aca="false">G85</f>
        <v>0</v>
      </c>
      <c r="AP85" s="177" t="n">
        <f aca="false">IF(AL85=1,CONCATENATE(D85," on the → ",R85),0)</f>
        <v>0</v>
      </c>
      <c r="AQ85" s="178" t="n">
        <f aca="false">IF(AP85&gt;0.5,R85,0)</f>
        <v>0</v>
      </c>
      <c r="AR85" s="178" t="n">
        <f aca="false">IF(ISTEXT(AP85),1,0)</f>
        <v>0</v>
      </c>
      <c r="AS85" s="178" t="n">
        <f aca="false">IF(ISTEXT(AT85),1,0)</f>
        <v>0</v>
      </c>
      <c r="AT85" s="179" t="n">
        <f aca="false">IF(ISBLANK(F85),0,IF(MONTH(F85)=MONTH(AT$4),CONCATENATE(D85,", on the → ",R85),0))</f>
        <v>0</v>
      </c>
      <c r="AU85" s="180" t="n">
        <f aca="false">IF(MONTH(F85)&lt;=$AU$2,0,2)</f>
        <v>2</v>
      </c>
      <c r="AV85" s="180" t="n">
        <f aca="false">IF(AU85=0,0,IF(DAY(F85)&gt;=$AV$2,1,0))</f>
        <v>1</v>
      </c>
      <c r="AW85" s="180" t="n">
        <f aca="false">IF(SUM(AU85+AV85)=0,11,0)</f>
        <v>0</v>
      </c>
      <c r="AX85" s="5" t="n">
        <f aca="false">IF(ISTEXT(D85),1,0)</f>
        <v>0</v>
      </c>
      <c r="AY85" s="5" t="str">
        <f aca="false">IF(ISTEXT(C85),"zz",IF(ISBLANK(D85),"zz",D85))</f>
        <v>zz</v>
      </c>
      <c r="AZ85" s="181" t="str">
        <f aca="false">IF(ISTEXT(C85),D85,"zz")</f>
        <v>zz</v>
      </c>
      <c r="BA85" s="12" t="n">
        <f aca="false">IF(ISNUMBER(F85)&lt;0.5,0,IF(AND(DAY(F85)=1,MONTH(F85)=$Y$4),1,22))</f>
        <v>0</v>
      </c>
    </row>
    <row r="86" customFormat="false" ht="12.8" hidden="false" customHeight="false" outlineLevel="0" collapsed="false">
      <c r="A86" s="67" t="n">
        <f aca="false">SUM(1+A85)</f>
        <v>79</v>
      </c>
      <c r="B86" s="150" t="n">
        <f aca="false">IF(ISBLANK(D86),0,IF(ISTEXT(C86),CONCATENATE(""),SUM(YEAR(F86))+90))</f>
        <v>0</v>
      </c>
      <c r="C86" s="151"/>
      <c r="D86" s="184"/>
      <c r="E86" s="153" t="n">
        <f aca="false">IF(AE86&gt;0.5,CONCATENATE("→"),IF(V86&gt;0.5,CONCATENATE("→"),0))</f>
        <v>0</v>
      </c>
      <c r="F86" s="154"/>
      <c r="G86" s="155" t="n">
        <f aca="false">IF(ISBLANK(F86),0,IF(ISTEXT(C86),0,IF(ISTEXT(D86),CONCATENATE("     ",ROUNDDOWN(ORG.OPENOFFICE.YEARS(F86,$AB$2,0),0)))))</f>
        <v>0</v>
      </c>
      <c r="H86" s="58"/>
      <c r="I86" s="156" t="n">
        <f aca="false">IF(AE86&gt;0.5,CONCATENATE("←"),IF(V86&gt;0.5,CONCATENATE("←"),IF(ISTEXT(C86),CONCATENATE("App.  "),0)))</f>
        <v>0</v>
      </c>
      <c r="J86" s="157" t="str">
        <f aca="false">IF(ISBLANK(F86),CONCATENATE(" "),MONTH(F86))</f>
        <v> </v>
      </c>
      <c r="K86" s="158" t="n">
        <f aca="false">F86</f>
        <v>0</v>
      </c>
      <c r="L86" s="159" t="n">
        <f aca="false">IF(ISTEXT(C86),CONCATENATE("-"),IF(ISBLANK(F86),0,IF(ISTEXT(C86),0,IF(ISTEXT(D86),WEEKDAY(F86,1),0))))</f>
        <v>0</v>
      </c>
      <c r="M86" s="160" t="n">
        <f aca="false">IF(ISBLANK(F86),0,IF(ISTEXT(D86),WEEKDAY(DATE(YEAR($AT$1),MONTH(F86),DAY(F86))),0))</f>
        <v>0</v>
      </c>
      <c r="N86" s="161" t="n">
        <f aca="false">IF(G86&lt;0.5,0,IF(AL86=1,CONCATENATE("See calender!"),DAY(F86)+G86))</f>
        <v>0</v>
      </c>
      <c r="O86" s="162" t="n">
        <f aca="false">IF(ISTEXT(E86),1,0)</f>
        <v>0</v>
      </c>
      <c r="P86" s="163" t="n">
        <f aca="false">IF(ISBLANK(F86),0,ORG.OPENOFFICE.DAYSINMONTH(F86))</f>
        <v>0</v>
      </c>
      <c r="Q86" s="164" t="n">
        <f aca="false">IF(F86&gt;0.5,MONTH(F86),0)</f>
        <v>0</v>
      </c>
      <c r="R86" s="164" t="n">
        <f aca="false">IF(F86&gt;0.5,DAY(F86),0)</f>
        <v>0</v>
      </c>
      <c r="S86" s="164" t="n">
        <f aca="false">IF(Q86=Q$4,Q86,0)</f>
        <v>0</v>
      </c>
      <c r="T86" s="164" t="n">
        <f aca="false">IF(R$4=R86,R86,0)</f>
        <v>0</v>
      </c>
      <c r="U86" s="165" t="n">
        <f aca="false">IF(T86&gt;0.5,AND(S86&gt;0.5))</f>
        <v>0</v>
      </c>
      <c r="V86" s="166" t="n">
        <f aca="false">IF(U86=1,T86,0)</f>
        <v>0</v>
      </c>
      <c r="W86" s="166" t="n">
        <f aca="false">D86</f>
        <v>0</v>
      </c>
      <c r="X86" s="167" t="n">
        <f aca="false">IF(ISTEXT(C86),AND(V86&gt;0.5))</f>
        <v>0</v>
      </c>
      <c r="Y86" s="168" t="n">
        <f aca="false">IF(ISNUMBER(F86)&lt;0.5,0,IF(MONTH(F86)=$Y$4,1,IF(SUM(AA86+AB86)=2,1,0)))</f>
        <v>0</v>
      </c>
      <c r="Z86" s="168" t="n">
        <f aca="false">IF(ISBLANK(F86),0,IF(Y86=1,DAY(F86),0))</f>
        <v>0</v>
      </c>
      <c r="AA86" s="169" t="n">
        <f aca="false">IF(ISBLANK(F86),0,IF(MONTH(F86)+$Y$1=13,1,IF(MONTH(F86)=$Y$4+1,1,0)))</f>
        <v>0</v>
      </c>
      <c r="AB86" s="170" t="n">
        <f aca="false">IF(DAY(F86)+AA86=2,1,0)</f>
        <v>0</v>
      </c>
      <c r="AC86" s="170" t="n">
        <f aca="false">IF($Z$4=Z86,Z86,0)</f>
        <v>0</v>
      </c>
      <c r="AD86" s="171" t="n">
        <f aca="false">IF(DAY(F86)=P86,1,0)</f>
        <v>0</v>
      </c>
      <c r="AE86" s="172" t="n">
        <f aca="false">IF(BA86=1,0,IF(AC86&gt;=0.5,AC86,0))</f>
        <v>0</v>
      </c>
      <c r="AF86" s="172" t="n">
        <f aca="false">D86</f>
        <v>0</v>
      </c>
      <c r="AG86" s="173" t="n">
        <f aca="false">IF(V86&gt;0.5,1,0)</f>
        <v>0</v>
      </c>
      <c r="AH86" s="173" t="n">
        <f aca="false">IF(AG86=1,0,IF(AE86&gt;0.5,1,0))</f>
        <v>0</v>
      </c>
      <c r="AI86" s="174" t="n">
        <f aca="false">IF(ISTEXT(C86),AND(AE86&gt;0.5))</f>
        <v>0</v>
      </c>
      <c r="AJ86" s="173"/>
      <c r="AK86" s="173" t="n">
        <f aca="false">IF(Q86=$Q$4,1,0)</f>
        <v>0</v>
      </c>
      <c r="AL86" s="174" t="n">
        <f aca="false">IF(AK86=1,AND(R86&gt;=$R$4))</f>
        <v>0</v>
      </c>
      <c r="AM86" s="175" t="n">
        <f aca="false">IF(AL86=1,D86)</f>
        <v>0</v>
      </c>
      <c r="AN86" s="176" t="n">
        <f aca="false">IF(G86&gt;0.5,SUM(G86+1),0)</f>
        <v>0</v>
      </c>
      <c r="AO86" s="162" t="n">
        <f aca="false">G86</f>
        <v>0</v>
      </c>
      <c r="AP86" s="177" t="n">
        <f aca="false">IF(AL86=1,CONCATENATE(D86," on the → ",R86),0)</f>
        <v>0</v>
      </c>
      <c r="AQ86" s="145" t="n">
        <f aca="false">IF(AP86&gt;0.5,R86,0)</f>
        <v>0</v>
      </c>
      <c r="AR86" s="145" t="n">
        <f aca="false">IF(ISTEXT(AP86),1,0)</f>
        <v>0</v>
      </c>
      <c r="AS86" s="145" t="n">
        <f aca="false">IF(ISTEXT(AT86),1,0)</f>
        <v>0</v>
      </c>
      <c r="AT86" s="179" t="n">
        <f aca="false">IF(ISBLANK(F86),0,IF(MONTH(F86)=MONTH(AT$4),CONCATENATE(D86,", on the → ",R86),0))</f>
        <v>0</v>
      </c>
      <c r="AU86" s="180" t="n">
        <f aca="false">IF(MONTH(F86)&lt;=$AU$2,0,2)</f>
        <v>2</v>
      </c>
      <c r="AV86" s="180" t="n">
        <f aca="false">IF(AU86=0,0,IF(DAY(F86)&gt;=$AV$2,1,0))</f>
        <v>1</v>
      </c>
      <c r="AW86" s="180" t="n">
        <f aca="false">IF(SUM(AU86+AV86)=0,11,0)</f>
        <v>0</v>
      </c>
      <c r="AX86" s="5" t="n">
        <f aca="false">IF(ISTEXT(D86),1,0)</f>
        <v>0</v>
      </c>
      <c r="AY86" s="5" t="str">
        <f aca="false">IF(ISTEXT(C86),"zz",IF(ISBLANK(D86),"zz",D86))</f>
        <v>zz</v>
      </c>
      <c r="AZ86" s="181" t="str">
        <f aca="false">IF(ISTEXT(C86),D86,"zz")</f>
        <v>zz</v>
      </c>
      <c r="BA86" s="12" t="n">
        <f aca="false">IF(ISNUMBER(F86)&lt;0.5,0,IF(AND(DAY(F86)=1,MONTH(F86)=$Y$4),1,22))</f>
        <v>0</v>
      </c>
    </row>
    <row r="87" customFormat="false" ht="12.8" hidden="false" customHeight="false" outlineLevel="0" collapsed="false">
      <c r="A87" s="67" t="n">
        <f aca="false">SUM(1+A86)</f>
        <v>80</v>
      </c>
      <c r="B87" s="150" t="n">
        <f aca="false">IF(ISBLANK(D87),0,IF(ISTEXT(C87),CONCATENATE(""),SUM(YEAR(F87))+90))</f>
        <v>0</v>
      </c>
      <c r="C87" s="151"/>
      <c r="D87" s="152"/>
      <c r="E87" s="153" t="n">
        <f aca="false">IF(AE87&gt;0.5,CONCATENATE("→"),IF(V87&gt;0.5,CONCATENATE("→"),0))</f>
        <v>0</v>
      </c>
      <c r="F87" s="154"/>
      <c r="G87" s="155" t="n">
        <f aca="false">IF(ISBLANK(F87),0,IF(ISTEXT(C87),0,IF(ISTEXT(D87),CONCATENATE("     ",ROUNDDOWN(ORG.OPENOFFICE.YEARS(F87,$AB$2,0),0)))))</f>
        <v>0</v>
      </c>
      <c r="H87" s="58"/>
      <c r="I87" s="156" t="n">
        <f aca="false">IF(AE87&gt;0.5,CONCATENATE("←"),IF(V87&gt;0.5,CONCATENATE("←"),IF(ISTEXT(C87),CONCATENATE("App.  "),0)))</f>
        <v>0</v>
      </c>
      <c r="J87" s="157" t="str">
        <f aca="false">IF(ISBLANK(F87),CONCATENATE(" "),MONTH(F87))</f>
        <v> </v>
      </c>
      <c r="K87" s="158" t="n">
        <f aca="false">F87</f>
        <v>0</v>
      </c>
      <c r="L87" s="159" t="n">
        <f aca="false">IF(ISTEXT(C87),CONCATENATE("-"),IF(ISBLANK(F87),0,IF(ISTEXT(C87),0,IF(ISTEXT(D87),WEEKDAY(F87,1),0))))</f>
        <v>0</v>
      </c>
      <c r="M87" s="160" t="n">
        <f aca="false">IF(ISBLANK(F87),0,IF(ISTEXT(D87),WEEKDAY(DATE(YEAR($AT$1),MONTH(F87),DAY(F87))),0))</f>
        <v>0</v>
      </c>
      <c r="N87" s="161" t="n">
        <f aca="false">IF(G87&lt;0.5,0,IF(AL87=1,CONCATENATE("See calender!"),DAY(F87)+G87))</f>
        <v>0</v>
      </c>
      <c r="O87" s="162" t="n">
        <f aca="false">IF(ISTEXT(E87),1,0)</f>
        <v>0</v>
      </c>
      <c r="P87" s="163" t="n">
        <f aca="false">IF(ISBLANK(F87),0,ORG.OPENOFFICE.DAYSINMONTH(F87))</f>
        <v>0</v>
      </c>
      <c r="Q87" s="164" t="n">
        <f aca="false">IF(F87&gt;0.5,MONTH(F87),0)</f>
        <v>0</v>
      </c>
      <c r="R87" s="164" t="n">
        <f aca="false">IF(F87&gt;0.5,DAY(F87),0)</f>
        <v>0</v>
      </c>
      <c r="S87" s="164" t="n">
        <f aca="false">IF(Q87=Q$4,Q87,0)</f>
        <v>0</v>
      </c>
      <c r="T87" s="164" t="n">
        <f aca="false">IF(R$4=R87,R87,0)</f>
        <v>0</v>
      </c>
      <c r="U87" s="165" t="n">
        <f aca="false">IF(T87&gt;0.5,AND(S87&gt;0.5))</f>
        <v>0</v>
      </c>
      <c r="V87" s="166" t="n">
        <f aca="false">IF(U87=1,T87,0)</f>
        <v>0</v>
      </c>
      <c r="W87" s="166" t="n">
        <f aca="false">D87</f>
        <v>0</v>
      </c>
      <c r="X87" s="167" t="n">
        <f aca="false">IF(ISTEXT(C87),AND(V87&gt;0.5))</f>
        <v>0</v>
      </c>
      <c r="Y87" s="168" t="n">
        <f aca="false">IF(ISNUMBER(F87)&lt;0.5,0,IF(MONTH(F87)=$Y$4,1,IF(SUM(AA87+AB87)=2,1,0)))</f>
        <v>0</v>
      </c>
      <c r="Z87" s="168" t="n">
        <f aca="false">IF(ISBLANK(F87),0,IF(Y87=1,DAY(F87),0))</f>
        <v>0</v>
      </c>
      <c r="AA87" s="169" t="n">
        <f aca="false">IF(ISBLANK(F87),0,IF(MONTH(F87)+$Y$1=13,1,IF(MONTH(F87)=$Y$4+1,1,0)))</f>
        <v>0</v>
      </c>
      <c r="AB87" s="170" t="n">
        <f aca="false">IF(DAY(F87)+AA87=2,1,0)</f>
        <v>0</v>
      </c>
      <c r="AC87" s="170" t="n">
        <f aca="false">IF($Z$4=Z87,Z87,0)</f>
        <v>0</v>
      </c>
      <c r="AD87" s="171" t="n">
        <f aca="false">IF(DAY(F87)=P87,1,0)</f>
        <v>0</v>
      </c>
      <c r="AE87" s="172" t="n">
        <f aca="false">IF(BA87=1,0,IF(AC87&gt;=0.5,AC87,0))</f>
        <v>0</v>
      </c>
      <c r="AF87" s="172" t="n">
        <f aca="false">D87</f>
        <v>0</v>
      </c>
      <c r="AG87" s="173" t="n">
        <f aca="false">IF(V87&gt;0.5,1,0)</f>
        <v>0</v>
      </c>
      <c r="AH87" s="173" t="n">
        <f aca="false">IF(AG87=1,0,IF(AE87&gt;0.5,1,0))</f>
        <v>0</v>
      </c>
      <c r="AI87" s="174" t="n">
        <f aca="false">IF(ISTEXT(C87),AND(AE87&gt;0.5))</f>
        <v>0</v>
      </c>
      <c r="AJ87" s="173"/>
      <c r="AK87" s="173" t="n">
        <f aca="false">IF(Q87=$Q$4,1,0)</f>
        <v>0</v>
      </c>
      <c r="AL87" s="174" t="n">
        <f aca="false">IF(AK87=1,AND(R87&gt;=$R$4))</f>
        <v>0</v>
      </c>
      <c r="AM87" s="175" t="n">
        <f aca="false">IF(AL87=1,D87)</f>
        <v>0</v>
      </c>
      <c r="AN87" s="176" t="n">
        <f aca="false">IF(G87&gt;0.5,SUM(G87+1),0)</f>
        <v>0</v>
      </c>
      <c r="AO87" s="162" t="n">
        <f aca="false">G87</f>
        <v>0</v>
      </c>
      <c r="AP87" s="177" t="n">
        <f aca="false">IF(AL87=1,CONCATENATE(D87," on the → ",R87),0)</f>
        <v>0</v>
      </c>
      <c r="AQ87" s="178" t="n">
        <f aca="false">IF(AP87&gt;0.5,R87,0)</f>
        <v>0</v>
      </c>
      <c r="AR87" s="178" t="n">
        <f aca="false">IF(ISTEXT(AP87),1,0)</f>
        <v>0</v>
      </c>
      <c r="AS87" s="178" t="n">
        <f aca="false">IF(ISTEXT(AT87),1,0)</f>
        <v>0</v>
      </c>
      <c r="AT87" s="179" t="n">
        <f aca="false">IF(ISBLANK(F87),0,IF(MONTH(F87)=MONTH(AT$4),CONCATENATE(D87,", on the → ",R87),0))</f>
        <v>0</v>
      </c>
      <c r="AU87" s="180" t="n">
        <f aca="false">IF(MONTH(F87)&lt;=$AU$2,0,2)</f>
        <v>2</v>
      </c>
      <c r="AV87" s="180" t="n">
        <f aca="false">IF(AU87=0,0,IF(DAY(F87)&gt;=$AV$2,1,0))</f>
        <v>1</v>
      </c>
      <c r="AW87" s="180" t="n">
        <f aca="false">IF(SUM(AU87+AV87)=0,11,0)</f>
        <v>0</v>
      </c>
      <c r="AX87" s="5" t="n">
        <f aca="false">IF(ISTEXT(D87),1,0)</f>
        <v>0</v>
      </c>
      <c r="AY87" s="5" t="str">
        <f aca="false">IF(ISTEXT(C87),"zz",IF(ISBLANK(D87),"zz",D87))</f>
        <v>zz</v>
      </c>
      <c r="AZ87" s="181" t="str">
        <f aca="false">IF(ISTEXT(C87),D87,"zz")</f>
        <v>zz</v>
      </c>
      <c r="BA87" s="12" t="n">
        <f aca="false">IF(ISNUMBER(F87)&lt;0.5,0,IF(AND(DAY(F87)=1,MONTH(F87)=$Y$4),1,22))</f>
        <v>0</v>
      </c>
    </row>
    <row r="88" customFormat="false" ht="12.8" hidden="false" customHeight="false" outlineLevel="0" collapsed="false">
      <c r="A88" s="182" t="n">
        <f aca="false">SUM(1+A87)</f>
        <v>81</v>
      </c>
      <c r="B88" s="150" t="n">
        <f aca="false">IF(ISBLANK(D88),0,IF(ISTEXT(C88),CONCATENATE(""),SUM(YEAR(F88))+90))</f>
        <v>0</v>
      </c>
      <c r="C88" s="151"/>
      <c r="D88" s="152"/>
      <c r="E88" s="153" t="n">
        <f aca="false">IF(AE88&gt;0.5,CONCATENATE("→"),IF(V88&gt;0.5,CONCATENATE("→"),0))</f>
        <v>0</v>
      </c>
      <c r="F88" s="154"/>
      <c r="G88" s="155" t="n">
        <f aca="false">IF(ISBLANK(F88),0,IF(ISTEXT(C88),0,IF(ISTEXT(D88),CONCATENATE("     ",ROUNDDOWN(ORG.OPENOFFICE.YEARS(F88,$AB$2,0),0)))))</f>
        <v>0</v>
      </c>
      <c r="H88" s="58"/>
      <c r="I88" s="156" t="n">
        <f aca="false">IF(AE88&gt;0.5,CONCATENATE("←"),IF(V88&gt;0.5,CONCATENATE("←"),IF(ISTEXT(C88),CONCATENATE("App.  "),0)))</f>
        <v>0</v>
      </c>
      <c r="J88" s="157" t="str">
        <f aca="false">IF(ISBLANK(F88),CONCATENATE(" "),MONTH(F88))</f>
        <v> </v>
      </c>
      <c r="K88" s="158" t="n">
        <f aca="false">F88</f>
        <v>0</v>
      </c>
      <c r="L88" s="159" t="n">
        <f aca="false">IF(ISTEXT(C88),CONCATENATE("-"),IF(ISBLANK(F88),0,IF(ISTEXT(C88),0,IF(ISTEXT(D88),WEEKDAY(F88,1),0))))</f>
        <v>0</v>
      </c>
      <c r="M88" s="160" t="n">
        <f aca="false">IF(ISBLANK(F88),0,IF(ISTEXT(D88),WEEKDAY(DATE(YEAR($AT$1),MONTH(F88),DAY(F88))),0))</f>
        <v>0</v>
      </c>
      <c r="N88" s="161" t="n">
        <f aca="false">IF(G88&lt;0.5,0,IF(AL88=1,CONCATENATE("See calender!"),DAY(F88)+G88))</f>
        <v>0</v>
      </c>
      <c r="O88" s="162" t="n">
        <f aca="false">IF(ISTEXT(E88),1,0)</f>
        <v>0</v>
      </c>
      <c r="P88" s="163" t="n">
        <f aca="false">IF(ISBLANK(F88),0,ORG.OPENOFFICE.DAYSINMONTH(F88))</f>
        <v>0</v>
      </c>
      <c r="Q88" s="164" t="n">
        <f aca="false">IF(F88&gt;0.5,MONTH(F88),0)</f>
        <v>0</v>
      </c>
      <c r="R88" s="164" t="n">
        <f aca="false">IF(F88&gt;0.5,DAY(F88),0)</f>
        <v>0</v>
      </c>
      <c r="S88" s="164" t="n">
        <f aca="false">IF(Q88=Q$4,Q88,0)</f>
        <v>0</v>
      </c>
      <c r="T88" s="164" t="n">
        <f aca="false">IF(R$4=R88,R88,0)</f>
        <v>0</v>
      </c>
      <c r="U88" s="165" t="n">
        <f aca="false">IF(T88&gt;0.5,AND(S88&gt;0.5))</f>
        <v>0</v>
      </c>
      <c r="V88" s="166" t="n">
        <f aca="false">IF(U88=1,T88,0)</f>
        <v>0</v>
      </c>
      <c r="W88" s="166" t="n">
        <f aca="false">D88</f>
        <v>0</v>
      </c>
      <c r="X88" s="167" t="n">
        <f aca="false">IF(ISTEXT(C88),AND(V88&gt;0.5))</f>
        <v>0</v>
      </c>
      <c r="Y88" s="168" t="n">
        <f aca="false">IF(ISNUMBER(F88)&lt;0.5,0,IF(MONTH(F88)=$Y$4,1,IF(SUM(AA88+AB88)=2,1,0)))</f>
        <v>0</v>
      </c>
      <c r="Z88" s="168" t="n">
        <f aca="false">IF(ISBLANK(F88),0,IF(Y88=1,DAY(F88),0))</f>
        <v>0</v>
      </c>
      <c r="AA88" s="169" t="n">
        <f aca="false">IF(ISBLANK(F88),0,IF(MONTH(F88)+$Y$1=13,1,IF(MONTH(F88)=$Y$4+1,1,0)))</f>
        <v>0</v>
      </c>
      <c r="AB88" s="170" t="n">
        <f aca="false">IF(DAY(F88)+AA88=2,1,0)</f>
        <v>0</v>
      </c>
      <c r="AC88" s="170" t="n">
        <f aca="false">IF($Z$4=Z88,Z88,0)</f>
        <v>0</v>
      </c>
      <c r="AD88" s="171" t="n">
        <f aca="false">IF(DAY(F88)=P88,1,0)</f>
        <v>0</v>
      </c>
      <c r="AE88" s="172" t="n">
        <f aca="false">IF(BA88=1,0,IF(AC88&gt;=0.5,AC88,0))</f>
        <v>0</v>
      </c>
      <c r="AF88" s="172" t="n">
        <f aca="false">D88</f>
        <v>0</v>
      </c>
      <c r="AG88" s="173" t="n">
        <f aca="false">IF(V88&gt;0.5,1,0)</f>
        <v>0</v>
      </c>
      <c r="AH88" s="173" t="n">
        <f aca="false">IF(AG88=1,0,IF(AE88&gt;0.5,1,0))</f>
        <v>0</v>
      </c>
      <c r="AI88" s="174" t="n">
        <f aca="false">IF(ISTEXT(C88),AND(AE88&gt;0.5))</f>
        <v>0</v>
      </c>
      <c r="AJ88" s="173"/>
      <c r="AK88" s="173" t="n">
        <f aca="false">IF(Q88=$Q$4,1,0)</f>
        <v>0</v>
      </c>
      <c r="AL88" s="174" t="n">
        <f aca="false">IF(AK88=1,AND(R88&gt;=$R$4))</f>
        <v>0</v>
      </c>
      <c r="AM88" s="175" t="n">
        <f aca="false">IF(AL88=1,D88)</f>
        <v>0</v>
      </c>
      <c r="AN88" s="176" t="n">
        <f aca="false">IF(G88&gt;0.5,SUM(G88+1),0)</f>
        <v>0</v>
      </c>
      <c r="AO88" s="162" t="n">
        <f aca="false">G88</f>
        <v>0</v>
      </c>
      <c r="AP88" s="177" t="n">
        <f aca="false">IF(AL88=1,CONCATENATE(D88," on the → ",R88),0)</f>
        <v>0</v>
      </c>
      <c r="AQ88" s="178" t="n">
        <f aca="false">IF(AP88&gt;0.5,R88,0)</f>
        <v>0</v>
      </c>
      <c r="AR88" s="178" t="n">
        <f aca="false">IF(ISTEXT(AP88),1,0)</f>
        <v>0</v>
      </c>
      <c r="AS88" s="178" t="n">
        <f aca="false">IF(ISTEXT(AT88),1,0)</f>
        <v>0</v>
      </c>
      <c r="AT88" s="179" t="n">
        <f aca="false">IF(ISBLANK(F88),0,IF(MONTH(F88)=MONTH(AT$4),CONCATENATE(D88,", on the → ",R88),0))</f>
        <v>0</v>
      </c>
      <c r="AU88" s="180" t="n">
        <f aca="false">IF(MONTH(F88)&lt;=$AU$2,0,2)</f>
        <v>2</v>
      </c>
      <c r="AV88" s="180" t="n">
        <f aca="false">IF(AU88=0,0,IF(DAY(F88)&gt;=$AV$2,1,0))</f>
        <v>1</v>
      </c>
      <c r="AW88" s="180" t="n">
        <f aca="false">IF(SUM(AU88+AV88)=0,11,0)</f>
        <v>0</v>
      </c>
      <c r="AX88" s="5" t="n">
        <f aca="false">IF(ISTEXT(D88),1,0)</f>
        <v>0</v>
      </c>
      <c r="AY88" s="5" t="str">
        <f aca="false">IF(ISTEXT(C88),"zz",IF(ISBLANK(D88),"zz",D88))</f>
        <v>zz</v>
      </c>
      <c r="AZ88" s="181" t="str">
        <f aca="false">IF(ISTEXT(C88),D88,"zz")</f>
        <v>zz</v>
      </c>
      <c r="BA88" s="12" t="n">
        <f aca="false">IF(ISNUMBER(F88)&lt;0.5,0,IF(AND(DAY(F88)=1,MONTH(F88)=$Y$4),1,22))</f>
        <v>0</v>
      </c>
    </row>
    <row r="89" customFormat="false" ht="12.8" hidden="false" customHeight="false" outlineLevel="0" collapsed="false">
      <c r="A89" s="67" t="n">
        <f aca="false">SUM(1+A85)</f>
        <v>79</v>
      </c>
      <c r="B89" s="150" t="n">
        <f aca="false">IF(ISBLANK(D89),0,IF(ISTEXT(C89),CONCATENATE(""),SUM(YEAR(F89))+90))</f>
        <v>0</v>
      </c>
      <c r="C89" s="151"/>
      <c r="D89" s="184"/>
      <c r="E89" s="153" t="n">
        <f aca="false">IF(AE89&gt;0.5,CONCATENATE("→"),IF(V89&gt;0.5,CONCATENATE("→"),0))</f>
        <v>0</v>
      </c>
      <c r="F89" s="154"/>
      <c r="G89" s="155" t="n">
        <f aca="false">IF(ISBLANK(F89),0,IF(ISTEXT(C89),0,IF(ISTEXT(D89),CONCATENATE("     ",ROUNDDOWN(ORG.OPENOFFICE.YEARS(F89,$AB$2,0),0)))))</f>
        <v>0</v>
      </c>
      <c r="H89" s="58"/>
      <c r="I89" s="156" t="n">
        <f aca="false">IF(AE89&gt;0.5,CONCATENATE("←"),IF(V89&gt;0.5,CONCATENATE("←"),IF(ISTEXT(C89),CONCATENATE("App.  "),0)))</f>
        <v>0</v>
      </c>
      <c r="J89" s="157" t="str">
        <f aca="false">IF(ISBLANK(F89),CONCATENATE(" "),MONTH(F89))</f>
        <v> </v>
      </c>
      <c r="K89" s="158" t="n">
        <f aca="false">F89</f>
        <v>0</v>
      </c>
      <c r="L89" s="159" t="n">
        <f aca="false">IF(ISTEXT(C89),CONCATENATE("-"),IF(ISBLANK(F89),0,IF(ISTEXT(C89),0,IF(ISTEXT(D89),WEEKDAY(F89,1),0))))</f>
        <v>0</v>
      </c>
      <c r="M89" s="160" t="n">
        <f aca="false">IF(ISBLANK(F89),0,IF(ISTEXT(D89),WEEKDAY(DATE(YEAR($AT$1),MONTH(F89),DAY(F89))),0))</f>
        <v>0</v>
      </c>
      <c r="N89" s="161" t="n">
        <f aca="false">IF(G89&lt;0.5,0,IF(AL89=1,CONCATENATE("See calender!"),DAY(F89)+G89))</f>
        <v>0</v>
      </c>
      <c r="O89" s="162" t="n">
        <f aca="false">IF(ISTEXT(E89),1,0)</f>
        <v>0</v>
      </c>
      <c r="P89" s="163" t="n">
        <f aca="false">IF(ISBLANK(F89),0,ORG.OPENOFFICE.DAYSINMONTH(F89))</f>
        <v>0</v>
      </c>
      <c r="Q89" s="164" t="n">
        <f aca="false">IF(F89&gt;0.5,MONTH(F89),0)</f>
        <v>0</v>
      </c>
      <c r="R89" s="164" t="n">
        <f aca="false">IF(F89&gt;0.5,DAY(F89),0)</f>
        <v>0</v>
      </c>
      <c r="S89" s="164" t="n">
        <f aca="false">IF(Q89=Q$4,Q89,0)</f>
        <v>0</v>
      </c>
      <c r="T89" s="164" t="n">
        <f aca="false">IF(R$4=R89,R89,0)</f>
        <v>0</v>
      </c>
      <c r="U89" s="165" t="n">
        <f aca="false">IF(T89&gt;0.5,AND(S89&gt;0.5))</f>
        <v>0</v>
      </c>
      <c r="V89" s="166" t="n">
        <f aca="false">IF(U89=1,T89,0)</f>
        <v>0</v>
      </c>
      <c r="W89" s="166" t="n">
        <f aca="false">D89</f>
        <v>0</v>
      </c>
      <c r="X89" s="167" t="n">
        <f aca="false">IF(ISTEXT(C89),AND(V89&gt;0.5))</f>
        <v>0</v>
      </c>
      <c r="Y89" s="168" t="n">
        <f aca="false">IF(ISNUMBER(F89)&lt;0.5,0,IF(MONTH(F89)=$Y$4,1,IF(SUM(AA89+AB89)=2,1,0)))</f>
        <v>0</v>
      </c>
      <c r="Z89" s="168" t="n">
        <f aca="false">IF(ISBLANK(F89),0,IF(Y89=1,DAY(F89),0))</f>
        <v>0</v>
      </c>
      <c r="AA89" s="169" t="n">
        <f aca="false">IF(ISBLANK(F89),0,IF(MONTH(F89)+$Y$1=13,1,IF(MONTH(F89)=$Y$4+1,1,0)))</f>
        <v>0</v>
      </c>
      <c r="AB89" s="170" t="n">
        <f aca="false">IF(DAY(F89)+AA89=2,1,0)</f>
        <v>0</v>
      </c>
      <c r="AC89" s="170" t="n">
        <f aca="false">IF($Z$4=Z89,Z89,0)</f>
        <v>0</v>
      </c>
      <c r="AD89" s="171" t="n">
        <f aca="false">IF(DAY(F89)=P89,1,0)</f>
        <v>0</v>
      </c>
      <c r="AE89" s="172" t="n">
        <f aca="false">IF(BA89=1,0,IF(AC89&gt;=0.5,AC89,0))</f>
        <v>0</v>
      </c>
      <c r="AF89" s="172" t="n">
        <f aca="false">D89</f>
        <v>0</v>
      </c>
      <c r="AG89" s="173" t="n">
        <f aca="false">IF(V89&gt;0.5,1,0)</f>
        <v>0</v>
      </c>
      <c r="AH89" s="173" t="n">
        <f aca="false">IF(AG89=1,0,IF(AE89&gt;0.5,1,0))</f>
        <v>0</v>
      </c>
      <c r="AI89" s="174" t="n">
        <f aca="false">IF(ISTEXT(C89),AND(AE89&gt;0.5))</f>
        <v>0</v>
      </c>
      <c r="AJ89" s="173"/>
      <c r="AK89" s="173" t="n">
        <f aca="false">IF(Q89=$Q$4,1,0)</f>
        <v>0</v>
      </c>
      <c r="AL89" s="174" t="n">
        <f aca="false">IF(AK89=1,AND(R89&gt;=$R$4))</f>
        <v>0</v>
      </c>
      <c r="AM89" s="175" t="n">
        <f aca="false">IF(AL89=1,D89)</f>
        <v>0</v>
      </c>
      <c r="AN89" s="176" t="n">
        <f aca="false">IF(G89&gt;0.5,SUM(G89+1),0)</f>
        <v>0</v>
      </c>
      <c r="AO89" s="162" t="n">
        <f aca="false">G89</f>
        <v>0</v>
      </c>
      <c r="AP89" s="177" t="n">
        <f aca="false">IF(AL89=1,CONCATENATE(D89," on the → ",R89),0)</f>
        <v>0</v>
      </c>
      <c r="AQ89" s="145" t="n">
        <f aca="false">IF(AP89&gt;0.5,R89,0)</f>
        <v>0</v>
      </c>
      <c r="AR89" s="145" t="n">
        <f aca="false">IF(ISTEXT(AP89),1,0)</f>
        <v>0</v>
      </c>
      <c r="AS89" s="145" t="n">
        <f aca="false">IF(ISTEXT(AT89),1,0)</f>
        <v>0</v>
      </c>
      <c r="AT89" s="179" t="n">
        <f aca="false">IF(ISBLANK(F89),0,IF(MONTH(F89)=MONTH(AT$4),CONCATENATE(D89,", on the → ",R89),0))</f>
        <v>0</v>
      </c>
      <c r="AU89" s="180" t="n">
        <f aca="false">IF(MONTH(F89)&lt;=$AU$2,0,2)</f>
        <v>2</v>
      </c>
      <c r="AV89" s="180" t="n">
        <f aca="false">IF(AU89=0,0,IF(DAY(F89)&gt;=$AV$2,1,0))</f>
        <v>1</v>
      </c>
      <c r="AW89" s="180" t="n">
        <f aca="false">IF(SUM(AU89+AV89)=0,11,0)</f>
        <v>0</v>
      </c>
      <c r="AX89" s="5" t="n">
        <f aca="false">IF(ISTEXT(D89),1,0)</f>
        <v>0</v>
      </c>
      <c r="AY89" s="5" t="str">
        <f aca="false">IF(ISTEXT(C89),"zz",IF(ISBLANK(D89),"zz",D89))</f>
        <v>zz</v>
      </c>
      <c r="AZ89" s="181" t="str">
        <f aca="false">IF(ISTEXT(C89),D89,"zz")</f>
        <v>zz</v>
      </c>
      <c r="BA89" s="12" t="n">
        <f aca="false">IF(ISNUMBER(F89)&lt;0.5,0,IF(AND(DAY(F89)=1,MONTH(F89)=$Y$4),1,22))</f>
        <v>0</v>
      </c>
    </row>
    <row r="90" customFormat="false" ht="12.8" hidden="false" customHeight="false" outlineLevel="0" collapsed="false">
      <c r="A90" s="67" t="n">
        <f aca="false">SUM(1+A89)</f>
        <v>80</v>
      </c>
      <c r="B90" s="150" t="n">
        <f aca="false">IF(ISBLANK(D90),0,IF(ISTEXT(C90),CONCATENATE(""),SUM(YEAR(F90))+90))</f>
        <v>0</v>
      </c>
      <c r="C90" s="151"/>
      <c r="D90" s="184"/>
      <c r="E90" s="153" t="n">
        <f aca="false">IF(AE90&gt;0.5,CONCATENATE("→"),IF(V90&gt;0.5,CONCATENATE("→"),0))</f>
        <v>0</v>
      </c>
      <c r="F90" s="154"/>
      <c r="G90" s="155" t="n">
        <f aca="false">IF(ISBLANK(F90),0,IF(ISTEXT(C90),0,IF(ISTEXT(D90),CONCATENATE("     ",ROUNDDOWN(ORG.OPENOFFICE.YEARS(F90,$AB$2,0),0)))))</f>
        <v>0</v>
      </c>
      <c r="H90" s="58"/>
      <c r="I90" s="156" t="n">
        <f aca="false">IF(AE90&gt;0.5,CONCATENATE("←"),IF(V90&gt;0.5,CONCATENATE("←"),IF(ISTEXT(C90),CONCATENATE("App.  "),0)))</f>
        <v>0</v>
      </c>
      <c r="J90" s="157" t="str">
        <f aca="false">IF(ISBLANK(F90),CONCATENATE(" "),MONTH(F90))</f>
        <v> </v>
      </c>
      <c r="K90" s="158" t="n">
        <f aca="false">F90</f>
        <v>0</v>
      </c>
      <c r="L90" s="159" t="n">
        <f aca="false">IF(ISTEXT(C90),CONCATENATE("-"),IF(ISBLANK(F90),0,IF(ISTEXT(C90),0,IF(ISTEXT(D90),WEEKDAY(F90,1),0))))</f>
        <v>0</v>
      </c>
      <c r="M90" s="160" t="n">
        <f aca="false">IF(ISBLANK(F90),0,IF(ISTEXT(D90),WEEKDAY(DATE(YEAR($AT$1),MONTH(F90),DAY(F90))),0))</f>
        <v>0</v>
      </c>
      <c r="N90" s="161" t="n">
        <f aca="false">IF(G90&lt;0.5,0,IF(AL90=1,CONCATENATE("See calender!"),DAY(F90)+G90))</f>
        <v>0</v>
      </c>
      <c r="O90" s="162" t="n">
        <f aca="false">IF(ISTEXT(E90),1,0)</f>
        <v>0</v>
      </c>
      <c r="P90" s="163" t="n">
        <f aca="false">IF(ISBLANK(F90),0,ORG.OPENOFFICE.DAYSINMONTH(F90))</f>
        <v>0</v>
      </c>
      <c r="Q90" s="164" t="n">
        <f aca="false">IF(F90&gt;0.5,MONTH(F90),0)</f>
        <v>0</v>
      </c>
      <c r="R90" s="164" t="n">
        <f aca="false">IF(F90&gt;0.5,DAY(F90),0)</f>
        <v>0</v>
      </c>
      <c r="S90" s="164" t="n">
        <f aca="false">IF(Q90=Q$4,Q90,0)</f>
        <v>0</v>
      </c>
      <c r="T90" s="164" t="n">
        <f aca="false">IF(R$4=R90,R90,0)</f>
        <v>0</v>
      </c>
      <c r="U90" s="165" t="n">
        <f aca="false">IF(T90&gt;0.5,AND(S90&gt;0.5))</f>
        <v>0</v>
      </c>
      <c r="V90" s="166" t="n">
        <f aca="false">IF(U90=1,T90,0)</f>
        <v>0</v>
      </c>
      <c r="W90" s="166" t="n">
        <f aca="false">D90</f>
        <v>0</v>
      </c>
      <c r="X90" s="167" t="n">
        <f aca="false">IF(ISTEXT(C90),AND(V90&gt;0.5))</f>
        <v>0</v>
      </c>
      <c r="Y90" s="168" t="n">
        <f aca="false">IF(ISNUMBER(F90)&lt;0.5,0,IF(MONTH(F90)=$Y$4,1,IF(SUM(AA90+AB90)=2,1,0)))</f>
        <v>0</v>
      </c>
      <c r="Z90" s="168" t="n">
        <f aca="false">IF(ISBLANK(F90),0,IF(Y90=1,DAY(F90),0))</f>
        <v>0</v>
      </c>
      <c r="AA90" s="169" t="n">
        <f aca="false">IF(ISBLANK(F90),0,IF(MONTH(F90)+$Y$1=13,1,IF(MONTH(F90)=$Y$4+1,1,0)))</f>
        <v>0</v>
      </c>
      <c r="AB90" s="170" t="n">
        <f aca="false">IF(DAY(F90)+AA90=2,1,0)</f>
        <v>0</v>
      </c>
      <c r="AC90" s="170" t="n">
        <f aca="false">IF($Z$4=Z90,Z90,0)</f>
        <v>0</v>
      </c>
      <c r="AD90" s="171" t="n">
        <f aca="false">IF(DAY(F90)=P90,1,0)</f>
        <v>0</v>
      </c>
      <c r="AE90" s="172" t="n">
        <f aca="false">IF(BA90=1,0,IF(AC90&gt;=0.5,AC90,0))</f>
        <v>0</v>
      </c>
      <c r="AF90" s="172" t="n">
        <f aca="false">D90</f>
        <v>0</v>
      </c>
      <c r="AG90" s="173" t="n">
        <f aca="false">IF(V90&gt;0.5,1,0)</f>
        <v>0</v>
      </c>
      <c r="AH90" s="173" t="n">
        <f aca="false">IF(AG90=1,0,IF(AE90&gt;0.5,1,0))</f>
        <v>0</v>
      </c>
      <c r="AI90" s="174" t="n">
        <f aca="false">IF(ISTEXT(C90),AND(AE90&gt;0.5))</f>
        <v>0</v>
      </c>
      <c r="AJ90" s="173"/>
      <c r="AK90" s="173" t="n">
        <f aca="false">IF(Q90=$Q$4,1,0)</f>
        <v>0</v>
      </c>
      <c r="AL90" s="174" t="n">
        <f aca="false">IF(AK90=1,AND(R90&gt;=$R$4))</f>
        <v>0</v>
      </c>
      <c r="AM90" s="175" t="n">
        <f aca="false">IF(AL90=1,D90)</f>
        <v>0</v>
      </c>
      <c r="AN90" s="176" t="n">
        <f aca="false">IF(G90&gt;0.5,SUM(G90+1),0)</f>
        <v>0</v>
      </c>
      <c r="AO90" s="162" t="n">
        <f aca="false">G90</f>
        <v>0</v>
      </c>
      <c r="AP90" s="177" t="n">
        <f aca="false">IF(AL90=1,CONCATENATE(D90," on the → ",R90),0)</f>
        <v>0</v>
      </c>
      <c r="AQ90" s="145" t="n">
        <f aca="false">IF(AP90&gt;0.5,R90,0)</f>
        <v>0</v>
      </c>
      <c r="AR90" s="145" t="n">
        <f aca="false">IF(ISTEXT(AP90),1,0)</f>
        <v>0</v>
      </c>
      <c r="AS90" s="145" t="n">
        <f aca="false">IF(ISTEXT(AT90),1,0)</f>
        <v>0</v>
      </c>
      <c r="AT90" s="179" t="n">
        <f aca="false">IF(ISBLANK(F90),0,IF(MONTH(F90)=MONTH(AT$4),CONCATENATE(D90,", on the → ",R90),0))</f>
        <v>0</v>
      </c>
      <c r="AU90" s="180" t="n">
        <f aca="false">IF(MONTH(F90)&lt;=$AU$2,0,2)</f>
        <v>2</v>
      </c>
      <c r="AV90" s="180" t="n">
        <f aca="false">IF(AU90=0,0,IF(DAY(F90)&gt;=$AV$2,1,0))</f>
        <v>1</v>
      </c>
      <c r="AW90" s="180" t="n">
        <f aca="false">IF(SUM(AU90+AV90)=0,11,0)</f>
        <v>0</v>
      </c>
      <c r="AX90" s="5" t="n">
        <f aca="false">IF(ISTEXT(D90),1,0)</f>
        <v>0</v>
      </c>
      <c r="AY90" s="5" t="str">
        <f aca="false">IF(ISTEXT(C90),"zz",IF(ISBLANK(D90),"zz",D90))</f>
        <v>zz</v>
      </c>
      <c r="AZ90" s="181" t="str">
        <f aca="false">IF(ISTEXT(C90),D90,"zz")</f>
        <v>zz</v>
      </c>
      <c r="BA90" s="12" t="n">
        <f aca="false">IF(ISNUMBER(F90)&lt;0.5,0,IF(AND(DAY(F90)=1,MONTH(F90)=$Y$4),1,22))</f>
        <v>0</v>
      </c>
    </row>
    <row r="91" customFormat="false" ht="12.8" hidden="false" customHeight="false" outlineLevel="0" collapsed="false">
      <c r="A91" s="67" t="n">
        <f aca="false">SUM(1+A90)</f>
        <v>81</v>
      </c>
      <c r="B91" s="150" t="n">
        <f aca="false">IF(ISBLANK(D91),0,IF(ISTEXT(C91),CONCATENATE(""),SUM(YEAR(F91))+90))</f>
        <v>0</v>
      </c>
      <c r="C91" s="151"/>
      <c r="D91" s="184"/>
      <c r="E91" s="153" t="n">
        <f aca="false">IF(AE91&gt;0.5,CONCATENATE("→"),IF(V91&gt;0.5,CONCATENATE("→"),0))</f>
        <v>0</v>
      </c>
      <c r="F91" s="154"/>
      <c r="G91" s="155" t="n">
        <f aca="false">IF(ISBLANK(F91),0,IF(ISTEXT(C91),0,IF(ISTEXT(D91),CONCATENATE("     ",ROUNDDOWN(ORG.OPENOFFICE.YEARS(F91,$AB$2,0),0)))))</f>
        <v>0</v>
      </c>
      <c r="H91" s="58"/>
      <c r="I91" s="156" t="n">
        <f aca="false">IF(AE91&gt;0.5,CONCATENATE("←"),IF(V91&gt;0.5,CONCATENATE("←"),IF(ISTEXT(C91),CONCATENATE("App.  "),0)))</f>
        <v>0</v>
      </c>
      <c r="J91" s="157" t="str">
        <f aca="false">IF(ISBLANK(F91),CONCATENATE(" "),MONTH(F91))</f>
        <v> </v>
      </c>
      <c r="K91" s="158" t="n">
        <f aca="false">F91</f>
        <v>0</v>
      </c>
      <c r="L91" s="159" t="n">
        <f aca="false">IF(ISTEXT(C91),CONCATENATE("-"),IF(ISBLANK(F91),0,IF(ISTEXT(C91),0,IF(ISTEXT(D91),WEEKDAY(F91,1),0))))</f>
        <v>0</v>
      </c>
      <c r="M91" s="160" t="n">
        <f aca="false">IF(ISBLANK(F91),0,IF(ISTEXT(D91),WEEKDAY(DATE(YEAR($AT$1),MONTH(F91),DAY(F91))),0))</f>
        <v>0</v>
      </c>
      <c r="N91" s="161" t="n">
        <f aca="false">IF(G91&lt;0.5,0,IF(AL91=1,CONCATENATE("See calender!"),DAY(F91)+G91))</f>
        <v>0</v>
      </c>
      <c r="O91" s="162" t="n">
        <f aca="false">IF(ISTEXT(E91),1,0)</f>
        <v>0</v>
      </c>
      <c r="P91" s="163" t="n">
        <f aca="false">IF(ISBLANK(F91),0,ORG.OPENOFFICE.DAYSINMONTH(F91))</f>
        <v>0</v>
      </c>
      <c r="Q91" s="164" t="n">
        <f aca="false">IF(F91&gt;0.5,MONTH(F91),0)</f>
        <v>0</v>
      </c>
      <c r="R91" s="164" t="n">
        <f aca="false">IF(F91&gt;0.5,DAY(F91),0)</f>
        <v>0</v>
      </c>
      <c r="S91" s="164" t="n">
        <f aca="false">IF(Q91=Q$4,Q91,0)</f>
        <v>0</v>
      </c>
      <c r="T91" s="164" t="n">
        <f aca="false">IF(R$4=R91,R91,0)</f>
        <v>0</v>
      </c>
      <c r="U91" s="165" t="n">
        <f aca="false">IF(T91&gt;0.5,AND(S91&gt;0.5))</f>
        <v>0</v>
      </c>
      <c r="V91" s="166" t="n">
        <f aca="false">IF(U91=1,T91,0)</f>
        <v>0</v>
      </c>
      <c r="W91" s="166" t="n">
        <f aca="false">D91</f>
        <v>0</v>
      </c>
      <c r="X91" s="167" t="n">
        <f aca="false">IF(ISTEXT(C91),AND(V91&gt;0.5))</f>
        <v>0</v>
      </c>
      <c r="Y91" s="168" t="n">
        <f aca="false">IF(ISNUMBER(F91)&lt;0.5,0,IF(MONTH(F91)=$Y$4,1,IF(SUM(AA91+AB91)=2,1,0)))</f>
        <v>0</v>
      </c>
      <c r="Z91" s="168" t="n">
        <f aca="false">IF(ISBLANK(F91),0,IF(Y91=1,DAY(F91),0))</f>
        <v>0</v>
      </c>
      <c r="AA91" s="169" t="n">
        <f aca="false">IF(ISBLANK(F91),0,IF(MONTH(F91)+$Y$1=13,1,IF(MONTH(F91)=$Y$4+1,1,0)))</f>
        <v>0</v>
      </c>
      <c r="AB91" s="170" t="n">
        <f aca="false">IF(DAY(F91)+AA91=2,1,0)</f>
        <v>0</v>
      </c>
      <c r="AC91" s="170" t="n">
        <f aca="false">IF($Z$4=Z91,Z91,0)</f>
        <v>0</v>
      </c>
      <c r="AD91" s="171" t="n">
        <f aca="false">IF(DAY(F91)=P91,1,0)</f>
        <v>0</v>
      </c>
      <c r="AE91" s="172" t="n">
        <f aca="false">IF(BA91=1,0,IF(AC91&gt;=0.5,AC91,0))</f>
        <v>0</v>
      </c>
      <c r="AF91" s="172" t="n">
        <f aca="false">D91</f>
        <v>0</v>
      </c>
      <c r="AG91" s="173" t="n">
        <f aca="false">IF(V91&gt;0.5,1,0)</f>
        <v>0</v>
      </c>
      <c r="AH91" s="173" t="n">
        <f aca="false">IF(AG91=1,0,IF(AE91&gt;0.5,1,0))</f>
        <v>0</v>
      </c>
      <c r="AI91" s="174" t="n">
        <f aca="false">IF(ISTEXT(C91),AND(AE91&gt;0.5))</f>
        <v>0</v>
      </c>
      <c r="AJ91" s="173"/>
      <c r="AK91" s="173" t="n">
        <f aca="false">IF(Q91=$Q$4,1,0)</f>
        <v>0</v>
      </c>
      <c r="AL91" s="174" t="n">
        <f aca="false">IF(AK91=1,AND(R91&gt;=$R$4))</f>
        <v>0</v>
      </c>
      <c r="AM91" s="175" t="n">
        <f aca="false">IF(AL91=1,D91)</f>
        <v>0</v>
      </c>
      <c r="AN91" s="176" t="n">
        <f aca="false">IF(G91&gt;0.5,SUM(G91+1),0)</f>
        <v>0</v>
      </c>
      <c r="AO91" s="162" t="n">
        <f aca="false">G91</f>
        <v>0</v>
      </c>
      <c r="AP91" s="177" t="n">
        <f aca="false">IF(AL91=1,CONCATENATE(D91," on the → ",R91),0)</f>
        <v>0</v>
      </c>
      <c r="AQ91" s="145" t="n">
        <f aca="false">IF(AP91&gt;0.5,R91,0)</f>
        <v>0</v>
      </c>
      <c r="AR91" s="145" t="n">
        <f aca="false">IF(ISTEXT(AP91),1,0)</f>
        <v>0</v>
      </c>
      <c r="AS91" s="145" t="n">
        <f aca="false">IF(ISTEXT(AT91),1,0)</f>
        <v>0</v>
      </c>
      <c r="AT91" s="179" t="n">
        <f aca="false">IF(ISBLANK(F91),0,IF(MONTH(F91)=MONTH(AT$4),CONCATENATE(D91,", on the → ",R91),0))</f>
        <v>0</v>
      </c>
      <c r="AU91" s="180" t="n">
        <f aca="false">IF(MONTH(F91)&lt;=$AU$2,0,2)</f>
        <v>2</v>
      </c>
      <c r="AV91" s="180" t="n">
        <f aca="false">IF(AU91=0,0,IF(DAY(F91)&gt;=$AV$2,1,0))</f>
        <v>1</v>
      </c>
      <c r="AW91" s="180" t="n">
        <f aca="false">IF(SUM(AU91+AV91)=0,11,0)</f>
        <v>0</v>
      </c>
      <c r="AX91" s="5" t="n">
        <f aca="false">IF(ISTEXT(D91),1,0)</f>
        <v>0</v>
      </c>
      <c r="AY91" s="5" t="str">
        <f aca="false">IF(ISTEXT(C91),"zz",IF(ISBLANK(D91),"zz",D91))</f>
        <v>zz</v>
      </c>
      <c r="AZ91" s="181" t="str">
        <f aca="false">IF(ISTEXT(C91),D91,"zz")</f>
        <v>zz</v>
      </c>
      <c r="BA91" s="12" t="n">
        <f aca="false">IF(ISNUMBER(F91)&lt;0.5,0,IF(AND(DAY(F91)=1,MONTH(F91)=$Y$4),1,22))</f>
        <v>0</v>
      </c>
    </row>
    <row r="92" customFormat="false" ht="12.8" hidden="false" customHeight="false" outlineLevel="0" collapsed="false">
      <c r="A92" s="67" t="n">
        <f aca="false">SUM(1+A91)</f>
        <v>82</v>
      </c>
      <c r="B92" s="150" t="n">
        <f aca="false">IF(ISBLANK(D92),0,IF(ISTEXT(C92),CONCATENATE(""),SUM(YEAR(F92))+90))</f>
        <v>0</v>
      </c>
      <c r="C92" s="151"/>
      <c r="D92" s="184"/>
      <c r="E92" s="153" t="n">
        <f aca="false">IF(AE92&gt;0.5,CONCATENATE("→"),IF(V92&gt;0.5,CONCATENATE("→"),0))</f>
        <v>0</v>
      </c>
      <c r="F92" s="154"/>
      <c r="G92" s="155" t="n">
        <f aca="false">IF(ISBLANK(F92),0,IF(ISTEXT(C92),0,IF(ISTEXT(D92),CONCATENATE("     ",ROUNDDOWN(ORG.OPENOFFICE.YEARS(F92,$AB$2,0),0)))))</f>
        <v>0</v>
      </c>
      <c r="H92" s="58"/>
      <c r="I92" s="156" t="n">
        <f aca="false">IF(AE92&gt;0.5,CONCATENATE("←"),IF(V92&gt;0.5,CONCATENATE("←"),IF(ISTEXT(C92),CONCATENATE("App.  "),0)))</f>
        <v>0</v>
      </c>
      <c r="J92" s="157" t="str">
        <f aca="false">IF(ISBLANK(F92),CONCATENATE(" "),MONTH(F92))</f>
        <v> </v>
      </c>
      <c r="K92" s="158" t="n">
        <f aca="false">F92</f>
        <v>0</v>
      </c>
      <c r="L92" s="159" t="n">
        <f aca="false">IF(ISTEXT(C92),CONCATENATE("-"),IF(ISBLANK(F92),0,IF(ISTEXT(C92),0,IF(ISTEXT(D92),WEEKDAY(F92,1),0))))</f>
        <v>0</v>
      </c>
      <c r="M92" s="160" t="n">
        <f aca="false">IF(ISBLANK(F92),0,IF(ISTEXT(D92),WEEKDAY(DATE(YEAR($AT$1),MONTH(F92),DAY(F92))),0))</f>
        <v>0</v>
      </c>
      <c r="N92" s="161" t="n">
        <f aca="false">IF(G92&lt;0.5,0,IF(AL92=1,CONCATENATE("See calender!"),DAY(F92)+G92))</f>
        <v>0</v>
      </c>
      <c r="O92" s="162" t="n">
        <f aca="false">IF(ISTEXT(E92),1,0)</f>
        <v>0</v>
      </c>
      <c r="P92" s="163" t="n">
        <f aca="false">IF(ISBLANK(F92),0,ORG.OPENOFFICE.DAYSINMONTH(F92))</f>
        <v>0</v>
      </c>
      <c r="Q92" s="164" t="n">
        <f aca="false">IF(F92&gt;0.5,MONTH(F92),0)</f>
        <v>0</v>
      </c>
      <c r="R92" s="164" t="n">
        <f aca="false">IF(F92&gt;0.5,DAY(F92),0)</f>
        <v>0</v>
      </c>
      <c r="S92" s="164" t="n">
        <f aca="false">IF(Q92=Q$4,Q92,0)</f>
        <v>0</v>
      </c>
      <c r="T92" s="164" t="n">
        <f aca="false">IF(R$4=R92,R92,0)</f>
        <v>0</v>
      </c>
      <c r="U92" s="165" t="n">
        <f aca="false">IF(T92&gt;0.5,AND(S92&gt;0.5))</f>
        <v>0</v>
      </c>
      <c r="V92" s="166" t="n">
        <f aca="false">IF(U92=1,T92,0)</f>
        <v>0</v>
      </c>
      <c r="W92" s="166" t="n">
        <f aca="false">D92</f>
        <v>0</v>
      </c>
      <c r="X92" s="167" t="n">
        <f aca="false">IF(ISTEXT(C92),AND(V92&gt;0.5))</f>
        <v>0</v>
      </c>
      <c r="Y92" s="168" t="n">
        <f aca="false">IF(ISNUMBER(F92)&lt;0.5,0,IF(MONTH(F92)=$Y$4,1,IF(SUM(AA92+AB92)=2,1,0)))</f>
        <v>0</v>
      </c>
      <c r="Z92" s="168" t="n">
        <f aca="false">IF(ISBLANK(F92),0,IF(Y92=1,DAY(F92),0))</f>
        <v>0</v>
      </c>
      <c r="AA92" s="169" t="n">
        <f aca="false">IF(ISBLANK(F92),0,IF(MONTH(F92)+$Y$1=13,1,IF(MONTH(F92)=$Y$4+1,1,0)))</f>
        <v>0</v>
      </c>
      <c r="AB92" s="170" t="n">
        <f aca="false">IF(DAY(F92)+AA92=2,1,0)</f>
        <v>0</v>
      </c>
      <c r="AC92" s="170" t="n">
        <f aca="false">IF($Z$4=Z92,Z92,0)</f>
        <v>0</v>
      </c>
      <c r="AD92" s="171" t="n">
        <f aca="false">IF(DAY(F92)=P92,1,0)</f>
        <v>0</v>
      </c>
      <c r="AE92" s="172" t="n">
        <f aca="false">IF(BA92=1,0,IF(AC92&gt;=0.5,AC92,0))</f>
        <v>0</v>
      </c>
      <c r="AF92" s="172" t="n">
        <f aca="false">D92</f>
        <v>0</v>
      </c>
      <c r="AG92" s="173" t="n">
        <f aca="false">IF(V92&gt;0.5,1,0)</f>
        <v>0</v>
      </c>
      <c r="AH92" s="173" t="n">
        <f aca="false">IF(AG92=1,0,IF(AE92&gt;0.5,1,0))</f>
        <v>0</v>
      </c>
      <c r="AI92" s="174" t="n">
        <f aca="false">IF(ISTEXT(C92),AND(AE92&gt;0.5))</f>
        <v>0</v>
      </c>
      <c r="AJ92" s="173"/>
      <c r="AK92" s="173" t="n">
        <f aca="false">IF(Q92=$Q$4,1,0)</f>
        <v>0</v>
      </c>
      <c r="AL92" s="174" t="n">
        <f aca="false">IF(AK92=1,AND(R92&gt;=$R$4))</f>
        <v>0</v>
      </c>
      <c r="AM92" s="175" t="n">
        <f aca="false">IF(AL92=1,D92)</f>
        <v>0</v>
      </c>
      <c r="AN92" s="176" t="n">
        <f aca="false">IF(G92&gt;0.5,SUM(G92+1),0)</f>
        <v>0</v>
      </c>
      <c r="AO92" s="162" t="n">
        <f aca="false">G92</f>
        <v>0</v>
      </c>
      <c r="AP92" s="177" t="n">
        <f aca="false">IF(AL92=1,CONCATENATE(D92," on the → ",R92),0)</f>
        <v>0</v>
      </c>
      <c r="AQ92" s="145" t="n">
        <f aca="false">IF(AP92&gt;0.5,R92,0)</f>
        <v>0</v>
      </c>
      <c r="AR92" s="145" t="n">
        <f aca="false">IF(ISTEXT(AP92),1,0)</f>
        <v>0</v>
      </c>
      <c r="AS92" s="145" t="n">
        <f aca="false">IF(ISTEXT(AT92),1,0)</f>
        <v>0</v>
      </c>
      <c r="AT92" s="179" t="n">
        <f aca="false">IF(ISBLANK(F92),0,IF(MONTH(F92)=MONTH(AT$4),CONCATENATE(D92,", on the → ",R92),0))</f>
        <v>0</v>
      </c>
      <c r="AU92" s="180" t="n">
        <f aca="false">IF(MONTH(F92)&lt;=$AU$2,0,2)</f>
        <v>2</v>
      </c>
      <c r="AV92" s="180" t="n">
        <f aca="false">IF(AU92=0,0,IF(DAY(F92)&gt;=$AV$2,1,0))</f>
        <v>1</v>
      </c>
      <c r="AW92" s="180" t="n">
        <f aca="false">IF(SUM(AU92+AV92)=0,11,0)</f>
        <v>0</v>
      </c>
      <c r="AX92" s="5" t="n">
        <f aca="false">IF(ISTEXT(D92),1,0)</f>
        <v>0</v>
      </c>
      <c r="AY92" s="5" t="str">
        <f aca="false">IF(ISTEXT(C92),"zz",IF(ISBLANK(D92),"zz",D92))</f>
        <v>zz</v>
      </c>
      <c r="AZ92" s="181" t="str">
        <f aca="false">IF(ISTEXT(C92),D92,"zz")</f>
        <v>zz</v>
      </c>
      <c r="BA92" s="12" t="n">
        <f aca="false">IF(ISNUMBER(F92)&lt;0.5,0,IF(AND(DAY(F92)=1,MONTH(F92)=$Y$4),1,22))</f>
        <v>0</v>
      </c>
    </row>
    <row r="93" customFormat="false" ht="12.8" hidden="false" customHeight="false" outlineLevel="0" collapsed="false">
      <c r="A93" s="67" t="n">
        <f aca="false">SUM(1+A92)</f>
        <v>83</v>
      </c>
      <c r="B93" s="150" t="n">
        <f aca="false">IF(ISBLANK(D93),0,IF(ISTEXT(C93),CONCATENATE(""),SUM(YEAR(F93))+90))</f>
        <v>0</v>
      </c>
      <c r="C93" s="151"/>
      <c r="D93" s="152"/>
      <c r="E93" s="153" t="n">
        <f aca="false">IF(AE93&gt;0.5,CONCATENATE("→"),IF(V93&gt;0.5,CONCATENATE("→"),0))</f>
        <v>0</v>
      </c>
      <c r="F93" s="154"/>
      <c r="G93" s="155" t="n">
        <f aca="false">IF(ISBLANK(F93),0,IF(ISTEXT(C93),0,IF(ISTEXT(D93),CONCATENATE("     ",ROUNDDOWN(ORG.OPENOFFICE.YEARS(F93,$AB$2,0),0)))))</f>
        <v>0</v>
      </c>
      <c r="H93" s="58"/>
      <c r="I93" s="156" t="n">
        <f aca="false">IF(AE93&gt;0.5,CONCATENATE("←"),IF(V93&gt;0.5,CONCATENATE("←"),IF(ISTEXT(C93),CONCATENATE("App.  "),0)))</f>
        <v>0</v>
      </c>
      <c r="J93" s="157" t="str">
        <f aca="false">IF(ISBLANK(F93),CONCATENATE(" "),MONTH(F93))</f>
        <v> </v>
      </c>
      <c r="K93" s="158" t="n">
        <f aca="false">F93</f>
        <v>0</v>
      </c>
      <c r="L93" s="159" t="n">
        <f aca="false">IF(ISTEXT(C93),CONCATENATE("-"),IF(ISBLANK(F93),0,IF(ISTEXT(C93),0,IF(ISTEXT(D93),WEEKDAY(F93,1),0))))</f>
        <v>0</v>
      </c>
      <c r="M93" s="160" t="n">
        <f aca="false">IF(ISBLANK(F93),0,IF(ISTEXT(D93),WEEKDAY(DATE(YEAR($AT$1),MONTH(F93),DAY(F93))),0))</f>
        <v>0</v>
      </c>
      <c r="N93" s="161" t="n">
        <f aca="false">IF(G93&lt;0.5,0,IF(AL93=1,CONCATENATE("See calender!"),DAY(F93)+G93))</f>
        <v>0</v>
      </c>
      <c r="O93" s="162" t="n">
        <f aca="false">IF(ISTEXT(E93),1,0)</f>
        <v>0</v>
      </c>
      <c r="P93" s="163" t="n">
        <f aca="false">IF(ISBLANK(F93),0,ORG.OPENOFFICE.DAYSINMONTH(F93))</f>
        <v>0</v>
      </c>
      <c r="Q93" s="164" t="n">
        <f aca="false">IF(F93&gt;0.5,MONTH(F93),0)</f>
        <v>0</v>
      </c>
      <c r="R93" s="164" t="n">
        <f aca="false">IF(F93&gt;0.5,DAY(F93),0)</f>
        <v>0</v>
      </c>
      <c r="S93" s="164" t="n">
        <f aca="false">IF(Q93=Q$4,Q93,0)</f>
        <v>0</v>
      </c>
      <c r="T93" s="164" t="n">
        <f aca="false">IF(R$4=R93,R93,0)</f>
        <v>0</v>
      </c>
      <c r="U93" s="165" t="n">
        <f aca="false">IF(T93&gt;0.5,AND(S93&gt;0.5))</f>
        <v>0</v>
      </c>
      <c r="V93" s="166" t="n">
        <f aca="false">IF(U93=1,T93,0)</f>
        <v>0</v>
      </c>
      <c r="W93" s="166" t="n">
        <f aca="false">D93</f>
        <v>0</v>
      </c>
      <c r="X93" s="167" t="n">
        <f aca="false">IF(ISTEXT(C93),AND(V93&gt;0.5))</f>
        <v>0</v>
      </c>
      <c r="Y93" s="168" t="n">
        <f aca="false">IF(ISNUMBER(F93)&lt;0.5,0,IF(MONTH(F93)=$Y$4,1,IF(SUM(AA93+AB93)=2,1,0)))</f>
        <v>0</v>
      </c>
      <c r="Z93" s="168" t="n">
        <f aca="false">IF(ISBLANK(F93),0,IF(Y93=1,DAY(F93),0))</f>
        <v>0</v>
      </c>
      <c r="AA93" s="169" t="n">
        <f aca="false">IF(ISBLANK(F93),0,IF(MONTH(F93)+$Y$1=13,1,IF(MONTH(F93)=$Y$4+1,1,0)))</f>
        <v>0</v>
      </c>
      <c r="AB93" s="170" t="n">
        <f aca="false">IF(DAY(F93)+AA93=2,1,0)</f>
        <v>0</v>
      </c>
      <c r="AC93" s="170" t="n">
        <f aca="false">IF($Z$4=Z93,Z93,0)</f>
        <v>0</v>
      </c>
      <c r="AD93" s="171" t="n">
        <f aca="false">IF(DAY(F93)=P93,1,0)</f>
        <v>0</v>
      </c>
      <c r="AE93" s="172" t="n">
        <f aca="false">IF(BA93=1,0,IF(AC93&gt;=0.5,AC93,0))</f>
        <v>0</v>
      </c>
      <c r="AF93" s="172" t="n">
        <f aca="false">D93</f>
        <v>0</v>
      </c>
      <c r="AG93" s="173" t="n">
        <f aca="false">IF(V93&gt;0.5,1,0)</f>
        <v>0</v>
      </c>
      <c r="AH93" s="173" t="n">
        <f aca="false">IF(AG93=1,0,IF(AE93&gt;0.5,1,0))</f>
        <v>0</v>
      </c>
      <c r="AI93" s="174" t="n">
        <f aca="false">IF(ISTEXT(C93),AND(AE93&gt;0.5))</f>
        <v>0</v>
      </c>
      <c r="AJ93" s="173"/>
      <c r="AK93" s="173" t="n">
        <f aca="false">IF(Q93=$Q$4,1,0)</f>
        <v>0</v>
      </c>
      <c r="AL93" s="174" t="n">
        <f aca="false">IF(AK93=1,AND(R93&gt;=$R$4))</f>
        <v>0</v>
      </c>
      <c r="AM93" s="175" t="n">
        <f aca="false">IF(AL93=1,D93)</f>
        <v>0</v>
      </c>
      <c r="AN93" s="176" t="n">
        <f aca="false">IF(G93&gt;0.5,SUM(G93+1),0)</f>
        <v>0</v>
      </c>
      <c r="AO93" s="162" t="n">
        <f aca="false">G93</f>
        <v>0</v>
      </c>
      <c r="AP93" s="177" t="n">
        <f aca="false">IF(AL93=1,CONCATENATE(D93," on the → ",R93),0)</f>
        <v>0</v>
      </c>
      <c r="AQ93" s="178" t="n">
        <f aca="false">IF(AP93&gt;0.5,R93,0)</f>
        <v>0</v>
      </c>
      <c r="AR93" s="178" t="n">
        <f aca="false">IF(ISTEXT(AP93),1,0)</f>
        <v>0</v>
      </c>
      <c r="AS93" s="178" t="n">
        <f aca="false">IF(ISTEXT(AT93),1,0)</f>
        <v>0</v>
      </c>
      <c r="AT93" s="179" t="n">
        <f aca="false">IF(ISBLANK(F93),0,IF(MONTH(F93)=MONTH(AT$4),CONCATENATE(D93,", on the → ",R93),0))</f>
        <v>0</v>
      </c>
      <c r="AU93" s="180" t="n">
        <f aca="false">IF(MONTH(F93)&lt;=$AU$2,0,2)</f>
        <v>2</v>
      </c>
      <c r="AV93" s="180" t="n">
        <f aca="false">IF(AU93=0,0,IF(DAY(F93)&gt;=$AV$2,1,0))</f>
        <v>1</v>
      </c>
      <c r="AW93" s="180" t="n">
        <f aca="false">IF(SUM(AU93+AV93)=0,11,0)</f>
        <v>0</v>
      </c>
      <c r="AX93" s="5" t="n">
        <f aca="false">IF(ISTEXT(D93),1,0)</f>
        <v>0</v>
      </c>
      <c r="AY93" s="5" t="str">
        <f aca="false">IF(ISTEXT(C93),"zz",IF(ISBLANK(D93),"zz",D93))</f>
        <v>zz</v>
      </c>
      <c r="AZ93" s="181" t="str">
        <f aca="false">IF(ISTEXT(C93),D93,"zz")</f>
        <v>zz</v>
      </c>
      <c r="BA93" s="12" t="n">
        <f aca="false">IF(ISNUMBER(F93)&lt;0.5,0,IF(AND(DAY(F93)=1,MONTH(F93)=$Y$4),1,22))</f>
        <v>0</v>
      </c>
    </row>
    <row r="94" customFormat="false" ht="12.8" hidden="false" customHeight="false" outlineLevel="0" collapsed="false">
      <c r="A94" s="182" t="n">
        <f aca="false">SUM(1+A93)</f>
        <v>84</v>
      </c>
      <c r="B94" s="150" t="n">
        <f aca="false">IF(ISBLANK(D94),0,IF(ISTEXT(C94),CONCATENATE(""),SUM(YEAR(F94))+90))</f>
        <v>0</v>
      </c>
      <c r="C94" s="151"/>
      <c r="D94" s="152"/>
      <c r="E94" s="153" t="n">
        <f aca="false">IF(AE94&gt;0.5,CONCATENATE("→"),IF(V94&gt;0.5,CONCATENATE("→"),0))</f>
        <v>0</v>
      </c>
      <c r="F94" s="154"/>
      <c r="G94" s="155" t="n">
        <f aca="false">IF(ISBLANK(F94),0,IF(ISTEXT(C94),0,IF(ISTEXT(D94),CONCATENATE("     ",ROUNDDOWN(ORG.OPENOFFICE.YEARS(F94,$AB$2,0),0)))))</f>
        <v>0</v>
      </c>
      <c r="H94" s="58"/>
      <c r="I94" s="156" t="n">
        <f aca="false">IF(AE94&gt;0.5,CONCATENATE("←"),IF(V94&gt;0.5,CONCATENATE("←"),IF(ISTEXT(C94),CONCATENATE("App.  "),0)))</f>
        <v>0</v>
      </c>
      <c r="J94" s="157" t="str">
        <f aca="false">IF(ISBLANK(F94),CONCATENATE(" "),MONTH(F94))</f>
        <v> </v>
      </c>
      <c r="K94" s="158" t="n">
        <f aca="false">F94</f>
        <v>0</v>
      </c>
      <c r="L94" s="159" t="n">
        <f aca="false">IF(ISTEXT(C94),CONCATENATE("-"),IF(ISBLANK(F94),0,IF(ISTEXT(C94),0,IF(ISTEXT(D94),WEEKDAY(F94,1),0))))</f>
        <v>0</v>
      </c>
      <c r="M94" s="160" t="n">
        <f aca="false">IF(ISBLANK(F94),0,IF(ISTEXT(D94),WEEKDAY(DATE(YEAR($AT$1),MONTH(F94),DAY(F94))),0))</f>
        <v>0</v>
      </c>
      <c r="N94" s="161" t="n">
        <f aca="false">IF(G94&lt;0.5,0,IF(AL94=1,CONCATENATE("See calender!"),DAY(F94)+G94))</f>
        <v>0</v>
      </c>
      <c r="O94" s="162" t="n">
        <f aca="false">IF(ISTEXT(E94),1,0)</f>
        <v>0</v>
      </c>
      <c r="P94" s="163" t="n">
        <f aca="false">IF(ISBLANK(F94),0,ORG.OPENOFFICE.DAYSINMONTH(F94))</f>
        <v>0</v>
      </c>
      <c r="Q94" s="164" t="n">
        <f aca="false">IF(F94&gt;0.5,MONTH(F94),0)</f>
        <v>0</v>
      </c>
      <c r="R94" s="164" t="n">
        <f aca="false">IF(F94&gt;0.5,DAY(F94),0)</f>
        <v>0</v>
      </c>
      <c r="S94" s="164" t="n">
        <f aca="false">IF(Q94=Q$4,Q94,0)</f>
        <v>0</v>
      </c>
      <c r="T94" s="164" t="n">
        <f aca="false">IF(R$4=R94,R94,0)</f>
        <v>0</v>
      </c>
      <c r="U94" s="165" t="n">
        <f aca="false">IF(T94&gt;0.5,AND(S94&gt;0.5))</f>
        <v>0</v>
      </c>
      <c r="V94" s="166" t="n">
        <f aca="false">IF(U94=1,T94,0)</f>
        <v>0</v>
      </c>
      <c r="W94" s="166" t="n">
        <f aca="false">D94</f>
        <v>0</v>
      </c>
      <c r="X94" s="167" t="n">
        <f aca="false">IF(ISTEXT(C94),AND(V94&gt;0.5))</f>
        <v>0</v>
      </c>
      <c r="Y94" s="168" t="n">
        <f aca="false">IF(ISNUMBER(F94)&lt;0.5,0,IF(MONTH(F94)=$Y$4,1,IF(SUM(AA94+AB94)=2,1,0)))</f>
        <v>0</v>
      </c>
      <c r="Z94" s="168" t="n">
        <f aca="false">IF(ISBLANK(F94),0,IF(Y94=1,DAY(F94),0))</f>
        <v>0</v>
      </c>
      <c r="AA94" s="169" t="n">
        <f aca="false">IF(ISBLANK(F94),0,IF(MONTH(F94)+$Y$1=13,1,IF(MONTH(F94)=$Y$4+1,1,0)))</f>
        <v>0</v>
      </c>
      <c r="AB94" s="170" t="n">
        <f aca="false">IF(DAY(F94)+AA94=2,1,0)</f>
        <v>0</v>
      </c>
      <c r="AC94" s="170" t="n">
        <f aca="false">IF($Z$4=Z94,Z94,0)</f>
        <v>0</v>
      </c>
      <c r="AD94" s="171" t="n">
        <f aca="false">IF(DAY(F94)=P94,1,0)</f>
        <v>0</v>
      </c>
      <c r="AE94" s="172" t="n">
        <f aca="false">IF(BA94=1,0,IF(AC94&gt;=0.5,AC94,0))</f>
        <v>0</v>
      </c>
      <c r="AF94" s="172" t="n">
        <f aca="false">D94</f>
        <v>0</v>
      </c>
      <c r="AG94" s="173" t="n">
        <f aca="false">IF(V94&gt;0.5,1,0)</f>
        <v>0</v>
      </c>
      <c r="AH94" s="173" t="n">
        <f aca="false">IF(AG94=1,0,IF(AE94&gt;0.5,1,0))</f>
        <v>0</v>
      </c>
      <c r="AI94" s="174" t="n">
        <f aca="false">IF(ISTEXT(C94),AND(AE94&gt;0.5))</f>
        <v>0</v>
      </c>
      <c r="AJ94" s="173"/>
      <c r="AK94" s="173" t="n">
        <f aca="false">IF(Q94=$Q$4,1,0)</f>
        <v>0</v>
      </c>
      <c r="AL94" s="174" t="n">
        <f aca="false">IF(AK94=1,AND(R94&gt;=$R$4))</f>
        <v>0</v>
      </c>
      <c r="AM94" s="175" t="n">
        <f aca="false">IF(AL94=1,D94)</f>
        <v>0</v>
      </c>
      <c r="AN94" s="176" t="n">
        <f aca="false">IF(G94&gt;0.5,SUM(G94+1),0)</f>
        <v>0</v>
      </c>
      <c r="AO94" s="162" t="n">
        <f aca="false">G94</f>
        <v>0</v>
      </c>
      <c r="AP94" s="177" t="n">
        <f aca="false">IF(AL94=1,CONCATENATE(D94," on the → ",R94),0)</f>
        <v>0</v>
      </c>
      <c r="AQ94" s="178" t="n">
        <f aca="false">IF(AP94&gt;0.5,R94,0)</f>
        <v>0</v>
      </c>
      <c r="AR94" s="178" t="n">
        <f aca="false">IF(ISTEXT(AP94),1,0)</f>
        <v>0</v>
      </c>
      <c r="AS94" s="178" t="n">
        <f aca="false">IF(ISTEXT(AT94),1,0)</f>
        <v>0</v>
      </c>
      <c r="AT94" s="179" t="n">
        <f aca="false">IF(ISBLANK(F94),0,IF(MONTH(F94)=MONTH(AT$4),CONCATENATE(D94,", on the → ",R94),0))</f>
        <v>0</v>
      </c>
      <c r="AU94" s="180" t="n">
        <f aca="false">IF(MONTH(F94)&lt;=$AU$2,0,2)</f>
        <v>2</v>
      </c>
      <c r="AV94" s="180" t="n">
        <f aca="false">IF(AU94=0,0,IF(DAY(F94)&gt;=$AV$2,1,0))</f>
        <v>1</v>
      </c>
      <c r="AW94" s="180" t="n">
        <f aca="false">IF(SUM(AU94+AV94)=0,11,0)</f>
        <v>0</v>
      </c>
      <c r="AX94" s="5" t="n">
        <f aca="false">IF(ISTEXT(D94),1,0)</f>
        <v>0</v>
      </c>
      <c r="AY94" s="5" t="str">
        <f aca="false">IF(ISTEXT(C94),"zz",IF(ISBLANK(D94),"zz",D94))</f>
        <v>zz</v>
      </c>
      <c r="AZ94" s="181" t="str">
        <f aca="false">IF(ISTEXT(C94),D94,"zz")</f>
        <v>zz</v>
      </c>
      <c r="BA94" s="12" t="n">
        <f aca="false">IF(ISNUMBER(F94)&lt;0.5,0,IF(AND(DAY(F94)=1,MONTH(F94)=$Y$4),1,22))</f>
        <v>0</v>
      </c>
    </row>
    <row r="95" customFormat="false" ht="12.8" hidden="false" customHeight="false" outlineLevel="0" collapsed="false">
      <c r="A95" s="67" t="n">
        <f aca="false">SUM(1+A94)</f>
        <v>85</v>
      </c>
      <c r="B95" s="150" t="n">
        <f aca="false">IF(ISBLANK(D95),0,IF(ISTEXT(C95),CONCATENATE(""),SUM(YEAR(F95))+90))</f>
        <v>0</v>
      </c>
      <c r="C95" s="151"/>
      <c r="D95" s="184"/>
      <c r="E95" s="153" t="n">
        <f aca="false">IF(AE95&gt;0.5,CONCATENATE("→"),IF(V95&gt;0.5,CONCATENATE("→"),0))</f>
        <v>0</v>
      </c>
      <c r="F95" s="154"/>
      <c r="G95" s="155" t="n">
        <f aca="false">IF(ISBLANK(F95),0,IF(ISTEXT(C95),0,IF(ISTEXT(D95),CONCATENATE("     ",ROUNDDOWN(ORG.OPENOFFICE.YEARS(F95,$AB$2,0),0)))))</f>
        <v>0</v>
      </c>
      <c r="H95" s="58"/>
      <c r="I95" s="156" t="n">
        <f aca="false">IF(AE95&gt;0.5,CONCATENATE("←"),IF(V95&gt;0.5,CONCATENATE("←"),IF(ISTEXT(C95),CONCATENATE("App.  "),0)))</f>
        <v>0</v>
      </c>
      <c r="J95" s="157" t="str">
        <f aca="false">IF(ISBLANK(F95),CONCATENATE(" "),MONTH(F95))</f>
        <v> </v>
      </c>
      <c r="K95" s="158" t="n">
        <f aca="false">F95</f>
        <v>0</v>
      </c>
      <c r="L95" s="159" t="n">
        <f aca="false">IF(ISTEXT(C95),CONCATENATE("-"),IF(ISBLANK(F95),0,IF(ISTEXT(C95),0,IF(ISTEXT(D95),WEEKDAY(F95,1),0))))</f>
        <v>0</v>
      </c>
      <c r="M95" s="160" t="n">
        <f aca="false">IF(ISBLANK(F95),0,IF(ISTEXT(D95),WEEKDAY(DATE(YEAR($AT$1),MONTH(F95),DAY(F95))),0))</f>
        <v>0</v>
      </c>
      <c r="N95" s="161" t="n">
        <f aca="false">IF(G95&lt;0.5,0,IF(AL95=1,CONCATENATE("See calender!"),DAY(F95)+G95))</f>
        <v>0</v>
      </c>
      <c r="O95" s="162" t="n">
        <f aca="false">IF(ISTEXT(E95),1,0)</f>
        <v>0</v>
      </c>
      <c r="P95" s="163" t="n">
        <f aca="false">IF(ISBLANK(F95),0,ORG.OPENOFFICE.DAYSINMONTH(F95))</f>
        <v>0</v>
      </c>
      <c r="Q95" s="164" t="n">
        <f aca="false">IF(F95&gt;0.5,MONTH(F95),0)</f>
        <v>0</v>
      </c>
      <c r="R95" s="164" t="n">
        <f aca="false">IF(F95&gt;0.5,DAY(F95),0)</f>
        <v>0</v>
      </c>
      <c r="S95" s="164" t="n">
        <f aca="false">IF(Q95=Q$4,Q95,0)</f>
        <v>0</v>
      </c>
      <c r="T95" s="164" t="n">
        <f aca="false">IF(R$4=R95,R95,0)</f>
        <v>0</v>
      </c>
      <c r="U95" s="165" t="n">
        <f aca="false">IF(T95&gt;0.5,AND(S95&gt;0.5))</f>
        <v>0</v>
      </c>
      <c r="V95" s="166" t="n">
        <f aca="false">IF(U95=1,T95,0)</f>
        <v>0</v>
      </c>
      <c r="W95" s="166" t="n">
        <f aca="false">D95</f>
        <v>0</v>
      </c>
      <c r="X95" s="167" t="n">
        <f aca="false">IF(ISTEXT(C95),AND(V95&gt;0.5))</f>
        <v>0</v>
      </c>
      <c r="Y95" s="168" t="n">
        <f aca="false">IF(ISNUMBER(F95)&lt;0.5,0,IF(MONTH(F95)=$Y$4,1,IF(SUM(AA95+AB95)=2,1,0)))</f>
        <v>0</v>
      </c>
      <c r="Z95" s="188" t="n">
        <f aca="false">IF(ISBLANK(F95),0,IF(Y95=1,DAY(F95),0))</f>
        <v>0</v>
      </c>
      <c r="AA95" s="169" t="n">
        <f aca="false">IF(ISBLANK(F95),0,IF(MONTH(F95)+$Y$1=13,1,IF(MONTH(F95)=$Y$4+1,1,0)))</f>
        <v>0</v>
      </c>
      <c r="AB95" s="170" t="n">
        <f aca="false">IF(DAY(F95)+AA95=2,1,0)</f>
        <v>0</v>
      </c>
      <c r="AC95" s="170" t="n">
        <f aca="false">IF($Z$4=Z95,Z95,0)</f>
        <v>0</v>
      </c>
      <c r="AD95" s="171" t="n">
        <f aca="false">IF(DAY(F95)=P95,1,0)</f>
        <v>0</v>
      </c>
      <c r="AE95" s="172" t="n">
        <f aca="false">IF(BA95=1,0,IF(AC95&gt;=0.5,AC95,0))</f>
        <v>0</v>
      </c>
      <c r="AF95" s="172" t="n">
        <f aca="false">D95</f>
        <v>0</v>
      </c>
      <c r="AG95" s="173" t="n">
        <f aca="false">IF(V95&gt;0.5,1,0)</f>
        <v>0</v>
      </c>
      <c r="AH95" s="173" t="n">
        <f aca="false">IF(AG95=1,0,IF(AE95&gt;0.5,1,0))</f>
        <v>0</v>
      </c>
      <c r="AI95" s="174" t="n">
        <f aca="false">IF(ISTEXT(C95),AND(AE95&gt;0.5))</f>
        <v>0</v>
      </c>
      <c r="AJ95" s="173"/>
      <c r="AK95" s="173" t="n">
        <f aca="false">IF(Q95=$Q$4,1,0)</f>
        <v>0</v>
      </c>
      <c r="AL95" s="174" t="n">
        <f aca="false">IF(AK95=1,AND(R95&gt;=$R$4))</f>
        <v>0</v>
      </c>
      <c r="AM95" s="175" t="n">
        <f aca="false">IF(AL95=1,D95)</f>
        <v>0</v>
      </c>
      <c r="AN95" s="176" t="n">
        <f aca="false">IF(G95&gt;0.5,SUM(G95+1),0)</f>
        <v>0</v>
      </c>
      <c r="AO95" s="162" t="n">
        <f aca="false">G95</f>
        <v>0</v>
      </c>
      <c r="AP95" s="177" t="n">
        <f aca="false">IF(AL95=1,CONCATENATE(D95," on the → ",R95),0)</f>
        <v>0</v>
      </c>
      <c r="AQ95" s="145" t="n">
        <f aca="false">IF(AP95&gt;0.5,R95,0)</f>
        <v>0</v>
      </c>
      <c r="AR95" s="145" t="n">
        <f aca="false">IF(ISTEXT(AP95),1,0)</f>
        <v>0</v>
      </c>
      <c r="AS95" s="145" t="n">
        <f aca="false">IF(ISTEXT(AT95),1,0)</f>
        <v>0</v>
      </c>
      <c r="AT95" s="179" t="n">
        <f aca="false">IF(ISBLANK(F95),0,IF(MONTH(F95)=MONTH(AT$4),CONCATENATE(D95,", on the → ",R95),0))</f>
        <v>0</v>
      </c>
      <c r="AU95" s="180" t="n">
        <f aca="false">IF(MONTH(F95)&lt;=$AU$2,0,2)</f>
        <v>2</v>
      </c>
      <c r="AV95" s="180" t="n">
        <f aca="false">IF(AU95=0,0,IF(DAY(F95)&gt;=$AV$2,1,0))</f>
        <v>1</v>
      </c>
      <c r="AW95" s="180" t="n">
        <f aca="false">IF(SUM(AU95+AV95)=0,11,0)</f>
        <v>0</v>
      </c>
      <c r="AX95" s="5" t="n">
        <f aca="false">IF(ISTEXT(D95),1,0)</f>
        <v>0</v>
      </c>
      <c r="AY95" s="5" t="str">
        <f aca="false">IF(ISTEXT(C95),"zz",IF(ISBLANK(D95),"zz",D95))</f>
        <v>zz</v>
      </c>
      <c r="AZ95" s="181" t="str">
        <f aca="false">IF(ISTEXT(C95),D95,"zz")</f>
        <v>zz</v>
      </c>
      <c r="BA95" s="12" t="n">
        <f aca="false">IF(ISNUMBER(F95)&lt;0.5,0,IF(AND(DAY(F95)=1,MONTH(F95)=$Y$4),1,22))</f>
        <v>0</v>
      </c>
    </row>
    <row r="96" customFormat="false" ht="12.8" hidden="false" customHeight="false" outlineLevel="0" collapsed="false">
      <c r="A96" s="67" t="n">
        <f aca="false">SUM(1+A95)</f>
        <v>86</v>
      </c>
      <c r="B96" s="150" t="n">
        <f aca="false">IF(ISBLANK(D96),0,IF(ISTEXT(C96),CONCATENATE(""),SUM(YEAR(F96))+90))</f>
        <v>0</v>
      </c>
      <c r="C96" s="151"/>
      <c r="D96" s="152"/>
      <c r="E96" s="153" t="n">
        <f aca="false">IF(AE96&gt;0.5,CONCATENATE("→"),IF(V96&gt;0.5,CONCATENATE("→"),0))</f>
        <v>0</v>
      </c>
      <c r="F96" s="154"/>
      <c r="G96" s="155" t="n">
        <f aca="false">IF(ISBLANK(F96),0,IF(ISTEXT(C96),0,IF(ISTEXT(D96),CONCATENATE("     ",ROUNDDOWN(ORG.OPENOFFICE.YEARS(F96,$AB$2,0),0)))))</f>
        <v>0</v>
      </c>
      <c r="H96" s="58"/>
      <c r="I96" s="156" t="n">
        <f aca="false">IF(AE96&gt;0.5,CONCATENATE("←"),IF(V96&gt;0.5,CONCATENATE("←"),IF(ISTEXT(C96),CONCATENATE("App.  "),0)))</f>
        <v>0</v>
      </c>
      <c r="J96" s="157" t="str">
        <f aca="false">IF(ISBLANK(F96),CONCATENATE(" "),MONTH(F96))</f>
        <v> </v>
      </c>
      <c r="K96" s="158" t="n">
        <f aca="false">F96</f>
        <v>0</v>
      </c>
      <c r="L96" s="159" t="n">
        <f aca="false">IF(ISTEXT(C96),CONCATENATE("-"),IF(ISBLANK(F96),0,IF(ISTEXT(C96),0,IF(ISTEXT(D96),WEEKDAY(F96,1),0))))</f>
        <v>0</v>
      </c>
      <c r="M96" s="160" t="n">
        <f aca="false">IF(ISBLANK(F96),0,IF(ISTEXT(D96),WEEKDAY(DATE(YEAR($AT$1),MONTH(F96),DAY(F96))),0))</f>
        <v>0</v>
      </c>
      <c r="N96" s="161" t="n">
        <f aca="false">IF(G96&lt;0.5,0,IF(AL96=1,CONCATENATE("See calender!"),DAY(F96)+G96))</f>
        <v>0</v>
      </c>
      <c r="O96" s="162" t="n">
        <f aca="false">IF(ISTEXT(E96),1,0)</f>
        <v>0</v>
      </c>
      <c r="P96" s="163" t="n">
        <f aca="false">IF(ISBLANK(F96),0,ORG.OPENOFFICE.DAYSINMONTH(F96))</f>
        <v>0</v>
      </c>
      <c r="Q96" s="164" t="n">
        <f aca="false">IF(F96&gt;0.5,MONTH(F96),0)</f>
        <v>0</v>
      </c>
      <c r="R96" s="164" t="n">
        <f aca="false">IF(F96&gt;0.5,DAY(F96),0)</f>
        <v>0</v>
      </c>
      <c r="S96" s="164" t="n">
        <f aca="false">IF(Q96=Q$4,Q96,0)</f>
        <v>0</v>
      </c>
      <c r="T96" s="164" t="n">
        <f aca="false">IF(R$4=R96,R96,0)</f>
        <v>0</v>
      </c>
      <c r="U96" s="165" t="n">
        <f aca="false">IF(T96&gt;0.5,AND(S96&gt;0.5))</f>
        <v>0</v>
      </c>
      <c r="V96" s="166" t="n">
        <f aca="false">IF(U96=1,T96,0)</f>
        <v>0</v>
      </c>
      <c r="W96" s="166" t="n">
        <f aca="false">D96</f>
        <v>0</v>
      </c>
      <c r="X96" s="167" t="n">
        <f aca="false">IF(ISTEXT(C96),AND(V96&gt;0.5))</f>
        <v>0</v>
      </c>
      <c r="Y96" s="168" t="n">
        <f aca="false">IF(ISNUMBER(F96)&lt;0.5,0,IF(MONTH(F96)=$Y$4,1,IF(SUM(AA96+AB96)=2,1,0)))</f>
        <v>0</v>
      </c>
      <c r="Z96" s="168" t="n">
        <f aca="false">IF(ISBLANK(F96),0,IF(Y96=1,DAY(F96),0))</f>
        <v>0</v>
      </c>
      <c r="AA96" s="169" t="n">
        <f aca="false">IF(ISBLANK(F96),0,IF(MONTH(F96)+$Y$1=13,1,IF(MONTH(F96)=$Y$4+1,1,0)))</f>
        <v>0</v>
      </c>
      <c r="AB96" s="170" t="n">
        <f aca="false">IF(DAY(F96)+AA96=2,1,0)</f>
        <v>0</v>
      </c>
      <c r="AC96" s="170" t="n">
        <f aca="false">IF($Z$4=Z96,Z96,0)</f>
        <v>0</v>
      </c>
      <c r="AD96" s="171" t="n">
        <f aca="false">IF(DAY(F96)=P96,1,0)</f>
        <v>0</v>
      </c>
      <c r="AE96" s="172" t="n">
        <f aca="false">IF(BA96=1,0,IF(AC96&gt;=0.5,AC96,0))</f>
        <v>0</v>
      </c>
      <c r="AF96" s="172" t="n">
        <f aca="false">D96</f>
        <v>0</v>
      </c>
      <c r="AG96" s="173" t="n">
        <f aca="false">IF(V96&gt;0.5,1,0)</f>
        <v>0</v>
      </c>
      <c r="AH96" s="173" t="n">
        <f aca="false">IF(AG96=1,0,IF(AE96&gt;0.5,1,0))</f>
        <v>0</v>
      </c>
      <c r="AI96" s="174" t="n">
        <f aca="false">IF(ISTEXT(C96),AND(AE96&gt;0.5))</f>
        <v>0</v>
      </c>
      <c r="AJ96" s="173"/>
      <c r="AK96" s="173" t="n">
        <f aca="false">IF(Q96=$Q$4,1,0)</f>
        <v>0</v>
      </c>
      <c r="AL96" s="174" t="n">
        <f aca="false">IF(AK96=1,AND(R96&gt;=$R$4))</f>
        <v>0</v>
      </c>
      <c r="AM96" s="175" t="n">
        <f aca="false">IF(AL96=1,D96)</f>
        <v>0</v>
      </c>
      <c r="AN96" s="176" t="n">
        <f aca="false">IF(G96&gt;0.5,SUM(G96+1),0)</f>
        <v>0</v>
      </c>
      <c r="AO96" s="162" t="n">
        <f aca="false">G96</f>
        <v>0</v>
      </c>
      <c r="AP96" s="177" t="n">
        <f aca="false">IF(AL96=1,CONCATENATE(D96," on the → ",R96),0)</f>
        <v>0</v>
      </c>
      <c r="AQ96" s="178" t="n">
        <f aca="false">IF(AP96&gt;0.5,R96,0)</f>
        <v>0</v>
      </c>
      <c r="AR96" s="178" t="n">
        <f aca="false">IF(ISTEXT(AP96),1,0)</f>
        <v>0</v>
      </c>
      <c r="AS96" s="178" t="n">
        <f aca="false">IF(ISTEXT(AT96),1,0)</f>
        <v>0</v>
      </c>
      <c r="AT96" s="179" t="n">
        <f aca="false">IF(ISBLANK(F96),0,IF(MONTH(F96)=MONTH(AT$4),CONCATENATE(D96,", on the → ",R96),0))</f>
        <v>0</v>
      </c>
      <c r="AU96" s="180" t="n">
        <f aca="false">IF(MONTH(F96)&lt;=$AU$2,0,2)</f>
        <v>2</v>
      </c>
      <c r="AV96" s="180" t="n">
        <f aca="false">IF(AU96=0,0,IF(DAY(F96)&gt;=$AV$2,1,0))</f>
        <v>1</v>
      </c>
      <c r="AW96" s="180" t="n">
        <f aca="false">IF(SUM(AU96+AV96)=0,11,0)</f>
        <v>0</v>
      </c>
      <c r="AX96" s="5" t="n">
        <f aca="false">IF(ISTEXT(D96),1,0)</f>
        <v>0</v>
      </c>
      <c r="AY96" s="5" t="str">
        <f aca="false">IF(ISTEXT(C96),"zz",IF(ISBLANK(D96),"zz",D96))</f>
        <v>zz</v>
      </c>
      <c r="AZ96" s="181" t="str">
        <f aca="false">IF(ISTEXT(C96),D96,"zz")</f>
        <v>zz</v>
      </c>
      <c r="BA96" s="12" t="n">
        <f aca="false">IF(ISNUMBER(F96)&lt;0.5,0,IF(AND(DAY(F96)=1,MONTH(F96)=$Y$4),1,22))</f>
        <v>0</v>
      </c>
    </row>
    <row r="97" customFormat="false" ht="12.8" hidden="false" customHeight="false" outlineLevel="0" collapsed="false">
      <c r="A97" s="182" t="n">
        <f aca="false">SUM(1+A96)</f>
        <v>87</v>
      </c>
      <c r="B97" s="150" t="n">
        <f aca="false">IF(ISBLANK(D97),0,IF(ISTEXT(C97),CONCATENATE(""),SUM(YEAR(F97))+90))</f>
        <v>0</v>
      </c>
      <c r="C97" s="151"/>
      <c r="D97" s="152"/>
      <c r="E97" s="153" t="n">
        <f aca="false">IF(AE97&gt;0.5,CONCATENATE("→"),IF(V97&gt;0.5,CONCATENATE("→"),0))</f>
        <v>0</v>
      </c>
      <c r="F97" s="154"/>
      <c r="G97" s="155" t="n">
        <f aca="false">IF(ISBLANK(F97),0,IF(ISTEXT(C97),0,IF(ISTEXT(D97),CONCATENATE("     ",ROUNDDOWN(ORG.OPENOFFICE.YEARS(F97,$AB$2,0),0)))))</f>
        <v>0</v>
      </c>
      <c r="H97" s="58"/>
      <c r="I97" s="156" t="n">
        <f aca="false">IF(AE97&gt;0.5,CONCATENATE("←"),IF(V97&gt;0.5,CONCATENATE("←"),IF(ISTEXT(C97),CONCATENATE("App.  "),0)))</f>
        <v>0</v>
      </c>
      <c r="J97" s="157" t="str">
        <f aca="false">IF(ISBLANK(F97),CONCATENATE(" "),MONTH(F97))</f>
        <v> </v>
      </c>
      <c r="K97" s="158" t="n">
        <f aca="false">F97</f>
        <v>0</v>
      </c>
      <c r="L97" s="159" t="n">
        <f aca="false">IF(ISTEXT(C97),CONCATENATE("-"),IF(ISBLANK(F97),0,IF(ISTEXT(C97),0,IF(ISTEXT(D97),WEEKDAY(F97,1),0))))</f>
        <v>0</v>
      </c>
      <c r="M97" s="160" t="n">
        <f aca="false">IF(ISBLANK(F97),0,IF(ISTEXT(D97),WEEKDAY(DATE(YEAR($AT$1),MONTH(F97),DAY(F97))),0))</f>
        <v>0</v>
      </c>
      <c r="N97" s="161" t="n">
        <f aca="false">IF(G97&lt;0.5,0,IF(AL97=1,CONCATENATE("See calender!"),DAY(F97)+G97))</f>
        <v>0</v>
      </c>
      <c r="O97" s="162" t="n">
        <f aca="false">IF(ISTEXT(E97),1,0)</f>
        <v>0</v>
      </c>
      <c r="P97" s="163" t="n">
        <f aca="false">IF(ISBLANK(F97),0,ORG.OPENOFFICE.DAYSINMONTH(F97))</f>
        <v>0</v>
      </c>
      <c r="Q97" s="164" t="n">
        <f aca="false">IF(F97&gt;0.5,MONTH(F97),0)</f>
        <v>0</v>
      </c>
      <c r="R97" s="164" t="n">
        <f aca="false">IF(F97&gt;0.5,DAY(F97),0)</f>
        <v>0</v>
      </c>
      <c r="S97" s="164" t="n">
        <f aca="false">IF(Q97=Q$4,Q97,0)</f>
        <v>0</v>
      </c>
      <c r="T97" s="164" t="n">
        <f aca="false">IF(R$4=R97,R97,0)</f>
        <v>0</v>
      </c>
      <c r="U97" s="165" t="n">
        <f aca="false">IF(T97&gt;0.5,AND(S97&gt;0.5))</f>
        <v>0</v>
      </c>
      <c r="V97" s="166" t="n">
        <f aca="false">IF(U97=1,T97,0)</f>
        <v>0</v>
      </c>
      <c r="W97" s="166" t="n">
        <f aca="false">D97</f>
        <v>0</v>
      </c>
      <c r="X97" s="167" t="n">
        <f aca="false">IF(ISTEXT(C97),AND(V97&gt;0.5))</f>
        <v>0</v>
      </c>
      <c r="Y97" s="168" t="n">
        <f aca="false">IF(ISNUMBER(F97)&lt;0.5,0,IF(MONTH(F97)=$Y$4,1,IF(SUM(AA97+AB97)=2,1,0)))</f>
        <v>0</v>
      </c>
      <c r="Z97" s="168" t="n">
        <f aca="false">IF(ISBLANK(F97),0,IF(Y97=1,DAY(F97),0))</f>
        <v>0</v>
      </c>
      <c r="AA97" s="169" t="n">
        <f aca="false">IF(ISBLANK(F97),0,IF(MONTH(F97)+$Y$1=13,1,IF(MONTH(F97)=$Y$4+1,1,0)))</f>
        <v>0</v>
      </c>
      <c r="AB97" s="170" t="n">
        <f aca="false">IF(DAY(F97)+AA97=2,1,0)</f>
        <v>0</v>
      </c>
      <c r="AC97" s="170" t="n">
        <f aca="false">IF($Z$4=Z97,Z97,0)</f>
        <v>0</v>
      </c>
      <c r="AD97" s="171" t="n">
        <f aca="false">IF(DAY(F97)=P97,1,0)</f>
        <v>0</v>
      </c>
      <c r="AE97" s="172" t="n">
        <f aca="false">IF(BA97=1,0,IF(AC97&gt;=0.5,AC97,0))</f>
        <v>0</v>
      </c>
      <c r="AF97" s="172" t="n">
        <f aca="false">D97</f>
        <v>0</v>
      </c>
      <c r="AG97" s="173" t="n">
        <f aca="false">IF(V97&gt;0.5,1,0)</f>
        <v>0</v>
      </c>
      <c r="AH97" s="173" t="n">
        <f aca="false">IF(AG97=1,0,IF(AE97&gt;0.5,1,0))</f>
        <v>0</v>
      </c>
      <c r="AI97" s="174" t="n">
        <f aca="false">IF(ISTEXT(C97),AND(AE97&gt;0.5))</f>
        <v>0</v>
      </c>
      <c r="AJ97" s="173"/>
      <c r="AK97" s="173" t="n">
        <f aca="false">IF(Q97=$Q$4,1,0)</f>
        <v>0</v>
      </c>
      <c r="AL97" s="174" t="n">
        <f aca="false">IF(AK97=1,AND(R97&gt;=$R$4))</f>
        <v>0</v>
      </c>
      <c r="AM97" s="175" t="n">
        <f aca="false">IF(AL97=1,D97)</f>
        <v>0</v>
      </c>
      <c r="AN97" s="176" t="n">
        <f aca="false">IF(G97&gt;0.5,SUM(G97+1),0)</f>
        <v>0</v>
      </c>
      <c r="AO97" s="162" t="n">
        <f aca="false">G97</f>
        <v>0</v>
      </c>
      <c r="AP97" s="177" t="n">
        <f aca="false">IF(AL97=1,CONCATENATE(D97," on the → ",R97),0)</f>
        <v>0</v>
      </c>
      <c r="AQ97" s="178" t="n">
        <f aca="false">IF(AP97&gt;0.5,R97,0)</f>
        <v>0</v>
      </c>
      <c r="AR97" s="178" t="n">
        <f aca="false">IF(ISTEXT(AP97),1,0)</f>
        <v>0</v>
      </c>
      <c r="AS97" s="178" t="n">
        <f aca="false">IF(ISTEXT(AT97),1,0)</f>
        <v>0</v>
      </c>
      <c r="AT97" s="179" t="n">
        <f aca="false">IF(ISBLANK(F97),0,IF(MONTH(F97)=MONTH(AT$4),CONCATENATE(D97,", on the → ",R97),0))</f>
        <v>0</v>
      </c>
      <c r="AU97" s="180" t="n">
        <f aca="false">IF(MONTH(F97)&lt;=$AU$2,0,2)</f>
        <v>2</v>
      </c>
      <c r="AV97" s="180" t="n">
        <f aca="false">IF(AU97=0,0,IF(DAY(F97)&gt;=$AV$2,1,0))</f>
        <v>1</v>
      </c>
      <c r="AW97" s="180" t="n">
        <f aca="false">IF(SUM(AU97+AV97)=0,11,0)</f>
        <v>0</v>
      </c>
      <c r="AX97" s="5" t="n">
        <f aca="false">IF(ISTEXT(D97),1,0)</f>
        <v>0</v>
      </c>
      <c r="AY97" s="5" t="str">
        <f aca="false">IF(ISTEXT(C97),"zz",IF(ISBLANK(D97),"zz",D97))</f>
        <v>zz</v>
      </c>
      <c r="AZ97" s="181" t="str">
        <f aca="false">IF(ISTEXT(C97),D97,"zz")</f>
        <v>zz</v>
      </c>
      <c r="BA97" s="12" t="n">
        <f aca="false">IF(ISNUMBER(F97)&lt;0.5,0,IF(AND(DAY(F97)=1,MONTH(F97)=$Y$4),1,22))</f>
        <v>0</v>
      </c>
    </row>
    <row r="98" customFormat="false" ht="12.8" hidden="false" customHeight="false" outlineLevel="0" collapsed="false">
      <c r="A98" s="67" t="n">
        <f aca="false">SUM(1+A97)</f>
        <v>88</v>
      </c>
      <c r="B98" s="150" t="n">
        <f aca="false">IF(ISBLANK(D98),0,IF(ISTEXT(C98),CONCATENATE(""),SUM(YEAR(F98))+90))</f>
        <v>0</v>
      </c>
      <c r="C98" s="151"/>
      <c r="D98" s="184"/>
      <c r="E98" s="153" t="n">
        <f aca="false">IF(AE98&gt;0.5,CONCATENATE("→"),IF(V98&gt;0.5,CONCATENATE("→"),0))</f>
        <v>0</v>
      </c>
      <c r="F98" s="154"/>
      <c r="G98" s="155" t="n">
        <f aca="false">IF(ISBLANK(F98),0,IF(ISTEXT(C98),0,IF(ISTEXT(D98),CONCATENATE("     ",ROUNDDOWN(ORG.OPENOFFICE.YEARS(F98,$AB$2,0),0)))))</f>
        <v>0</v>
      </c>
      <c r="H98" s="58"/>
      <c r="I98" s="156" t="n">
        <f aca="false">IF(AE98&gt;0.5,CONCATENATE("←"),IF(V98&gt;0.5,CONCATENATE("←"),IF(ISTEXT(C98),CONCATENATE("App.  "),0)))</f>
        <v>0</v>
      </c>
      <c r="J98" s="157" t="str">
        <f aca="false">IF(ISBLANK(F98),CONCATENATE(" "),MONTH(F98))</f>
        <v> </v>
      </c>
      <c r="K98" s="158" t="n">
        <f aca="false">F98</f>
        <v>0</v>
      </c>
      <c r="L98" s="159" t="n">
        <f aca="false">IF(ISTEXT(C98),CONCATENATE("-"),IF(ISBLANK(F98),0,IF(ISTEXT(C98),0,IF(ISTEXT(D98),WEEKDAY(F98,1),0))))</f>
        <v>0</v>
      </c>
      <c r="M98" s="160" t="n">
        <f aca="false">IF(ISBLANK(F98),0,IF(ISTEXT(D98),WEEKDAY(DATE(YEAR($AT$1),MONTH(F98),DAY(F98))),0))</f>
        <v>0</v>
      </c>
      <c r="N98" s="161" t="n">
        <f aca="false">IF(G98&lt;0.5,0,IF(AL98=1,CONCATENATE("See calender!"),DAY(F98)+G98))</f>
        <v>0</v>
      </c>
      <c r="O98" s="162" t="n">
        <f aca="false">IF(ISTEXT(E98),1,0)</f>
        <v>0</v>
      </c>
      <c r="P98" s="163" t="n">
        <f aca="false">IF(ISBLANK(F98),0,ORG.OPENOFFICE.DAYSINMONTH(F98))</f>
        <v>0</v>
      </c>
      <c r="Q98" s="164" t="n">
        <f aca="false">IF(F98&gt;0.5,MONTH(F98),0)</f>
        <v>0</v>
      </c>
      <c r="R98" s="164" t="n">
        <f aca="false">IF(F98&gt;0.5,DAY(F98),0)</f>
        <v>0</v>
      </c>
      <c r="S98" s="164" t="n">
        <f aca="false">IF(Q98=Q$4,Q98,0)</f>
        <v>0</v>
      </c>
      <c r="T98" s="164" t="n">
        <f aca="false">IF(R$4=R98,R98,0)</f>
        <v>0</v>
      </c>
      <c r="U98" s="165" t="n">
        <f aca="false">IF(T98&gt;0.5,AND(S98&gt;0.5))</f>
        <v>0</v>
      </c>
      <c r="V98" s="166" t="n">
        <f aca="false">IF(U98=1,T98,0)</f>
        <v>0</v>
      </c>
      <c r="W98" s="166" t="n">
        <f aca="false">D98</f>
        <v>0</v>
      </c>
      <c r="X98" s="167" t="n">
        <f aca="false">IF(ISTEXT(C98),AND(V98&gt;0.5))</f>
        <v>0</v>
      </c>
      <c r="Y98" s="168" t="n">
        <f aca="false">IF(ISNUMBER(F98)&lt;0.5,0,IF(MONTH(F98)=$Y$4,1,IF(SUM(AA98+AB98)=2,1,0)))</f>
        <v>0</v>
      </c>
      <c r="Z98" s="168" t="n">
        <f aca="false">IF(ISBLANK(F98),0,IF(Y98=1,DAY(F98),0))</f>
        <v>0</v>
      </c>
      <c r="AA98" s="169" t="n">
        <f aca="false">IF(ISBLANK(F98),0,IF(MONTH(F98)+$Y$1=13,1,IF(MONTH(F98)=$Y$4+1,1,0)))</f>
        <v>0</v>
      </c>
      <c r="AB98" s="170" t="n">
        <f aca="false">IF(DAY(F98)+AA98=2,1,0)</f>
        <v>0</v>
      </c>
      <c r="AC98" s="170" t="n">
        <f aca="false">IF($Z$4=Z98,Z98,0)</f>
        <v>0</v>
      </c>
      <c r="AD98" s="171" t="n">
        <f aca="false">IF(DAY(F98)=P98,1,0)</f>
        <v>0</v>
      </c>
      <c r="AE98" s="172" t="n">
        <f aca="false">IF(BA98=1,0,IF(AC98&gt;=0.5,AC98,0))</f>
        <v>0</v>
      </c>
      <c r="AF98" s="172" t="n">
        <f aca="false">D98</f>
        <v>0</v>
      </c>
      <c r="AG98" s="173" t="n">
        <f aca="false">IF(V98&gt;0.5,1,0)</f>
        <v>0</v>
      </c>
      <c r="AH98" s="173" t="n">
        <f aca="false">IF(AG98=1,0,IF(AE98&gt;0.5,1,0))</f>
        <v>0</v>
      </c>
      <c r="AI98" s="174" t="n">
        <f aca="false">IF(ISTEXT(C98),AND(AE98&gt;0.5))</f>
        <v>0</v>
      </c>
      <c r="AJ98" s="173"/>
      <c r="AK98" s="173" t="n">
        <f aca="false">IF(Q98=$Q$4,1,0)</f>
        <v>0</v>
      </c>
      <c r="AL98" s="174" t="n">
        <f aca="false">IF(AK98=1,AND(R98&gt;=$R$4))</f>
        <v>0</v>
      </c>
      <c r="AM98" s="175" t="n">
        <f aca="false">IF(AL98=1,D98)</f>
        <v>0</v>
      </c>
      <c r="AN98" s="176" t="n">
        <f aca="false">IF(G98&gt;0.5,SUM(G98+1),0)</f>
        <v>0</v>
      </c>
      <c r="AO98" s="162" t="n">
        <f aca="false">G98</f>
        <v>0</v>
      </c>
      <c r="AP98" s="177" t="n">
        <f aca="false">IF(AL98=1,CONCATENATE(D98," on the → ",R98),0)</f>
        <v>0</v>
      </c>
      <c r="AQ98" s="145" t="n">
        <f aca="false">IF(AP98&gt;0.5,R98,0)</f>
        <v>0</v>
      </c>
      <c r="AR98" s="145" t="n">
        <f aca="false">IF(ISTEXT(AP98),1,0)</f>
        <v>0</v>
      </c>
      <c r="AS98" s="145" t="n">
        <f aca="false">IF(ISTEXT(AT98),1,0)</f>
        <v>0</v>
      </c>
      <c r="AT98" s="179" t="n">
        <f aca="false">IF(ISBLANK(F98),0,IF(MONTH(F98)=MONTH(AT$4),CONCATENATE(D98,", on the → ",R98),0))</f>
        <v>0</v>
      </c>
      <c r="AU98" s="180" t="n">
        <f aca="false">IF(MONTH(F98)&lt;=$AU$2,0,2)</f>
        <v>2</v>
      </c>
      <c r="AV98" s="180" t="n">
        <f aca="false">IF(AU98=0,0,IF(DAY(F98)&gt;=$AV$2,1,0))</f>
        <v>1</v>
      </c>
      <c r="AW98" s="180" t="n">
        <f aca="false">IF(SUM(AU98+AV98)=0,11,0)</f>
        <v>0</v>
      </c>
      <c r="AX98" s="5" t="n">
        <f aca="false">IF(ISTEXT(D98),1,0)</f>
        <v>0</v>
      </c>
      <c r="AY98" s="5" t="str">
        <f aca="false">IF(ISTEXT(C98),"zz",IF(ISBLANK(D98),"zz",D98))</f>
        <v>zz</v>
      </c>
      <c r="AZ98" s="181" t="str">
        <f aca="false">IF(ISTEXT(C98),D98,"zz")</f>
        <v>zz</v>
      </c>
      <c r="BA98" s="12" t="n">
        <f aca="false">IF(ISNUMBER(F98)&lt;0.5,0,IF(AND(DAY(F98)=1,MONTH(F98)=$Y$4),1,22))</f>
        <v>0</v>
      </c>
    </row>
    <row r="99" customFormat="false" ht="12.8" hidden="false" customHeight="false" outlineLevel="0" collapsed="false">
      <c r="A99" s="67" t="n">
        <f aca="false">SUM(1+A98)</f>
        <v>89</v>
      </c>
      <c r="B99" s="150" t="n">
        <f aca="false">IF(ISBLANK(D99),0,IF(ISTEXT(C99),CONCATENATE(""),SUM(YEAR(F99))+90))</f>
        <v>0</v>
      </c>
      <c r="C99" s="151"/>
      <c r="D99" s="152"/>
      <c r="E99" s="153" t="n">
        <f aca="false">IF(AE99&gt;0.5,CONCATENATE("→"),IF(V99&gt;0.5,CONCATENATE("→"),0))</f>
        <v>0</v>
      </c>
      <c r="F99" s="154"/>
      <c r="G99" s="155" t="n">
        <f aca="false">IF(ISBLANK(F99),0,IF(ISTEXT(C99),0,IF(ISTEXT(D99),CONCATENATE("     ",ROUNDDOWN(ORG.OPENOFFICE.YEARS(F99,$AB$2,0),0)))))</f>
        <v>0</v>
      </c>
      <c r="H99" s="58"/>
      <c r="I99" s="156" t="n">
        <f aca="false">IF(AE99&gt;0.5,CONCATENATE("←"),IF(V99&gt;0.5,CONCATENATE("←"),IF(ISTEXT(C99),CONCATENATE("App.  "),0)))</f>
        <v>0</v>
      </c>
      <c r="J99" s="157" t="str">
        <f aca="false">IF(ISBLANK(F99),CONCATENATE(" "),MONTH(F99))</f>
        <v> </v>
      </c>
      <c r="K99" s="158" t="n">
        <f aca="false">F99</f>
        <v>0</v>
      </c>
      <c r="L99" s="159" t="n">
        <f aca="false">IF(ISTEXT(C99),CONCATENATE("-"),IF(ISBLANK(F99),0,IF(ISTEXT(C99),0,IF(ISTEXT(D99),WEEKDAY(F99,1),0))))</f>
        <v>0</v>
      </c>
      <c r="M99" s="160" t="n">
        <f aca="false">IF(ISBLANK(F99),0,IF(ISTEXT(D99),WEEKDAY(DATE(YEAR($AT$1),MONTH(F99),DAY(F99))),0))</f>
        <v>0</v>
      </c>
      <c r="N99" s="161" t="n">
        <f aca="false">IF(G99&lt;0.5,0,IF(AL99=1,CONCATENATE("See calender!"),DAY(F99)+G99))</f>
        <v>0</v>
      </c>
      <c r="O99" s="162" t="n">
        <f aca="false">IF(ISTEXT(E99),1,0)</f>
        <v>0</v>
      </c>
      <c r="P99" s="163" t="n">
        <f aca="false">IF(ISBLANK(F99),0,ORG.OPENOFFICE.DAYSINMONTH(F99))</f>
        <v>0</v>
      </c>
      <c r="Q99" s="164" t="n">
        <f aca="false">IF(F99&gt;0.5,MONTH(F99),0)</f>
        <v>0</v>
      </c>
      <c r="R99" s="164" t="n">
        <f aca="false">IF(F99&gt;0.5,DAY(F99),0)</f>
        <v>0</v>
      </c>
      <c r="S99" s="164" t="n">
        <f aca="false">IF(Q99=Q$4,Q99,0)</f>
        <v>0</v>
      </c>
      <c r="T99" s="164" t="n">
        <f aca="false">IF(R$4=R99,R99,0)</f>
        <v>0</v>
      </c>
      <c r="U99" s="165" t="n">
        <f aca="false">IF(T99&gt;0.5,AND(S99&gt;0.5))</f>
        <v>0</v>
      </c>
      <c r="V99" s="166" t="n">
        <f aca="false">IF(U99=1,T99,0)</f>
        <v>0</v>
      </c>
      <c r="W99" s="166" t="n">
        <f aca="false">D99</f>
        <v>0</v>
      </c>
      <c r="X99" s="167" t="n">
        <f aca="false">IF(ISTEXT(C99),AND(V99&gt;0.5))</f>
        <v>0</v>
      </c>
      <c r="Y99" s="168" t="n">
        <f aca="false">IF(ISNUMBER(F99)&lt;0.5,0,IF(MONTH(F99)=$Y$4,1,IF(SUM(AA99+AB99)=2,1,0)))</f>
        <v>0</v>
      </c>
      <c r="Z99" s="168" t="n">
        <f aca="false">IF(ISBLANK(F99),0,IF(Y99=1,DAY(F99),0))</f>
        <v>0</v>
      </c>
      <c r="AA99" s="169" t="n">
        <f aca="false">IF(ISBLANK(F99),0,IF(MONTH(F99)+$Y$1=13,1,IF(MONTH(F99)=$Y$4+1,1,0)))</f>
        <v>0</v>
      </c>
      <c r="AB99" s="170" t="n">
        <f aca="false">IF(DAY(F99)+AA99=2,1,0)</f>
        <v>0</v>
      </c>
      <c r="AC99" s="170" t="n">
        <f aca="false">IF($Z$4=Z99,Z99,0)</f>
        <v>0</v>
      </c>
      <c r="AD99" s="171" t="n">
        <f aca="false">IF(DAY(F99)=P99,1,0)</f>
        <v>0</v>
      </c>
      <c r="AE99" s="172" t="n">
        <f aca="false">IF(BA99=1,0,IF(AC99&gt;=0.5,AC99,0))</f>
        <v>0</v>
      </c>
      <c r="AF99" s="172" t="n">
        <f aca="false">D99</f>
        <v>0</v>
      </c>
      <c r="AG99" s="173" t="n">
        <f aca="false">IF(V99&gt;0.5,1,0)</f>
        <v>0</v>
      </c>
      <c r="AH99" s="173" t="n">
        <f aca="false">IF(AG99=1,0,IF(AE99&gt;0.5,1,0))</f>
        <v>0</v>
      </c>
      <c r="AI99" s="174" t="n">
        <f aca="false">IF(ISTEXT(C99),AND(AE99&gt;0.5))</f>
        <v>0</v>
      </c>
      <c r="AJ99" s="173"/>
      <c r="AK99" s="173" t="n">
        <f aca="false">IF(Q99=$Q$4,1,0)</f>
        <v>0</v>
      </c>
      <c r="AL99" s="174" t="n">
        <f aca="false">IF(AK99=1,AND(R99&gt;=$R$4))</f>
        <v>0</v>
      </c>
      <c r="AM99" s="175" t="n">
        <f aca="false">IF(AL99=1,D99)</f>
        <v>0</v>
      </c>
      <c r="AN99" s="176" t="n">
        <f aca="false">IF(G99&gt;0.5,SUM(G99+1),0)</f>
        <v>0</v>
      </c>
      <c r="AO99" s="162" t="n">
        <f aca="false">G99</f>
        <v>0</v>
      </c>
      <c r="AP99" s="177" t="n">
        <f aca="false">IF(AL99=1,CONCATENATE(D99," on the → ",R99),0)</f>
        <v>0</v>
      </c>
      <c r="AQ99" s="178" t="n">
        <f aca="false">IF(AP99&gt;0.5,R99,0)</f>
        <v>0</v>
      </c>
      <c r="AR99" s="178" t="n">
        <f aca="false">IF(ISTEXT(AP99),1,0)</f>
        <v>0</v>
      </c>
      <c r="AS99" s="178" t="n">
        <f aca="false">IF(ISTEXT(AT99),1,0)</f>
        <v>0</v>
      </c>
      <c r="AT99" s="179" t="n">
        <f aca="false">IF(ISBLANK(F99),0,IF(MONTH(F99)=MONTH(AT$4),CONCATENATE(D99,", on the → ",R99),0))</f>
        <v>0</v>
      </c>
      <c r="AU99" s="180" t="n">
        <f aca="false">IF(MONTH(F99)&lt;=$AU$2,0,2)</f>
        <v>2</v>
      </c>
      <c r="AV99" s="180" t="n">
        <f aca="false">IF(AU99=0,0,IF(DAY(F99)&gt;=$AV$2,1,0))</f>
        <v>1</v>
      </c>
      <c r="AW99" s="180" t="n">
        <f aca="false">IF(SUM(AU99+AV99)=0,11,0)</f>
        <v>0</v>
      </c>
      <c r="AX99" s="5" t="n">
        <f aca="false">IF(ISTEXT(D99),1,0)</f>
        <v>0</v>
      </c>
      <c r="AY99" s="5" t="str">
        <f aca="false">IF(ISTEXT(C99),"zz",IF(ISBLANK(D99),"zz",D99))</f>
        <v>zz</v>
      </c>
      <c r="AZ99" s="181" t="str">
        <f aca="false">IF(ISTEXT(C99),D99,"zz")</f>
        <v>zz</v>
      </c>
      <c r="BA99" s="12" t="n">
        <f aca="false">IF(ISNUMBER(F99)&lt;0.5,0,IF(AND(DAY(F99)=1,MONTH(F99)=$Y$4),1,22))</f>
        <v>0</v>
      </c>
    </row>
    <row r="100" customFormat="false" ht="12.8" hidden="false" customHeight="false" outlineLevel="0" collapsed="false">
      <c r="A100" s="182" t="n">
        <f aca="false">SUM(1+A99)</f>
        <v>90</v>
      </c>
      <c r="B100" s="150" t="n">
        <f aca="false">IF(ISBLANK(D100),0,IF(ISTEXT(C100),CONCATENATE(""),SUM(YEAR(F100))+90))</f>
        <v>0</v>
      </c>
      <c r="C100" s="151"/>
      <c r="D100" s="152"/>
      <c r="E100" s="153" t="n">
        <f aca="false">IF(AE100&gt;0.5,CONCATENATE("→"),IF(V100&gt;0.5,CONCATENATE("→"),0))</f>
        <v>0</v>
      </c>
      <c r="F100" s="154"/>
      <c r="G100" s="155" t="n">
        <f aca="false">IF(ISBLANK(F100),0,IF(ISTEXT(C100),0,IF(ISTEXT(D100),CONCATENATE("     ",ROUNDDOWN(ORG.OPENOFFICE.YEARS(F100,$AB$2,0),0)))))</f>
        <v>0</v>
      </c>
      <c r="H100" s="58"/>
      <c r="I100" s="156" t="n">
        <f aca="false">IF(AE100&gt;0.5,CONCATENATE("←"),IF(V100&gt;0.5,CONCATENATE("←"),IF(ISTEXT(C100),CONCATENATE("App.  "),0)))</f>
        <v>0</v>
      </c>
      <c r="J100" s="157" t="str">
        <f aca="false">IF(ISBLANK(F100),CONCATENATE(" "),MONTH(F100))</f>
        <v> </v>
      </c>
      <c r="K100" s="158" t="n">
        <f aca="false">F100</f>
        <v>0</v>
      </c>
      <c r="L100" s="159" t="n">
        <f aca="false">IF(ISTEXT(C100),CONCATENATE("-"),IF(ISBLANK(F100),0,IF(ISTEXT(C100),0,IF(ISTEXT(D100),WEEKDAY(F100,1),0))))</f>
        <v>0</v>
      </c>
      <c r="M100" s="160" t="n">
        <f aca="false">IF(ISBLANK(F100),0,IF(ISTEXT(D100),WEEKDAY(DATE(YEAR($AT$1),MONTH(F100),DAY(F100))),0))</f>
        <v>0</v>
      </c>
      <c r="N100" s="161" t="n">
        <f aca="false">IF(G100&lt;0.5,0,IF(AL100=1,CONCATENATE("See calender!"),DAY(F100)+G100))</f>
        <v>0</v>
      </c>
      <c r="O100" s="162" t="n">
        <f aca="false">IF(ISTEXT(E100),1,0)</f>
        <v>0</v>
      </c>
      <c r="P100" s="163" t="n">
        <f aca="false">IF(ISBLANK(F100),0,ORG.OPENOFFICE.DAYSINMONTH(F100))</f>
        <v>0</v>
      </c>
      <c r="Q100" s="164" t="n">
        <f aca="false">IF(F100&gt;0.5,MONTH(F100),0)</f>
        <v>0</v>
      </c>
      <c r="R100" s="164" t="n">
        <f aca="false">IF(F100&gt;0.5,DAY(F100),0)</f>
        <v>0</v>
      </c>
      <c r="S100" s="164" t="n">
        <f aca="false">IF(Q100=Q$4,Q100,0)</f>
        <v>0</v>
      </c>
      <c r="T100" s="164" t="n">
        <f aca="false">IF(R$4=R100,R100,0)</f>
        <v>0</v>
      </c>
      <c r="U100" s="165" t="n">
        <f aca="false">IF(T100&gt;0.5,AND(S100&gt;0.5))</f>
        <v>0</v>
      </c>
      <c r="V100" s="166" t="n">
        <f aca="false">IF(U100=1,T100,0)</f>
        <v>0</v>
      </c>
      <c r="W100" s="166" t="n">
        <f aca="false">D100</f>
        <v>0</v>
      </c>
      <c r="X100" s="167" t="n">
        <f aca="false">IF(ISTEXT(C100),AND(V100&gt;0.5))</f>
        <v>0</v>
      </c>
      <c r="Y100" s="168" t="n">
        <f aca="false">IF(ISNUMBER(F100)&lt;0.5,0,IF(MONTH(F100)=$Y$4,1,IF(SUM(AA100+AB100)=2,1,0)))</f>
        <v>0</v>
      </c>
      <c r="Z100" s="168" t="n">
        <f aca="false">IF(ISBLANK(F100),0,IF(Y100=1,DAY(F100),0))</f>
        <v>0</v>
      </c>
      <c r="AA100" s="169" t="n">
        <f aca="false">IF(ISBLANK(F100),0,IF(MONTH(F100)+$Y$1=13,1,IF(MONTH(F100)=$Y$4+1,1,0)))</f>
        <v>0</v>
      </c>
      <c r="AB100" s="170" t="n">
        <f aca="false">IF(DAY(F100)+AA100=2,1,0)</f>
        <v>0</v>
      </c>
      <c r="AC100" s="170" t="n">
        <f aca="false">IF($Z$4=Z100,Z100,0)</f>
        <v>0</v>
      </c>
      <c r="AD100" s="171" t="n">
        <f aca="false">IF(DAY(F100)=P100,1,0)</f>
        <v>0</v>
      </c>
      <c r="AE100" s="172" t="n">
        <f aca="false">IF(BA100=1,0,IF(AC100&gt;=0.5,AC100,0))</f>
        <v>0</v>
      </c>
      <c r="AF100" s="172" t="n">
        <f aca="false">D100</f>
        <v>0</v>
      </c>
      <c r="AG100" s="173" t="n">
        <f aca="false">IF(V100&gt;0.5,1,0)</f>
        <v>0</v>
      </c>
      <c r="AH100" s="173" t="n">
        <f aca="false">IF(AG100=1,0,IF(AE100&gt;0.5,1,0))</f>
        <v>0</v>
      </c>
      <c r="AI100" s="174" t="n">
        <f aca="false">IF(ISTEXT(C100),AND(AE100&gt;0.5))</f>
        <v>0</v>
      </c>
      <c r="AJ100" s="173"/>
      <c r="AK100" s="173" t="n">
        <f aca="false">IF(Q100=$Q$4,1,0)</f>
        <v>0</v>
      </c>
      <c r="AL100" s="174" t="n">
        <f aca="false">IF(AK100=1,AND(R100&gt;=$R$4))</f>
        <v>0</v>
      </c>
      <c r="AM100" s="175" t="n">
        <f aca="false">IF(AL100=1,D100)</f>
        <v>0</v>
      </c>
      <c r="AN100" s="176" t="n">
        <f aca="false">IF(G100&gt;0.5,SUM(G100+1),0)</f>
        <v>0</v>
      </c>
      <c r="AO100" s="162" t="n">
        <f aca="false">G100</f>
        <v>0</v>
      </c>
      <c r="AP100" s="177" t="n">
        <f aca="false">IF(AL100=1,CONCATENATE(D100," on the → ",R100),0)</f>
        <v>0</v>
      </c>
      <c r="AQ100" s="178" t="n">
        <f aca="false">IF(AP100&gt;0.5,R100,0)</f>
        <v>0</v>
      </c>
      <c r="AR100" s="178" t="n">
        <f aca="false">IF(ISTEXT(AP100),1,0)</f>
        <v>0</v>
      </c>
      <c r="AS100" s="178" t="n">
        <f aca="false">IF(ISTEXT(AT100),1,0)</f>
        <v>0</v>
      </c>
      <c r="AT100" s="179" t="n">
        <f aca="false">IF(ISBLANK(F100),0,IF(MONTH(F100)=MONTH(AT$4),CONCATENATE(D100,", on the → ",R100),0))</f>
        <v>0</v>
      </c>
      <c r="AU100" s="180" t="n">
        <f aca="false">IF(MONTH(F100)&lt;=$AU$2,0,2)</f>
        <v>2</v>
      </c>
      <c r="AV100" s="180" t="n">
        <f aca="false">IF(AU100=0,0,IF(DAY(F100)&gt;=$AV$2,1,0))</f>
        <v>1</v>
      </c>
      <c r="AW100" s="180" t="n">
        <f aca="false">IF(SUM(AU100+AV100)=0,11,0)</f>
        <v>0</v>
      </c>
      <c r="AX100" s="5" t="n">
        <f aca="false">IF(ISTEXT(D100),1,0)</f>
        <v>0</v>
      </c>
      <c r="AY100" s="5" t="str">
        <f aca="false">IF(ISTEXT(C100),"zz",IF(ISBLANK(D100),"zz",D100))</f>
        <v>zz</v>
      </c>
      <c r="AZ100" s="181" t="str">
        <f aca="false">IF(ISTEXT(C100),D100,"zz")</f>
        <v>zz</v>
      </c>
      <c r="BA100" s="12" t="n">
        <f aca="false">IF(ISNUMBER(F100)&lt;0.5,0,IF(AND(DAY(F100)=1,MONTH(F100)=$Y$4),1,22))</f>
        <v>0</v>
      </c>
    </row>
    <row r="101" customFormat="false" ht="12.8" hidden="false" customHeight="false" outlineLevel="0" collapsed="false">
      <c r="A101" s="182" t="n">
        <f aca="false">SUM(1+A100)</f>
        <v>91</v>
      </c>
      <c r="B101" s="150" t="n">
        <f aca="false">IF(ISBLANK(D101),0,IF(ISTEXT(C101),CONCATENATE(""),SUM(YEAR(F101))+90))</f>
        <v>0</v>
      </c>
      <c r="C101" s="151"/>
      <c r="D101" s="152"/>
      <c r="E101" s="153" t="n">
        <f aca="false">IF(AE101&gt;0.5,CONCATENATE("→"),IF(V101&gt;0.5,CONCATENATE("→"),0))</f>
        <v>0</v>
      </c>
      <c r="F101" s="154"/>
      <c r="G101" s="155" t="n">
        <f aca="false">IF(ISBLANK(F101),0,IF(ISTEXT(C101),0,IF(ISTEXT(D101),CONCATENATE("     ",ROUNDDOWN(ORG.OPENOFFICE.YEARS(F101,$AB$2,0),0)))))</f>
        <v>0</v>
      </c>
      <c r="H101" s="58"/>
      <c r="I101" s="156" t="n">
        <f aca="false">IF(AE101&gt;0.5,CONCATENATE("←"),IF(V101&gt;0.5,CONCATENATE("←"),IF(ISTEXT(C101),CONCATENATE("App.  "),0)))</f>
        <v>0</v>
      </c>
      <c r="J101" s="157" t="str">
        <f aca="false">IF(ISBLANK(F101),CONCATENATE(" "),MONTH(F101))</f>
        <v> </v>
      </c>
      <c r="K101" s="158" t="n">
        <f aca="false">F101</f>
        <v>0</v>
      </c>
      <c r="L101" s="159" t="n">
        <f aca="false">IF(ISTEXT(C101),CONCATENATE("-"),IF(ISBLANK(F101),0,IF(ISTEXT(C101),0,IF(ISTEXT(D101),WEEKDAY(F101,1),0))))</f>
        <v>0</v>
      </c>
      <c r="M101" s="160" t="n">
        <f aca="false">IF(ISBLANK(F101),0,IF(ISTEXT(D101),WEEKDAY(DATE(YEAR($AT$1),MONTH(F101),DAY(F101))),0))</f>
        <v>0</v>
      </c>
      <c r="N101" s="161" t="n">
        <f aca="false">IF(G101&lt;0.5,0,IF(AL101=1,CONCATENATE("See calender!"),DAY(F101)+G101))</f>
        <v>0</v>
      </c>
      <c r="O101" s="162" t="n">
        <f aca="false">IF(ISTEXT(E101),1,0)</f>
        <v>0</v>
      </c>
      <c r="P101" s="163" t="n">
        <f aca="false">IF(ISBLANK(F101),0,ORG.OPENOFFICE.DAYSINMONTH(F101))</f>
        <v>0</v>
      </c>
      <c r="Q101" s="164" t="n">
        <f aca="false">IF(F101&gt;0.5,MONTH(F101),0)</f>
        <v>0</v>
      </c>
      <c r="R101" s="164" t="n">
        <f aca="false">IF(F101&gt;0.5,DAY(F101),0)</f>
        <v>0</v>
      </c>
      <c r="S101" s="164" t="n">
        <f aca="false">IF(Q101=Q$4,Q101,0)</f>
        <v>0</v>
      </c>
      <c r="T101" s="164" t="n">
        <f aca="false">IF(R$4=R101,R101,0)</f>
        <v>0</v>
      </c>
      <c r="U101" s="165" t="n">
        <f aca="false">IF(T101&gt;0.5,AND(S101&gt;0.5))</f>
        <v>0</v>
      </c>
      <c r="V101" s="166" t="n">
        <f aca="false">IF(U101=1,T101,0)</f>
        <v>0</v>
      </c>
      <c r="W101" s="166" t="n">
        <f aca="false">D101</f>
        <v>0</v>
      </c>
      <c r="X101" s="167" t="n">
        <f aca="false">IF(ISTEXT(C101),AND(V101&gt;0.5))</f>
        <v>0</v>
      </c>
      <c r="Y101" s="168" t="n">
        <f aca="false">IF(ISNUMBER(F101)&lt;0.5,0,IF(MONTH(F101)=$Y$4,1,IF(SUM(AA101+AB101)=2,1,0)))</f>
        <v>0</v>
      </c>
      <c r="Z101" s="168" t="n">
        <f aca="false">IF(ISBLANK(F101),0,IF(Y101=1,DAY(F101),0))</f>
        <v>0</v>
      </c>
      <c r="AA101" s="169" t="n">
        <f aca="false">IF(ISBLANK(F101),0,IF(MONTH(F101)+$Y$1=13,1,IF(MONTH(F101)=$Y$4+1,1,0)))</f>
        <v>0</v>
      </c>
      <c r="AB101" s="170" t="n">
        <f aca="false">IF(DAY(F101)+AA101=2,1,0)</f>
        <v>0</v>
      </c>
      <c r="AC101" s="170" t="n">
        <f aca="false">IF($Z$4=Z101,Z101,0)</f>
        <v>0</v>
      </c>
      <c r="AD101" s="171" t="n">
        <f aca="false">IF(DAY(F101)=P101,1,0)</f>
        <v>0</v>
      </c>
      <c r="AE101" s="172" t="n">
        <f aca="false">IF(BA101=1,0,IF(AC101&gt;=0.5,AC101,0))</f>
        <v>0</v>
      </c>
      <c r="AF101" s="172" t="n">
        <f aca="false">D101</f>
        <v>0</v>
      </c>
      <c r="AG101" s="173" t="n">
        <f aca="false">IF(V101&gt;0.5,1,0)</f>
        <v>0</v>
      </c>
      <c r="AH101" s="173" t="n">
        <f aca="false">IF(AG101=1,0,IF(AE101&gt;0.5,1,0))</f>
        <v>0</v>
      </c>
      <c r="AI101" s="174" t="n">
        <f aca="false">IF(ISTEXT(C101),AND(AE101&gt;0.5))</f>
        <v>0</v>
      </c>
      <c r="AJ101" s="173"/>
      <c r="AK101" s="173" t="n">
        <f aca="false">IF(Q101=$Q$4,1,0)</f>
        <v>0</v>
      </c>
      <c r="AL101" s="174" t="n">
        <f aca="false">IF(AK101=1,AND(R101&gt;=$R$4))</f>
        <v>0</v>
      </c>
      <c r="AM101" s="175" t="n">
        <f aca="false">IF(AL101=1,D101)</f>
        <v>0</v>
      </c>
      <c r="AN101" s="176" t="n">
        <f aca="false">IF(G101&gt;0.5,SUM(G101+1),0)</f>
        <v>0</v>
      </c>
      <c r="AO101" s="162" t="n">
        <f aca="false">G101</f>
        <v>0</v>
      </c>
      <c r="AP101" s="177" t="n">
        <f aca="false">IF(AL101=1,CONCATENATE(D101," on the → ",R101),0)</f>
        <v>0</v>
      </c>
      <c r="AQ101" s="178" t="n">
        <f aca="false">IF(AP101&gt;0.5,R101,0)</f>
        <v>0</v>
      </c>
      <c r="AR101" s="178" t="n">
        <f aca="false">IF(ISTEXT(AP101),1,0)</f>
        <v>0</v>
      </c>
      <c r="AS101" s="178" t="n">
        <f aca="false">IF(ISTEXT(AT101),1,0)</f>
        <v>0</v>
      </c>
      <c r="AT101" s="179" t="n">
        <f aca="false">IF(ISBLANK(F101),0,IF(MONTH(F101)=MONTH(AT$4),CONCATENATE(D101,", on the → ",R101),0))</f>
        <v>0</v>
      </c>
      <c r="AU101" s="180" t="n">
        <f aca="false">IF(MONTH(F101)&lt;=$AU$2,0,2)</f>
        <v>2</v>
      </c>
      <c r="AV101" s="180" t="n">
        <f aca="false">IF(AU101=0,0,IF(DAY(F101)&gt;=$AV$2,1,0))</f>
        <v>1</v>
      </c>
      <c r="AW101" s="180" t="n">
        <f aca="false">IF(SUM(AU101+AV101)=0,11,0)</f>
        <v>0</v>
      </c>
      <c r="AX101" s="5" t="n">
        <f aca="false">IF(ISTEXT(D101),1,0)</f>
        <v>0</v>
      </c>
      <c r="AY101" s="5" t="str">
        <f aca="false">IF(ISTEXT(C101),"zz",IF(ISBLANK(D101),"zz",D101))</f>
        <v>zz</v>
      </c>
      <c r="AZ101" s="181" t="str">
        <f aca="false">IF(ISTEXT(C101),D101,"zz")</f>
        <v>zz</v>
      </c>
      <c r="BA101" s="12" t="n">
        <f aca="false">IF(ISNUMBER(F101)&lt;0.5,0,IF(AND(DAY(F101)=1,MONTH(F101)=$Y$4),1,22))</f>
        <v>0</v>
      </c>
    </row>
    <row r="102" customFormat="false" ht="12.8" hidden="false" customHeight="false" outlineLevel="0" collapsed="false">
      <c r="A102" s="67" t="n">
        <f aca="false">SUM(1+A101)</f>
        <v>92</v>
      </c>
      <c r="B102" s="150" t="n">
        <f aca="false">IF(ISBLANK(D102),0,IF(ISTEXT(C102),CONCATENATE(""),SUM(YEAR(F102))+90))</f>
        <v>0</v>
      </c>
      <c r="C102" s="151"/>
      <c r="D102" s="152"/>
      <c r="E102" s="153" t="n">
        <f aca="false">IF(AE102&gt;0.5,CONCATENATE("→"),IF(V102&gt;0.5,CONCATENATE("→"),0))</f>
        <v>0</v>
      </c>
      <c r="F102" s="154"/>
      <c r="G102" s="155" t="n">
        <f aca="false">IF(ISBLANK(F102),0,IF(ISTEXT(C102),0,IF(ISTEXT(D102),CONCATENATE("     ",ROUNDDOWN(ORG.OPENOFFICE.YEARS(F102,$AB$2,0),0)))))</f>
        <v>0</v>
      </c>
      <c r="H102" s="58"/>
      <c r="I102" s="156" t="n">
        <f aca="false">IF(AE102&gt;0.5,CONCATENATE("←"),IF(V102&gt;0.5,CONCATENATE("←"),IF(ISTEXT(C102),CONCATENATE("App.  "),0)))</f>
        <v>0</v>
      </c>
      <c r="J102" s="157" t="str">
        <f aca="false">IF(ISBLANK(F102),CONCATENATE(" "),MONTH(F102))</f>
        <v> </v>
      </c>
      <c r="K102" s="158" t="n">
        <f aca="false">F102</f>
        <v>0</v>
      </c>
      <c r="L102" s="159" t="n">
        <f aca="false">IF(ISTEXT(C102),CONCATENATE("-"),IF(ISBLANK(F102),0,IF(ISTEXT(C102),0,IF(ISTEXT(D102),WEEKDAY(F102,1),0))))</f>
        <v>0</v>
      </c>
      <c r="M102" s="160" t="n">
        <f aca="false">IF(ISBLANK(F102),0,IF(ISTEXT(D102),WEEKDAY(DATE(YEAR($AT$1),MONTH(F102),DAY(F102))),0))</f>
        <v>0</v>
      </c>
      <c r="N102" s="161" t="n">
        <f aca="false">IF(G102&lt;0.5,0,IF(AL102=1,CONCATENATE("See calender!"),DAY(F102)+G102))</f>
        <v>0</v>
      </c>
      <c r="O102" s="162" t="n">
        <f aca="false">IF(ISTEXT(E102),1,0)</f>
        <v>0</v>
      </c>
      <c r="P102" s="163" t="n">
        <f aca="false">IF(ISBLANK(F102),0,ORG.OPENOFFICE.DAYSINMONTH(F102))</f>
        <v>0</v>
      </c>
      <c r="Q102" s="164" t="n">
        <f aca="false">IF(F102&gt;0.5,MONTH(F102),0)</f>
        <v>0</v>
      </c>
      <c r="R102" s="164" t="n">
        <f aca="false">IF(F102&gt;0.5,DAY(F102),0)</f>
        <v>0</v>
      </c>
      <c r="S102" s="164" t="n">
        <f aca="false">IF(Q102=Q$4,Q102,0)</f>
        <v>0</v>
      </c>
      <c r="T102" s="164" t="n">
        <f aca="false">IF(R$4=R102,R102,0)</f>
        <v>0</v>
      </c>
      <c r="U102" s="165" t="n">
        <f aca="false">IF(T102&gt;0.5,AND(S102&gt;0.5))</f>
        <v>0</v>
      </c>
      <c r="V102" s="166" t="n">
        <f aca="false">IF(U102=1,T102,0)</f>
        <v>0</v>
      </c>
      <c r="W102" s="166" t="n">
        <f aca="false">D102</f>
        <v>0</v>
      </c>
      <c r="X102" s="167" t="n">
        <f aca="false">IF(ISTEXT(C102),AND(V102&gt;0.5))</f>
        <v>0</v>
      </c>
      <c r="Y102" s="168" t="n">
        <f aca="false">IF(ISNUMBER(F102)&lt;0.5,0,IF(MONTH(F102)=$Y$4,1,IF(SUM(AA102+AB102)=2,1,0)))</f>
        <v>0</v>
      </c>
      <c r="Z102" s="168" t="n">
        <f aca="false">IF(ISBLANK(F102),0,IF(Y102=1,DAY(F102),0))</f>
        <v>0</v>
      </c>
      <c r="AA102" s="169" t="n">
        <f aca="false">IF(ISBLANK(F102),0,IF(MONTH(F102)+$Y$1=13,1,IF(MONTH(F102)=$Y$4+1,1,0)))</f>
        <v>0</v>
      </c>
      <c r="AB102" s="170" t="n">
        <f aca="false">IF(DAY(F102)+AA102=2,1,0)</f>
        <v>0</v>
      </c>
      <c r="AC102" s="170" t="n">
        <f aca="false">IF($Z$4=Z102,Z102,0)</f>
        <v>0</v>
      </c>
      <c r="AD102" s="171" t="n">
        <f aca="false">IF(DAY(F102)=P102,1,0)</f>
        <v>0</v>
      </c>
      <c r="AE102" s="172" t="n">
        <f aca="false">IF(BA102=1,0,IF(AC102&gt;=0.5,AC102,0))</f>
        <v>0</v>
      </c>
      <c r="AF102" s="172" t="n">
        <f aca="false">D102</f>
        <v>0</v>
      </c>
      <c r="AG102" s="173" t="n">
        <f aca="false">IF(V102&gt;0.5,1,0)</f>
        <v>0</v>
      </c>
      <c r="AH102" s="173" t="n">
        <f aca="false">IF(AG102=1,0,IF(AE102&gt;0.5,1,0))</f>
        <v>0</v>
      </c>
      <c r="AI102" s="174" t="n">
        <f aca="false">IF(ISTEXT(C102),AND(AE102&gt;0.5))</f>
        <v>0</v>
      </c>
      <c r="AJ102" s="173"/>
      <c r="AK102" s="173" t="n">
        <f aca="false">IF(Q102=$Q$4,1,0)</f>
        <v>0</v>
      </c>
      <c r="AL102" s="174" t="n">
        <f aca="false">IF(AK102=1,AND(R102&gt;=$R$4))</f>
        <v>0</v>
      </c>
      <c r="AM102" s="175" t="n">
        <f aca="false">IF(AL102=1,D102)</f>
        <v>0</v>
      </c>
      <c r="AN102" s="176" t="n">
        <f aca="false">IF(G102&gt;0.5,SUM(G102+1),0)</f>
        <v>0</v>
      </c>
      <c r="AO102" s="162" t="n">
        <f aca="false">G102</f>
        <v>0</v>
      </c>
      <c r="AP102" s="177" t="n">
        <f aca="false">IF(AL102=1,CONCATENATE(D102," on the → ",R102),0)</f>
        <v>0</v>
      </c>
      <c r="AQ102" s="178" t="n">
        <f aca="false">IF(AP102&gt;0.5,R102,0)</f>
        <v>0</v>
      </c>
      <c r="AR102" s="178" t="n">
        <f aca="false">IF(ISTEXT(AP102),1,0)</f>
        <v>0</v>
      </c>
      <c r="AS102" s="178" t="n">
        <f aca="false">IF(ISTEXT(AT102),1,0)</f>
        <v>0</v>
      </c>
      <c r="AT102" s="179" t="n">
        <f aca="false">IF(ISBLANK(F102),0,IF(MONTH(F102)=MONTH(AT$4),CONCATENATE(D102,", on the → ",R102),0))</f>
        <v>0</v>
      </c>
      <c r="AU102" s="180" t="n">
        <f aca="false">IF(MONTH(F102)&lt;=$AU$2,0,2)</f>
        <v>2</v>
      </c>
      <c r="AV102" s="180" t="n">
        <f aca="false">IF(AU102=0,0,IF(DAY(F102)&gt;=$AV$2,1,0))</f>
        <v>1</v>
      </c>
      <c r="AW102" s="180" t="n">
        <f aca="false">IF(SUM(AU102+AV102)=0,11,0)</f>
        <v>0</v>
      </c>
      <c r="AX102" s="5" t="n">
        <f aca="false">IF(ISTEXT(D102),1,0)</f>
        <v>0</v>
      </c>
      <c r="AY102" s="5" t="str">
        <f aca="false">IF(ISTEXT(C102),"zz",IF(ISBLANK(D102),"zz",D102))</f>
        <v>zz</v>
      </c>
      <c r="AZ102" s="181" t="str">
        <f aca="false">IF(ISTEXT(C102),D102,"zz")</f>
        <v>zz</v>
      </c>
      <c r="BA102" s="12" t="n">
        <f aca="false">IF(ISNUMBER(F102)&lt;0.5,0,IF(AND(DAY(F102)=1,MONTH(F102)=$Y$4),1,22))</f>
        <v>0</v>
      </c>
    </row>
    <row r="103" customFormat="false" ht="12.8" hidden="false" customHeight="false" outlineLevel="0" collapsed="false">
      <c r="A103" s="67" t="n">
        <f aca="false">SUM(1+A102)</f>
        <v>93</v>
      </c>
      <c r="B103" s="150" t="n">
        <f aca="false">IF(ISBLANK(D103),0,IF(ISTEXT(C103),CONCATENATE(""),SUM(YEAR(F103))+90))</f>
        <v>0</v>
      </c>
      <c r="C103" s="151"/>
      <c r="D103" s="152"/>
      <c r="E103" s="153" t="n">
        <f aca="false">IF(AE103&gt;0.5,CONCATENATE("→"),IF(V103&gt;0.5,CONCATENATE("→"),0))</f>
        <v>0</v>
      </c>
      <c r="F103" s="154"/>
      <c r="G103" s="155" t="n">
        <f aca="false">IF(ISBLANK(F103),0,IF(ISTEXT(C103),0,IF(ISTEXT(D103),CONCATENATE("     ",ROUNDDOWN(ORG.OPENOFFICE.YEARS(F103,$AB$2,0),0)))))</f>
        <v>0</v>
      </c>
      <c r="H103" s="58"/>
      <c r="I103" s="156" t="n">
        <f aca="false">IF(AE103&gt;0.5,CONCATENATE("←"),IF(V103&gt;0.5,CONCATENATE("←"),IF(ISTEXT(C103),CONCATENATE("App.  "),0)))</f>
        <v>0</v>
      </c>
      <c r="J103" s="157" t="str">
        <f aca="false">IF(ISBLANK(F103),CONCATENATE(" "),MONTH(F103))</f>
        <v> </v>
      </c>
      <c r="K103" s="158" t="n">
        <f aca="false">F103</f>
        <v>0</v>
      </c>
      <c r="L103" s="159" t="n">
        <f aca="false">IF(ISTEXT(C103),CONCATENATE("-"),IF(ISBLANK(F103),0,IF(ISTEXT(C103),0,IF(ISTEXT(D103),WEEKDAY(F103,1),0))))</f>
        <v>0</v>
      </c>
      <c r="M103" s="160" t="n">
        <f aca="false">IF(ISBLANK(F103),0,IF(ISTEXT(D103),WEEKDAY(DATE(YEAR($AT$1),MONTH(F103),DAY(F103))),0))</f>
        <v>0</v>
      </c>
      <c r="N103" s="161" t="n">
        <f aca="false">IF(G103&lt;0.5,0,IF(AL103=1,CONCATENATE("See calender!"),DAY(F103)+G103))</f>
        <v>0</v>
      </c>
      <c r="O103" s="162" t="n">
        <f aca="false">IF(ISTEXT(E103),1,0)</f>
        <v>0</v>
      </c>
      <c r="P103" s="163" t="n">
        <f aca="false">IF(ISBLANK(F103),0,ORG.OPENOFFICE.DAYSINMONTH(F103))</f>
        <v>0</v>
      </c>
      <c r="Q103" s="164" t="n">
        <f aca="false">IF(F103&gt;0.5,MONTH(F103),0)</f>
        <v>0</v>
      </c>
      <c r="R103" s="164" t="n">
        <f aca="false">IF(F103&gt;0.5,DAY(F103),0)</f>
        <v>0</v>
      </c>
      <c r="S103" s="164" t="n">
        <f aca="false">IF(Q103=Q$4,Q103,0)</f>
        <v>0</v>
      </c>
      <c r="T103" s="164" t="n">
        <f aca="false">IF(R$4=R103,R103,0)</f>
        <v>0</v>
      </c>
      <c r="U103" s="165" t="n">
        <f aca="false">IF(T103&gt;0.5,AND(S103&gt;0.5))</f>
        <v>0</v>
      </c>
      <c r="V103" s="166" t="n">
        <f aca="false">IF(U103=1,T103,0)</f>
        <v>0</v>
      </c>
      <c r="W103" s="166" t="n">
        <f aca="false">D103</f>
        <v>0</v>
      </c>
      <c r="X103" s="167" t="n">
        <f aca="false">IF(ISTEXT(C103),AND(V103&gt;0.5))</f>
        <v>0</v>
      </c>
      <c r="Y103" s="168" t="n">
        <f aca="false">IF(ISNUMBER(F103)&lt;0.5,0,IF(MONTH(F103)=$Y$4,1,IF(SUM(AA103+AB103)=2,1,0)))</f>
        <v>0</v>
      </c>
      <c r="Z103" s="168" t="n">
        <f aca="false">IF(ISBLANK(F103),0,IF(Y103=1,DAY(F103),0))</f>
        <v>0</v>
      </c>
      <c r="AA103" s="169" t="n">
        <f aca="false">IF(ISBLANK(F103),0,IF(MONTH(F103)+$Y$1=13,1,IF(MONTH(F103)=$Y$4+1,1,0)))</f>
        <v>0</v>
      </c>
      <c r="AB103" s="170" t="n">
        <f aca="false">IF(DAY(F103)+AA103=2,1,0)</f>
        <v>0</v>
      </c>
      <c r="AC103" s="170" t="n">
        <f aca="false">IF($Z$4=Z103,Z103,0)</f>
        <v>0</v>
      </c>
      <c r="AD103" s="171" t="n">
        <f aca="false">IF(DAY(F103)=P103,1,0)</f>
        <v>0</v>
      </c>
      <c r="AE103" s="172" t="n">
        <f aca="false">IF(BA103=1,0,IF(AC103&gt;=0.5,AC103,0))</f>
        <v>0</v>
      </c>
      <c r="AF103" s="172" t="n">
        <f aca="false">D103</f>
        <v>0</v>
      </c>
      <c r="AG103" s="173" t="n">
        <f aca="false">IF(V103&gt;0.5,1,0)</f>
        <v>0</v>
      </c>
      <c r="AH103" s="173" t="n">
        <f aca="false">IF(AG103=1,0,IF(AE103&gt;0.5,1,0))</f>
        <v>0</v>
      </c>
      <c r="AI103" s="174" t="n">
        <f aca="false">IF(ISTEXT(C103),AND(AE103&gt;0.5))</f>
        <v>0</v>
      </c>
      <c r="AJ103" s="173"/>
      <c r="AK103" s="173" t="n">
        <f aca="false">IF(Q103=$Q$4,1,0)</f>
        <v>0</v>
      </c>
      <c r="AL103" s="174" t="n">
        <f aca="false">IF(AK103=1,AND(R103&gt;=$R$4))</f>
        <v>0</v>
      </c>
      <c r="AM103" s="175" t="n">
        <f aca="false">IF(AL103=1,D103)</f>
        <v>0</v>
      </c>
      <c r="AN103" s="176" t="n">
        <f aca="false">IF(G103&gt;0.5,SUM(G103+1),0)</f>
        <v>0</v>
      </c>
      <c r="AO103" s="162" t="n">
        <f aca="false">G103</f>
        <v>0</v>
      </c>
      <c r="AP103" s="177" t="n">
        <f aca="false">IF(AL103=1,CONCATENATE(D103," on the → ",R103),0)</f>
        <v>0</v>
      </c>
      <c r="AQ103" s="178" t="n">
        <f aca="false">IF(AP103&gt;0.5,R103,0)</f>
        <v>0</v>
      </c>
      <c r="AR103" s="178" t="n">
        <f aca="false">IF(ISTEXT(AP103),1,0)</f>
        <v>0</v>
      </c>
      <c r="AS103" s="178" t="n">
        <f aca="false">IF(ISTEXT(AT103),1,0)</f>
        <v>0</v>
      </c>
      <c r="AT103" s="179" t="n">
        <f aca="false">IF(ISBLANK(F103),0,IF(MONTH(F103)=MONTH(AT$4),CONCATENATE(D103,", on the → ",R103),0))</f>
        <v>0</v>
      </c>
      <c r="AU103" s="180" t="n">
        <f aca="false">IF(MONTH(F103)&lt;=$AU$2,0,2)</f>
        <v>2</v>
      </c>
      <c r="AV103" s="180" t="n">
        <f aca="false">IF(AU103=0,0,IF(DAY(F103)&gt;=$AV$2,1,0))</f>
        <v>1</v>
      </c>
      <c r="AW103" s="180" t="n">
        <f aca="false">IF(SUM(AU103+AV103)=0,11,0)</f>
        <v>0</v>
      </c>
      <c r="AX103" s="5" t="n">
        <f aca="false">IF(ISTEXT(D103),1,0)</f>
        <v>0</v>
      </c>
      <c r="AY103" s="5" t="str">
        <f aca="false">IF(ISTEXT(C103),"zz",IF(ISBLANK(D103),"zz",D103))</f>
        <v>zz</v>
      </c>
      <c r="AZ103" s="181" t="str">
        <f aca="false">IF(ISTEXT(C103),D103,"zz")</f>
        <v>zz</v>
      </c>
      <c r="BA103" s="12" t="n">
        <f aca="false">IF(ISNUMBER(F103)&lt;0.5,0,IF(AND(DAY(F103)=1,MONTH(F103)=$Y$4),1,22))</f>
        <v>0</v>
      </c>
    </row>
    <row r="104" customFormat="false" ht="12.8" hidden="false" customHeight="false" outlineLevel="0" collapsed="false">
      <c r="A104" s="67" t="n">
        <f aca="false">SUM(1+A103)</f>
        <v>94</v>
      </c>
      <c r="B104" s="150" t="n">
        <f aca="false">IF(ISBLANK(D104),0,IF(ISTEXT(C104),CONCATENATE(""),SUM(YEAR(F104))+90))</f>
        <v>0</v>
      </c>
      <c r="C104" s="151"/>
      <c r="D104" s="152"/>
      <c r="E104" s="153" t="n">
        <f aca="false">IF(AE104&gt;0.5,CONCATENATE("→"),IF(V104&gt;0.5,CONCATENATE("→"),0))</f>
        <v>0</v>
      </c>
      <c r="F104" s="154"/>
      <c r="G104" s="155" t="n">
        <f aca="false">IF(ISBLANK(F104),0,IF(ISTEXT(C104),0,IF(ISTEXT(D104),CONCATENATE("     ",ROUNDDOWN(ORG.OPENOFFICE.YEARS(F104,$AB$2,0),0)))))</f>
        <v>0</v>
      </c>
      <c r="H104" s="58"/>
      <c r="I104" s="156" t="n">
        <f aca="false">IF(AE104&gt;0.5,CONCATENATE("←"),IF(V104&gt;0.5,CONCATENATE("←"),IF(ISTEXT(C104),CONCATENATE("App.  "),0)))</f>
        <v>0</v>
      </c>
      <c r="J104" s="157" t="str">
        <f aca="false">IF(ISBLANK(F104),CONCATENATE(" "),MONTH(F104))</f>
        <v> </v>
      </c>
      <c r="K104" s="158" t="n">
        <f aca="false">F104</f>
        <v>0</v>
      </c>
      <c r="L104" s="159" t="n">
        <f aca="false">IF(ISTEXT(C104),CONCATENATE("-"),IF(ISBLANK(F104),0,IF(ISTEXT(C104),0,IF(ISTEXT(D104),WEEKDAY(F104,1),0))))</f>
        <v>0</v>
      </c>
      <c r="M104" s="160" t="n">
        <f aca="false">IF(ISBLANK(F104),0,IF(ISTEXT(D104),WEEKDAY(DATE(YEAR($AT$1),MONTH(F104),DAY(F104))),0))</f>
        <v>0</v>
      </c>
      <c r="N104" s="161" t="n">
        <f aca="false">IF(G104&lt;0.5,0,IF(AL104=1,CONCATENATE("See calender!"),DAY(F104)+G104))</f>
        <v>0</v>
      </c>
      <c r="O104" s="162" t="n">
        <f aca="false">IF(ISTEXT(E104),1,0)</f>
        <v>0</v>
      </c>
      <c r="P104" s="163" t="n">
        <f aca="false">IF(ISBLANK(F104),0,ORG.OPENOFFICE.DAYSINMONTH(F104))</f>
        <v>0</v>
      </c>
      <c r="Q104" s="164" t="n">
        <f aca="false">IF(F104&gt;0.5,MONTH(F104),0)</f>
        <v>0</v>
      </c>
      <c r="R104" s="164" t="n">
        <f aca="false">IF(F104&gt;0.5,DAY(F104),0)</f>
        <v>0</v>
      </c>
      <c r="S104" s="164" t="n">
        <f aca="false">IF(Q104=Q$4,Q104,0)</f>
        <v>0</v>
      </c>
      <c r="T104" s="164" t="n">
        <f aca="false">IF(R$4=R104,R104,0)</f>
        <v>0</v>
      </c>
      <c r="U104" s="165" t="n">
        <f aca="false">IF(T104&gt;0.5,AND(S104&gt;0.5))</f>
        <v>0</v>
      </c>
      <c r="V104" s="166" t="n">
        <f aca="false">IF(U104=1,T104,0)</f>
        <v>0</v>
      </c>
      <c r="W104" s="166" t="n">
        <f aca="false">D104</f>
        <v>0</v>
      </c>
      <c r="X104" s="167" t="n">
        <f aca="false">IF(ISTEXT(C104),AND(V104&gt;0.5))</f>
        <v>0</v>
      </c>
      <c r="Y104" s="168" t="n">
        <f aca="false">IF(ISNUMBER(F104)&lt;0.5,0,IF(MONTH(F104)=$Y$4,1,IF(SUM(AA104+AB104)=2,1,0)))</f>
        <v>0</v>
      </c>
      <c r="Z104" s="168" t="n">
        <f aca="false">IF(ISBLANK(F104),0,IF(Y104=1,DAY(F104),0))</f>
        <v>0</v>
      </c>
      <c r="AA104" s="169" t="n">
        <f aca="false">IF(ISBLANK(F104),0,IF(MONTH(F104)+$Y$1=13,1,IF(MONTH(F104)=$Y$4+1,1,0)))</f>
        <v>0</v>
      </c>
      <c r="AB104" s="170" t="n">
        <f aca="false">IF(DAY(F104)+AA104=2,1,0)</f>
        <v>0</v>
      </c>
      <c r="AC104" s="170" t="n">
        <f aca="false">IF($Z$4=Z104,Z104,0)</f>
        <v>0</v>
      </c>
      <c r="AD104" s="171" t="n">
        <f aca="false">IF(DAY(F104)=P104,1,0)</f>
        <v>0</v>
      </c>
      <c r="AE104" s="172" t="n">
        <f aca="false">IF(BA104=1,0,IF(AC104&gt;=0.5,AC104,0))</f>
        <v>0</v>
      </c>
      <c r="AF104" s="172" t="n">
        <f aca="false">D104</f>
        <v>0</v>
      </c>
      <c r="AG104" s="173" t="n">
        <f aca="false">IF(V104&gt;0.5,1,0)</f>
        <v>0</v>
      </c>
      <c r="AH104" s="173" t="n">
        <f aca="false">IF(AG104=1,0,IF(AE104&gt;0.5,1,0))</f>
        <v>0</v>
      </c>
      <c r="AI104" s="174" t="n">
        <f aca="false">IF(ISTEXT(C104),AND(AE104&gt;0.5))</f>
        <v>0</v>
      </c>
      <c r="AJ104" s="173"/>
      <c r="AK104" s="173" t="n">
        <f aca="false">IF(Q104=$Q$4,1,0)</f>
        <v>0</v>
      </c>
      <c r="AL104" s="174" t="n">
        <f aca="false">IF(AK104=1,AND(R104&gt;=$R$4))</f>
        <v>0</v>
      </c>
      <c r="AM104" s="175" t="n">
        <f aca="false">IF(AL104=1,D104)</f>
        <v>0</v>
      </c>
      <c r="AN104" s="176" t="n">
        <f aca="false">IF(G104&gt;0.5,SUM(G104+1),0)</f>
        <v>0</v>
      </c>
      <c r="AO104" s="162" t="n">
        <f aca="false">G104</f>
        <v>0</v>
      </c>
      <c r="AP104" s="177" t="n">
        <f aca="false">IF(AL104=1,CONCATENATE(D104," on the → ",R104),0)</f>
        <v>0</v>
      </c>
      <c r="AQ104" s="178" t="n">
        <f aca="false">IF(AP104&gt;0.5,R104,0)</f>
        <v>0</v>
      </c>
      <c r="AR104" s="178" t="n">
        <f aca="false">IF(ISTEXT(AP104),1,0)</f>
        <v>0</v>
      </c>
      <c r="AS104" s="178" t="n">
        <f aca="false">IF(ISTEXT(AT104),1,0)</f>
        <v>0</v>
      </c>
      <c r="AT104" s="179" t="n">
        <f aca="false">IF(ISBLANK(F104),0,IF(MONTH(F104)=MONTH(AT$4),CONCATENATE(D104,", on the → ",R104),0))</f>
        <v>0</v>
      </c>
      <c r="AU104" s="180" t="n">
        <f aca="false">IF(MONTH(F104)&lt;=$AU$2,0,2)</f>
        <v>2</v>
      </c>
      <c r="AV104" s="180" t="n">
        <f aca="false">IF(AU104=0,0,IF(DAY(F104)&gt;=$AV$2,1,0))</f>
        <v>1</v>
      </c>
      <c r="AW104" s="180" t="n">
        <f aca="false">IF(SUM(AU104+AV104)=0,11,0)</f>
        <v>0</v>
      </c>
      <c r="AX104" s="5" t="n">
        <f aca="false">IF(ISTEXT(D104),1,0)</f>
        <v>0</v>
      </c>
      <c r="AY104" s="5" t="str">
        <f aca="false">IF(ISTEXT(C104),"zz",IF(ISBLANK(D104),"zz",D104))</f>
        <v>zz</v>
      </c>
      <c r="AZ104" s="181" t="str">
        <f aca="false">IF(ISTEXT(C104),D104,"zz")</f>
        <v>zz</v>
      </c>
      <c r="BA104" s="12" t="n">
        <f aca="false">IF(ISNUMBER(F104)&lt;0.5,0,IF(AND(DAY(F104)=1,MONTH(F104)=$Y$4),1,22))</f>
        <v>0</v>
      </c>
    </row>
    <row r="105" customFormat="false" ht="12.8" hidden="false" customHeight="false" outlineLevel="0" collapsed="false">
      <c r="A105" s="67" t="n">
        <f aca="false">SUM(1+A104)</f>
        <v>95</v>
      </c>
      <c r="B105" s="150" t="n">
        <f aca="false">IF(ISBLANK(D105),0,IF(ISTEXT(C105),CONCATENATE(""),SUM(YEAR(F105))+90))</f>
        <v>0</v>
      </c>
      <c r="C105" s="151"/>
      <c r="D105" s="152"/>
      <c r="E105" s="153" t="n">
        <f aca="false">IF(AE105&gt;0.5,CONCATENATE("→"),IF(V105&gt;0.5,CONCATENATE("→"),0))</f>
        <v>0</v>
      </c>
      <c r="F105" s="154"/>
      <c r="G105" s="155" t="n">
        <f aca="false">IF(ISBLANK(F105),0,IF(ISTEXT(C105),0,IF(ISTEXT(D105),CONCATENATE("     ",ROUNDDOWN(ORG.OPENOFFICE.YEARS(F105,$AB$2,0),0)))))</f>
        <v>0</v>
      </c>
      <c r="H105" s="58"/>
      <c r="I105" s="156" t="n">
        <f aca="false">IF(AE105&gt;0.5,CONCATENATE("←"),IF(V105&gt;0.5,CONCATENATE("←"),IF(ISTEXT(C105),CONCATENATE("App.  "),0)))</f>
        <v>0</v>
      </c>
      <c r="J105" s="157" t="str">
        <f aca="false">IF(ISBLANK(F105),CONCATENATE(" "),MONTH(F105))</f>
        <v> </v>
      </c>
      <c r="K105" s="158" t="n">
        <f aca="false">F105</f>
        <v>0</v>
      </c>
      <c r="L105" s="159" t="n">
        <f aca="false">IF(ISTEXT(C105),CONCATENATE("-"),IF(ISBLANK(F105),0,IF(ISTEXT(C105),0,IF(ISTEXT(D105),WEEKDAY(F105,1),0))))</f>
        <v>0</v>
      </c>
      <c r="M105" s="160" t="n">
        <f aca="false">IF(ISBLANK(F105),0,IF(ISTEXT(D105),WEEKDAY(DATE(YEAR($AT$1),MONTH(F105),DAY(F105))),0))</f>
        <v>0</v>
      </c>
      <c r="N105" s="161" t="n">
        <f aca="false">IF(G105&lt;0.5,0,IF(AL105=1,CONCATENATE("See calender!"),DAY(F105)+G105))</f>
        <v>0</v>
      </c>
      <c r="O105" s="162" t="n">
        <f aca="false">IF(ISTEXT(E105),1,0)</f>
        <v>0</v>
      </c>
      <c r="P105" s="163" t="n">
        <f aca="false">IF(ISBLANK(F105),0,ORG.OPENOFFICE.DAYSINMONTH(F105))</f>
        <v>0</v>
      </c>
      <c r="Q105" s="164" t="n">
        <f aca="false">IF(F105&gt;0.5,MONTH(F105),0)</f>
        <v>0</v>
      </c>
      <c r="R105" s="164" t="n">
        <f aca="false">IF(F105&gt;0.5,DAY(F105),0)</f>
        <v>0</v>
      </c>
      <c r="S105" s="164" t="n">
        <f aca="false">IF(Q105=Q$4,Q105,0)</f>
        <v>0</v>
      </c>
      <c r="T105" s="164" t="n">
        <f aca="false">IF(R$4=R105,R105,0)</f>
        <v>0</v>
      </c>
      <c r="U105" s="165" t="n">
        <f aca="false">IF(T105&gt;0.5,AND(S105&gt;0.5))</f>
        <v>0</v>
      </c>
      <c r="V105" s="166" t="n">
        <f aca="false">IF(U105=1,T105,0)</f>
        <v>0</v>
      </c>
      <c r="W105" s="166" t="n">
        <f aca="false">D105</f>
        <v>0</v>
      </c>
      <c r="X105" s="167" t="n">
        <f aca="false">IF(ISTEXT(C105),AND(V105&gt;0.5))</f>
        <v>0</v>
      </c>
      <c r="Y105" s="168" t="n">
        <f aca="false">IF(ISNUMBER(F105)&lt;0.5,0,IF(MONTH(F105)=$Y$4,1,IF(SUM(AA105+AB105)=2,1,0)))</f>
        <v>0</v>
      </c>
      <c r="Z105" s="168" t="n">
        <f aca="false">IF(ISBLANK(F105),0,IF(Y105=1,DAY(F105),0))</f>
        <v>0</v>
      </c>
      <c r="AA105" s="189" t="n">
        <f aca="false">IF(ISBLANK(F105),0,IF(MONTH(F105)+$Y$1=13,1,IF(MONTH(F105)=$Y$4+1,1,0)))</f>
        <v>0</v>
      </c>
      <c r="AB105" s="170" t="n">
        <f aca="false">IF(DAY(F105)+AA105=2,1,0)</f>
        <v>0</v>
      </c>
      <c r="AC105" s="170" t="n">
        <f aca="false">IF($Z$4=Z105,Z105,0)</f>
        <v>0</v>
      </c>
      <c r="AD105" s="171" t="n">
        <f aca="false">IF(DAY(F105)=P105,1,0)</f>
        <v>0</v>
      </c>
      <c r="AE105" s="172" t="n">
        <f aca="false">IF(BA105=1,0,IF(AC105&gt;=0.5,AC105,0))</f>
        <v>0</v>
      </c>
      <c r="AF105" s="172" t="n">
        <f aca="false">D105</f>
        <v>0</v>
      </c>
      <c r="AG105" s="173" t="n">
        <f aca="false">IF(V105&gt;0.5,1,0)</f>
        <v>0</v>
      </c>
      <c r="AH105" s="173" t="n">
        <f aca="false">IF(AG105=1,0,IF(AE105&gt;0.5,1,0))</f>
        <v>0</v>
      </c>
      <c r="AI105" s="174" t="n">
        <f aca="false">IF(ISTEXT(C105),AND(AE105&gt;0.5))</f>
        <v>0</v>
      </c>
      <c r="AJ105" s="173"/>
      <c r="AK105" s="173" t="n">
        <f aca="false">IF(Q105=$Q$4,1,0)</f>
        <v>0</v>
      </c>
      <c r="AL105" s="174" t="n">
        <f aca="false">IF(AK105=1,AND(R105&gt;=$R$4))</f>
        <v>0</v>
      </c>
      <c r="AM105" s="175" t="n">
        <f aca="false">IF(AL105=1,D105)</f>
        <v>0</v>
      </c>
      <c r="AN105" s="176" t="n">
        <f aca="false">IF(G105&gt;0.5,SUM(G105+1),0)</f>
        <v>0</v>
      </c>
      <c r="AO105" s="162" t="n">
        <f aca="false">G105</f>
        <v>0</v>
      </c>
      <c r="AP105" s="177" t="n">
        <f aca="false">IF(AL105=1,CONCATENATE(D105," on the → ",R105),0)</f>
        <v>0</v>
      </c>
      <c r="AQ105" s="178" t="n">
        <f aca="false">IF(AP105&gt;0.5,R105,0)</f>
        <v>0</v>
      </c>
      <c r="AR105" s="178" t="n">
        <f aca="false">IF(ISTEXT(AP105),1,0)</f>
        <v>0</v>
      </c>
      <c r="AS105" s="178" t="n">
        <f aca="false">IF(ISTEXT(AT105),1,0)</f>
        <v>0</v>
      </c>
      <c r="AT105" s="179" t="n">
        <f aca="false">IF(ISBLANK(F105),0,IF(MONTH(F105)=MONTH(AT$4),CONCATENATE(D105,", on the → ",R105),0))</f>
        <v>0</v>
      </c>
      <c r="AU105" s="180" t="n">
        <f aca="false">IF(MONTH(F105)&lt;=$AU$2,0,2)</f>
        <v>2</v>
      </c>
      <c r="AV105" s="180" t="n">
        <f aca="false">IF(AU105=0,0,IF(DAY(F105)&gt;=$AV$2,1,0))</f>
        <v>1</v>
      </c>
      <c r="AW105" s="180" t="n">
        <f aca="false">IF(SUM(AU105+AV105)=0,11,0)</f>
        <v>0</v>
      </c>
      <c r="AX105" s="5" t="n">
        <f aca="false">IF(ISTEXT(D105),1,0)</f>
        <v>0</v>
      </c>
      <c r="AY105" s="5" t="str">
        <f aca="false">IF(ISTEXT(C105),"zz",IF(ISBLANK(D105),"zz",D105))</f>
        <v>zz</v>
      </c>
      <c r="AZ105" s="181" t="str">
        <f aca="false">IF(ISTEXT(C105),D105,"zz")</f>
        <v>zz</v>
      </c>
      <c r="BA105" s="12" t="n">
        <f aca="false">IF(ISNUMBER(F105)&lt;0.5,0,IF(AND(DAY(F105)=1,MONTH(F105)=$Y$4),1,22))</f>
        <v>0</v>
      </c>
    </row>
    <row r="106" customFormat="false" ht="12.8" hidden="false" customHeight="false" outlineLevel="0" collapsed="false">
      <c r="A106" s="182" t="n">
        <f aca="false">SUM(1+A105)</f>
        <v>96</v>
      </c>
      <c r="B106" s="150" t="n">
        <f aca="false">IF(ISBLANK(D106),0,IF(ISTEXT(C106),CONCATENATE(""),SUM(YEAR(F106))+90))</f>
        <v>0</v>
      </c>
      <c r="C106" s="151"/>
      <c r="D106" s="184"/>
      <c r="E106" s="153" t="n">
        <f aca="false">IF(AE106&gt;0.5,CONCATENATE("→"),IF(V106&gt;0.5,CONCATENATE("→"),0))</f>
        <v>0</v>
      </c>
      <c r="F106" s="154"/>
      <c r="G106" s="155" t="n">
        <f aca="false">IF(ISBLANK(F106),0,IF(ISTEXT(C106),0,IF(ISTEXT(D106),CONCATENATE("     ",ROUNDDOWN(ORG.OPENOFFICE.YEARS(F106,$AB$2,0),0)))))</f>
        <v>0</v>
      </c>
      <c r="H106" s="58"/>
      <c r="I106" s="156" t="n">
        <f aca="false">IF(AE106&gt;0.5,CONCATENATE("←"),IF(V106&gt;0.5,CONCATENATE("←"),IF(ISTEXT(C106),CONCATENATE("App.  "),0)))</f>
        <v>0</v>
      </c>
      <c r="J106" s="157" t="str">
        <f aca="false">IF(ISBLANK(F106),CONCATENATE(" "),MONTH(F106))</f>
        <v> </v>
      </c>
      <c r="K106" s="158" t="n">
        <f aca="false">F106</f>
        <v>0</v>
      </c>
      <c r="L106" s="159" t="n">
        <f aca="false">IF(ISTEXT(C106),CONCATENATE("-"),IF(ISBLANK(F106),0,IF(ISTEXT(C106),0,IF(ISTEXT(D106),WEEKDAY(F106,1),0))))</f>
        <v>0</v>
      </c>
      <c r="M106" s="160" t="n">
        <f aca="false">IF(ISBLANK(F106),0,IF(ISTEXT(D106),WEEKDAY(DATE(YEAR($AT$1),MONTH(F106),DAY(F106))),0))</f>
        <v>0</v>
      </c>
      <c r="N106" s="161" t="n">
        <f aca="false">IF(G106&lt;0.5,0,IF(AL106=1,CONCATENATE("See calender!"),DAY(F106)+G106))</f>
        <v>0</v>
      </c>
      <c r="O106" s="162" t="n">
        <f aca="false">IF(ISTEXT(E106),1,0)</f>
        <v>0</v>
      </c>
      <c r="P106" s="163" t="n">
        <f aca="false">IF(ISBLANK(F106),0,ORG.OPENOFFICE.DAYSINMONTH(F106))</f>
        <v>0</v>
      </c>
      <c r="Q106" s="164" t="n">
        <f aca="false">IF(F106&gt;0.5,MONTH(F106),0)</f>
        <v>0</v>
      </c>
      <c r="R106" s="164" t="n">
        <f aca="false">IF(F106&gt;0.5,DAY(F106),0)</f>
        <v>0</v>
      </c>
      <c r="S106" s="164" t="n">
        <f aca="false">IF(Q106=Q$4,Q106,0)</f>
        <v>0</v>
      </c>
      <c r="T106" s="164" t="n">
        <f aca="false">IF(R$4=R106,R106,0)</f>
        <v>0</v>
      </c>
      <c r="U106" s="165" t="n">
        <f aca="false">IF(T106&gt;0.5,AND(S106&gt;0.5))</f>
        <v>0</v>
      </c>
      <c r="V106" s="166" t="n">
        <f aca="false">IF(U106=1,T106,0)</f>
        <v>0</v>
      </c>
      <c r="W106" s="166" t="n">
        <f aca="false">D106</f>
        <v>0</v>
      </c>
      <c r="X106" s="167" t="n">
        <f aca="false">IF(ISTEXT(C106),AND(V106&gt;0.5))</f>
        <v>0</v>
      </c>
      <c r="Y106" s="168" t="n">
        <f aca="false">IF(ISNUMBER(F106)&lt;0.5,0,IF(MONTH(F106)=$Y$4,1,IF(SUM(AA106+AB106)=2,1,0)))</f>
        <v>0</v>
      </c>
      <c r="Z106" s="168" t="n">
        <f aca="false">IF(ISBLANK(F106),0,IF(Y106=1,DAY(F106),0))</f>
        <v>0</v>
      </c>
      <c r="AA106" s="169" t="n">
        <f aca="false">IF(ISBLANK(F106),0,IF(MONTH(F106)+$Y$1=13,1,IF(MONTH(F106)=$Y$4+1,1,0)))</f>
        <v>0</v>
      </c>
      <c r="AB106" s="170" t="n">
        <f aca="false">IF(DAY(F106)+AA106=2,1,0)</f>
        <v>0</v>
      </c>
      <c r="AC106" s="170" t="n">
        <f aca="false">IF($Z$4=Z106,Z106,0)</f>
        <v>0</v>
      </c>
      <c r="AD106" s="171" t="n">
        <f aca="false">IF(DAY(F106)=P106,1,0)</f>
        <v>0</v>
      </c>
      <c r="AE106" s="172" t="n">
        <f aca="false">IF(BA106=1,0,IF(AC106&gt;=0.5,AC106,0))</f>
        <v>0</v>
      </c>
      <c r="AF106" s="172" t="n">
        <f aca="false">D106</f>
        <v>0</v>
      </c>
      <c r="AG106" s="173" t="n">
        <f aca="false">IF(V106&gt;0.5,1,0)</f>
        <v>0</v>
      </c>
      <c r="AH106" s="173" t="n">
        <f aca="false">IF(AG106=1,0,IF(AE106&gt;0.5,1,0))</f>
        <v>0</v>
      </c>
      <c r="AI106" s="174" t="n">
        <f aca="false">IF(ISTEXT(C106),AND(AE106&gt;0.5))</f>
        <v>0</v>
      </c>
      <c r="AJ106" s="173"/>
      <c r="AK106" s="173" t="n">
        <f aca="false">IF(Q106=$Q$4,1,0)</f>
        <v>0</v>
      </c>
      <c r="AL106" s="174" t="n">
        <f aca="false">IF(AK106=1,AND(R106&gt;=$R$4))</f>
        <v>0</v>
      </c>
      <c r="AM106" s="175" t="n">
        <f aca="false">IF(AL106=1,D106)</f>
        <v>0</v>
      </c>
      <c r="AN106" s="176" t="n">
        <f aca="false">IF(G106&gt;0.5,SUM(G106+1),0)</f>
        <v>0</v>
      </c>
      <c r="AO106" s="162" t="n">
        <f aca="false">G106</f>
        <v>0</v>
      </c>
      <c r="AP106" s="177" t="n">
        <f aca="false">IF(AL106=1,CONCATENATE(D106," on the → ",R106),0)</f>
        <v>0</v>
      </c>
      <c r="AQ106" s="145" t="n">
        <f aca="false">IF(AP106&gt;0.5,R106,0)</f>
        <v>0</v>
      </c>
      <c r="AR106" s="145" t="n">
        <f aca="false">IF(ISTEXT(AP106),1,0)</f>
        <v>0</v>
      </c>
      <c r="AS106" s="145" t="n">
        <f aca="false">IF(ISTEXT(AT106),1,0)</f>
        <v>0</v>
      </c>
      <c r="AT106" s="179" t="n">
        <f aca="false">IF(ISBLANK(F106),0,IF(MONTH(F106)=MONTH(AT$4),CONCATENATE(D106,", on the → ",R106),0))</f>
        <v>0</v>
      </c>
      <c r="AU106" s="180" t="n">
        <f aca="false">IF(MONTH(F106)&lt;=$AU$2,0,2)</f>
        <v>2</v>
      </c>
      <c r="AV106" s="180" t="n">
        <f aca="false">IF(AU106=0,0,IF(DAY(F106)&gt;=$AV$2,1,0))</f>
        <v>1</v>
      </c>
      <c r="AW106" s="180" t="n">
        <f aca="false">IF(SUM(AU106+AV106)=0,11,0)</f>
        <v>0</v>
      </c>
      <c r="AX106" s="5" t="n">
        <f aca="false">IF(ISTEXT(D106),1,0)</f>
        <v>0</v>
      </c>
      <c r="AY106" s="5" t="str">
        <f aca="false">IF(ISTEXT(C106),"zz",IF(ISBLANK(D106),"zz",D106))</f>
        <v>zz</v>
      </c>
      <c r="AZ106" s="181" t="str">
        <f aca="false">IF(ISTEXT(C106),D106,"zz")</f>
        <v>zz</v>
      </c>
      <c r="BA106" s="12" t="n">
        <f aca="false">IF(ISNUMBER(F106)&lt;0.5,0,IF(AND(DAY(F106)=1,MONTH(F106)=$Y$4),1,22))</f>
        <v>0</v>
      </c>
    </row>
    <row r="107" customFormat="false" ht="12.8" hidden="false" customHeight="false" outlineLevel="0" collapsed="false">
      <c r="A107" s="67" t="n">
        <f aca="false">SUM(1+A106)</f>
        <v>97</v>
      </c>
      <c r="B107" s="150" t="n">
        <f aca="false">IF(ISBLANK(D107),0,IF(ISTEXT(C107),CONCATENATE(""),SUM(YEAR(F107))+90))</f>
        <v>0</v>
      </c>
      <c r="C107" s="151"/>
      <c r="D107" s="152"/>
      <c r="E107" s="153" t="n">
        <f aca="false">IF(AE107&gt;0.5,CONCATENATE("→"),IF(V107&gt;0.5,CONCATENATE("→"),0))</f>
        <v>0</v>
      </c>
      <c r="F107" s="154"/>
      <c r="G107" s="155" t="n">
        <f aca="false">IF(ISBLANK(F107),0,IF(ISTEXT(C107),0,IF(ISTEXT(D107),CONCATENATE("     ",ROUNDDOWN(ORG.OPENOFFICE.YEARS(F107,$AB$2,0),0)))))</f>
        <v>0</v>
      </c>
      <c r="H107" s="58"/>
      <c r="I107" s="156" t="n">
        <f aca="false">IF(AE107&gt;0.5,CONCATENATE("←"),IF(V107&gt;0.5,CONCATENATE("←"),IF(ISTEXT(C107),CONCATENATE("App.  "),0)))</f>
        <v>0</v>
      </c>
      <c r="J107" s="157" t="str">
        <f aca="false">IF(ISBLANK(F107),CONCATENATE(" "),MONTH(F107))</f>
        <v> </v>
      </c>
      <c r="K107" s="158" t="n">
        <f aca="false">F107</f>
        <v>0</v>
      </c>
      <c r="L107" s="159" t="n">
        <f aca="false">IF(ISTEXT(C107),CONCATENATE("-"),IF(ISBLANK(F107),0,IF(ISTEXT(C107),0,IF(ISTEXT(D107),WEEKDAY(F107,1),0))))</f>
        <v>0</v>
      </c>
      <c r="M107" s="160" t="n">
        <f aca="false">IF(ISBLANK(F107),0,IF(ISTEXT(D107),WEEKDAY(DATE(YEAR($AT$1),MONTH(F107),DAY(F107))),0))</f>
        <v>0</v>
      </c>
      <c r="N107" s="161" t="n">
        <f aca="false">IF(G107&lt;0.5,0,IF(AL107=1,CONCATENATE("See calender!"),DAY(F107)+G107))</f>
        <v>0</v>
      </c>
      <c r="O107" s="162" t="n">
        <f aca="false">IF(ISTEXT(E107),1,0)</f>
        <v>0</v>
      </c>
      <c r="P107" s="163" t="n">
        <f aca="false">IF(ISBLANK(F107),0,ORG.OPENOFFICE.DAYSINMONTH(F107))</f>
        <v>0</v>
      </c>
      <c r="Q107" s="164" t="n">
        <f aca="false">IF(F107&gt;0.5,MONTH(F107),0)</f>
        <v>0</v>
      </c>
      <c r="R107" s="164" t="n">
        <f aca="false">IF(F107&gt;0.5,DAY(F107),0)</f>
        <v>0</v>
      </c>
      <c r="S107" s="164" t="n">
        <f aca="false">IF(Q107=Q$4,Q107,0)</f>
        <v>0</v>
      </c>
      <c r="T107" s="164" t="n">
        <f aca="false">IF(R$4=R107,R107,0)</f>
        <v>0</v>
      </c>
      <c r="U107" s="165" t="n">
        <f aca="false">IF(T107&gt;0.5,AND(S107&gt;0.5))</f>
        <v>0</v>
      </c>
      <c r="V107" s="166" t="n">
        <f aca="false">IF(U107=1,T107,0)</f>
        <v>0</v>
      </c>
      <c r="W107" s="166" t="n">
        <f aca="false">D107</f>
        <v>0</v>
      </c>
      <c r="X107" s="167" t="n">
        <f aca="false">IF(ISTEXT(C107),AND(V107&gt;0.5))</f>
        <v>0</v>
      </c>
      <c r="Y107" s="168" t="n">
        <f aca="false">IF(ISNUMBER(F107)&lt;0.5,0,IF(MONTH(F107)=$Y$4,1,IF(SUM(AA107+AB107)=2,1,0)))</f>
        <v>0</v>
      </c>
      <c r="Z107" s="168" t="n">
        <f aca="false">IF(ISBLANK(F107),0,IF(Y107=1,DAY(F107),0))</f>
        <v>0</v>
      </c>
      <c r="AA107" s="169" t="n">
        <f aca="false">IF(ISBLANK(F107),0,IF(MONTH(F107)+$Y$1=13,1,IF(MONTH(F107)=$Y$4+1,1,0)))</f>
        <v>0</v>
      </c>
      <c r="AB107" s="170" t="n">
        <f aca="false">IF(DAY(F107)+AA107=2,1,0)</f>
        <v>0</v>
      </c>
      <c r="AC107" s="170" t="n">
        <f aca="false">IF($Z$4=Z107,Z107,0)</f>
        <v>0</v>
      </c>
      <c r="AD107" s="171" t="n">
        <f aca="false">IF(DAY(F107)=P107,1,0)</f>
        <v>0</v>
      </c>
      <c r="AE107" s="172" t="n">
        <f aca="false">IF(BA107=1,0,IF(AC107&gt;=0.5,AC107,0))</f>
        <v>0</v>
      </c>
      <c r="AF107" s="172" t="n">
        <f aca="false">D107</f>
        <v>0</v>
      </c>
      <c r="AG107" s="173" t="n">
        <f aca="false">IF(V107&gt;0.5,1,0)</f>
        <v>0</v>
      </c>
      <c r="AH107" s="173" t="n">
        <f aca="false">IF(AG107=1,0,IF(AE107&gt;0.5,1,0))</f>
        <v>0</v>
      </c>
      <c r="AI107" s="174" t="n">
        <f aca="false">IF(ISTEXT(C107),AND(AE107&gt;0.5))</f>
        <v>0</v>
      </c>
      <c r="AJ107" s="173"/>
      <c r="AK107" s="173" t="n">
        <f aca="false">IF(Q107=$Q$4,1,0)</f>
        <v>0</v>
      </c>
      <c r="AL107" s="174" t="n">
        <f aca="false">IF(AK107=1,AND(R107&gt;=$R$4))</f>
        <v>0</v>
      </c>
      <c r="AM107" s="175" t="n">
        <f aca="false">IF(AL107=1,D107)</f>
        <v>0</v>
      </c>
      <c r="AN107" s="176" t="n">
        <f aca="false">IF(G107&gt;0.5,SUM(G107+1),0)</f>
        <v>0</v>
      </c>
      <c r="AO107" s="162" t="n">
        <f aca="false">G107</f>
        <v>0</v>
      </c>
      <c r="AP107" s="177" t="n">
        <f aca="false">IF(AL107=1,CONCATENATE(D107," on the → ",R107),0)</f>
        <v>0</v>
      </c>
      <c r="AQ107" s="178" t="n">
        <f aca="false">IF(AP107&gt;0.5,R107,0)</f>
        <v>0</v>
      </c>
      <c r="AR107" s="178" t="n">
        <f aca="false">IF(ISTEXT(AP107),1,0)</f>
        <v>0</v>
      </c>
      <c r="AS107" s="178" t="n">
        <f aca="false">IF(ISTEXT(AT107),1,0)</f>
        <v>0</v>
      </c>
      <c r="AT107" s="179" t="n">
        <f aca="false">IF(ISBLANK(F107),0,IF(MONTH(F107)=MONTH(AT$4),CONCATENATE(D107,", on the → ",R107),0))</f>
        <v>0</v>
      </c>
      <c r="AU107" s="180" t="n">
        <f aca="false">IF(MONTH(F107)&lt;=$AU$2,0,2)</f>
        <v>2</v>
      </c>
      <c r="AV107" s="180" t="n">
        <f aca="false">IF(AU107=0,0,IF(DAY(F107)&gt;=$AV$2,1,0))</f>
        <v>1</v>
      </c>
      <c r="AW107" s="180" t="n">
        <f aca="false">IF(SUM(AU107+AV107)=0,11,0)</f>
        <v>0</v>
      </c>
      <c r="AX107" s="5" t="n">
        <f aca="false">IF(ISTEXT(D107),1,0)</f>
        <v>0</v>
      </c>
      <c r="AY107" s="5" t="str">
        <f aca="false">IF(ISTEXT(C107),"zz",IF(ISBLANK(D107),"zz",D107))</f>
        <v>zz</v>
      </c>
      <c r="AZ107" s="181" t="str">
        <f aca="false">IF(ISTEXT(C107),D107,"zz")</f>
        <v>zz</v>
      </c>
      <c r="BA107" s="12" t="n">
        <f aca="false">IF(ISNUMBER(F107)&lt;0.5,0,IF(AND(DAY(F107)=1,MONTH(F107)=$Y$4),1,22))</f>
        <v>0</v>
      </c>
    </row>
  </sheetData>
  <mergeCells count="13">
    <mergeCell ref="AT1:AU1"/>
    <mergeCell ref="B2:B4"/>
    <mergeCell ref="C2:C4"/>
    <mergeCell ref="D2:M3"/>
    <mergeCell ref="Q2:S2"/>
    <mergeCell ref="T2:V2"/>
    <mergeCell ref="AD2:AE2"/>
    <mergeCell ref="AP2:AT2"/>
    <mergeCell ref="P3:P4"/>
    <mergeCell ref="AP3:AT3"/>
    <mergeCell ref="D4:F4"/>
    <mergeCell ref="K6:M6"/>
    <mergeCell ref="V6:W6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2019-01-27T16:50:19Z</dcterms:created>
  <dc:creator/>
  <dc:description/>
  <dc:language>en-US</dc:language>
  <cp:lastModifiedBy/>
  <cp:revision>1</cp:revision>
  <dc:subject/>
  <dc:title/>
</cp:coreProperties>
</file>