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Background" sheetId="1" state="visible" r:id="rId2"/>
    <sheet name="Odd number of teams" sheetId="2" state="visible" r:id="rId3"/>
    <sheet name="Even number of teams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<sst xmlns="http://schemas.openxmlformats.org/spreadsheetml/2006/main" count="118" uniqueCount="59">
  <si>
    <t xml:space="preserve">This spreadsheet calculates round-robin matches for odd or even numbers of teams (to a maximum of 16)</t>
  </si>
  <si>
    <t xml:space="preserve">1. Setting up matches for an ODD number of teams (see tab 'Odd number of teams')</t>
  </si>
  <si>
    <t xml:space="preserve">The general approach (good for doing this manually) is to:</t>
  </si>
  <si>
    <t xml:space="preserve">a) Write out an initial set of matches in two columns – as 'A vs B', 'C vs D', etc with the last team at the bottom left. See 'Round 1' below.</t>
  </si>
  <si>
    <t xml:space="preserve">b) To generate Round 2, move each team one cell 'clockwise'. See 'Round 2' below.</t>
  </si>
  <si>
    <t xml:space="preserve">c) Continue this movement until the teams return to their original places.</t>
  </si>
  <si>
    <t xml:space="preserve">In this example case (7 teams), you generate 7 rounds of '3 games plus a bye' per round.</t>
  </si>
  <si>
    <t xml:space="preserve">Each teams plays each of the others and also has 1 bye. The pattern can be repeated for additional games in the season.</t>
  </si>
  <si>
    <t xml:space="preserve">Round 1</t>
  </si>
  <si>
    <t xml:space="preserve">Round 2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</si>
  <si>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</si>
  <si>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</si>
  <si>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</si>
  <si>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</si>
  <si>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</si>
  <si>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F</t>
  </si>
  <si>
    <t xml:space="preserve">G</t>
  </si>
  <si>
    <t xml:space="preserve">To set up a schedule with an odd number of teams, see the tab 'Odd number of teams'.</t>
  </si>
  <si>
    <t xml:space="preserve">Enter the teams into the box for the first round and the rest of the rounds will be generated. The games are also displayed in a tabular format.</t>
  </si>
  <si>
    <t xml:space="preserve">The schedule for any one team can also be shown for all rounds.</t>
  </si>
  <si>
    <t xml:space="preserve">Note that the 'Match #' can also be thought of as the 'field #' or 'court #' etc (depending on the game).</t>
  </si>
  <si>
    <t xml:space="preserve">2. Setting up matches for an EVEN number of teams (see tab 'Even number of teams')</t>
  </si>
  <si>
    <t xml:space="preserve">a) Write out the teams in two columns – as 'A vs B', 'C vs D', etc for 'n' teams. These will be the games for 'Round 1'.</t>
  </si>
  <si>
    <t xml:space="preserve">b) To generate Round 2, keep 1 team in place and move the other teams one cell 'clockwise'. See 'Round 2' below.</t>
  </si>
  <si>
    <t xml:space="preserve">In this example case (8 teams), you generate 7 rounds of 4 games per round.</t>
  </si>
  <si>
    <t xml:space="preserve">Each teams plays each of the others once. The pattern can be repeated for additional games in the season.</t>
  </si>
  <si>
    <t xml:space="preserve">H</t>
  </si>
  <si>
    <t xml:space="preserve">To set up a schedule with an even number of teams, see the tab 'Even number of teams'.</t>
  </si>
  <si>
    <t xml:space="preserve">Automatic schedule calculation.</t>
  </si>
  <si>
    <t xml:space="preserve">Tabular view of games</t>
  </si>
  <si>
    <t xml:space="preserve">Enter team names in the box for Round 1 below (starting at the top of the box, and putting team names in columns B and C starting at</t>
  </si>
  <si>
    <t xml:space="preserve">Note that if you have enough sites for all matches for a round, the 'match #' can just be the site/field/court/etc that it is played on.</t>
  </si>
  <si>
    <t xml:space="preserve">the top). You can enter from 3 to 15 teams. The games for subsequent rounds are generated below, and shown in the table in columns</t>
  </si>
  <si>
    <t xml:space="preserve">Round</t>
  </si>
  <si>
    <t xml:space="preserve">Match 1</t>
  </si>
  <si>
    <t xml:space="preserve">Match 2</t>
  </si>
  <si>
    <t xml:space="preserve">Match 3</t>
  </si>
  <si>
    <t xml:space="preserve">Match 4</t>
  </si>
  <si>
    <t xml:space="preserve">Match 5</t>
  </si>
  <si>
    <t xml:space="preserve">Match 6</t>
  </si>
  <si>
    <t xml:space="preserve">Match 7</t>
  </si>
  <si>
    <t xml:space="preserve">Bye</t>
  </si>
  <si>
    <t xml:space="preserve">L through AA. If you enter &lt;15 teams only the appropriate matches are shown in the table ('extra' rows repeat the pattern).</t>
  </si>
  <si>
    <t xml:space="preserve">Team 1</t>
  </si>
  <si>
    <t xml:space="preserve">Team 2</t>
  </si>
  <si>
    <t xml:space="preserve"># of teams:</t>
  </si>
  <si>
    <t xml:space="preserve">Team 3</t>
  </si>
  <si>
    <t xml:space="preserve">Team 4</t>
  </si>
  <si>
    <t xml:space="preserve">Team 5</t>
  </si>
  <si>
    <t xml:space="preserve">Team 6</t>
  </si>
  <si>
    <t xml:space="preserve">Team 7</t>
  </si>
  <si>
    <t xml:space="preserve">Summary for team</t>
  </si>
  <si>
    <t xml:space="preserve">(enter team name in cell N22)</t>
  </si>
  <si>
    <t xml:space="preserve">versus</t>
  </si>
  <si>
    <t xml:space="preserve">Match #</t>
  </si>
  <si>
    <t xml:space="preserve">the top). You can enter from 2 to 16 teams. The games for subsequent rounds are generated below, and shown in the table in columns</t>
  </si>
  <si>
    <t xml:space="preserve">Match 8</t>
  </si>
  <si>
    <t xml:space="preserve">L through AB. If you enter &lt;16 teams then only the appropriate number of rounds and matches are shown in the table.</t>
  </si>
  <si>
    <t xml:space="preserve">Team 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</si>
</sst>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SimSun"/>
      <family val="2"/>
    </font>
    <font>
      <sz val="10"/>
      <name val="SimSun"/>
      <family val="2"/>
    </font>
    <font>
      <b val="true"/>
      <sz val="12"/>
      <name val="Arial"/>
      <family val="2"/>
    </font>
    <font>
      <b val="true"/>
      <sz val="10"/>
      <name val="Arial"/>
      <family val="2"/>
    </font>
    <font>
      <b val="true"/>
      <sz val="10"/>
      <color rgb="FF8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205200</xdr:colOff>
      <xdr:row>11</xdr:row>
      <xdr:rowOff>69480</xdr:rowOff>
    </xdr:from>
    <xdr:to>
      <xdr:col>3</xdr:col>
      <xdr:colOff>576720</xdr:colOff>
      <xdr:row>14</xdr:row>
      <xdr:rowOff>2520</xdr:rowOff>
    </xdr:to>
    <xdr:sp>
      <xdr:nvSpPr>
        <xdr:cNvPr id="0" name="CustomShape 1"/>
        <xdr:cNvSpPr/>
      </xdr:nvSpPr>
      <xdr:spPr>
        <a:xfrm>
          <a:off x="2296080" y="1895040"/>
          <a:ext cx="371520" cy="422640"/>
        </a:xfrm>
        <a:custGeom>
          <a:avLst/>
          <a:gdLst/>
          <a:ahLst/>
          <a:rect l="0" t="0" r="r" b="b"/>
          <a:pathLst>
            <a:path w="1163" h="879">
              <a:moveTo>
                <a:pt x="779" y="587"/>
              </a:moveTo>
              <a:lnTo>
                <a:pt x="779" y="572"/>
              </a:lnTo>
              <a:lnTo>
                <a:pt x="778" y="557"/>
              </a:lnTo>
              <a:lnTo>
                <a:pt x="776" y="542"/>
              </a:lnTo>
              <a:lnTo>
                <a:pt x="774" y="527"/>
              </a:lnTo>
              <a:lnTo>
                <a:pt x="771" y="512"/>
              </a:lnTo>
              <a:lnTo>
                <a:pt x="767" y="497"/>
              </a:lnTo>
              <a:lnTo>
                <a:pt x="763" y="483"/>
              </a:lnTo>
              <a:lnTo>
                <a:pt x="758" y="469"/>
              </a:lnTo>
              <a:lnTo>
                <a:pt x="752" y="455"/>
              </a:lnTo>
              <a:lnTo>
                <a:pt x="746" y="442"/>
              </a:lnTo>
              <a:lnTo>
                <a:pt x="739" y="429"/>
              </a:lnTo>
              <a:lnTo>
                <a:pt x="732" y="416"/>
              </a:lnTo>
              <a:lnTo>
                <a:pt x="724" y="404"/>
              </a:lnTo>
              <a:lnTo>
                <a:pt x="716" y="392"/>
              </a:lnTo>
              <a:lnTo>
                <a:pt x="707" y="381"/>
              </a:lnTo>
              <a:lnTo>
                <a:pt x="697" y="370"/>
              </a:lnTo>
              <a:lnTo>
                <a:pt x="687" y="360"/>
              </a:lnTo>
              <a:lnTo>
                <a:pt x="677" y="351"/>
              </a:lnTo>
              <a:lnTo>
                <a:pt x="666" y="342"/>
              </a:lnTo>
              <a:lnTo>
                <a:pt x="655" y="333"/>
              </a:lnTo>
              <a:lnTo>
                <a:pt x="644" y="326"/>
              </a:lnTo>
              <a:lnTo>
                <a:pt x="632" y="319"/>
              </a:lnTo>
              <a:lnTo>
                <a:pt x="620" y="312"/>
              </a:lnTo>
              <a:lnTo>
                <a:pt x="607" y="307"/>
              </a:lnTo>
              <a:lnTo>
                <a:pt x="595" y="302"/>
              </a:lnTo>
              <a:lnTo>
                <a:pt x="582" y="298"/>
              </a:lnTo>
              <a:lnTo>
                <a:pt x="569" y="294"/>
              </a:lnTo>
              <a:lnTo>
                <a:pt x="556" y="291"/>
              </a:lnTo>
              <a:lnTo>
                <a:pt x="543" y="290"/>
              </a:lnTo>
              <a:lnTo>
                <a:pt x="529" y="288"/>
              </a:lnTo>
              <a:lnTo>
                <a:pt x="516" y="288"/>
              </a:lnTo>
              <a:lnTo>
                <a:pt x="503" y="288"/>
              </a:lnTo>
              <a:lnTo>
                <a:pt x="489" y="290"/>
              </a:lnTo>
              <a:lnTo>
                <a:pt x="476" y="291"/>
              </a:lnTo>
              <a:lnTo>
                <a:pt x="463" y="294"/>
              </a:lnTo>
              <a:lnTo>
                <a:pt x="450" y="298"/>
              </a:lnTo>
              <a:lnTo>
                <a:pt x="437" y="302"/>
              </a:lnTo>
              <a:lnTo>
                <a:pt x="425" y="307"/>
              </a:lnTo>
              <a:lnTo>
                <a:pt x="412" y="312"/>
              </a:lnTo>
              <a:lnTo>
                <a:pt x="400" y="319"/>
              </a:lnTo>
              <a:lnTo>
                <a:pt x="388" y="326"/>
              </a:lnTo>
              <a:lnTo>
                <a:pt x="377" y="333"/>
              </a:lnTo>
              <a:lnTo>
                <a:pt x="366" y="342"/>
              </a:lnTo>
              <a:lnTo>
                <a:pt x="355" y="351"/>
              </a:lnTo>
              <a:lnTo>
                <a:pt x="345" y="360"/>
              </a:lnTo>
              <a:lnTo>
                <a:pt x="335" y="370"/>
              </a:lnTo>
              <a:lnTo>
                <a:pt x="325" y="381"/>
              </a:lnTo>
              <a:lnTo>
                <a:pt x="316" y="392"/>
              </a:lnTo>
              <a:lnTo>
                <a:pt x="308" y="404"/>
              </a:lnTo>
              <a:lnTo>
                <a:pt x="300" y="416"/>
              </a:lnTo>
              <a:lnTo>
                <a:pt x="293" y="429"/>
              </a:lnTo>
              <a:lnTo>
                <a:pt x="286" y="442"/>
              </a:lnTo>
              <a:lnTo>
                <a:pt x="280" y="455"/>
              </a:lnTo>
              <a:lnTo>
                <a:pt x="274" y="469"/>
              </a:lnTo>
              <a:lnTo>
                <a:pt x="269" y="483"/>
              </a:lnTo>
              <a:lnTo>
                <a:pt x="265" y="497"/>
              </a:lnTo>
              <a:lnTo>
                <a:pt x="261" y="512"/>
              </a:lnTo>
              <a:lnTo>
                <a:pt x="258" y="527"/>
              </a:lnTo>
              <a:lnTo>
                <a:pt x="256" y="542"/>
              </a:lnTo>
              <a:lnTo>
                <a:pt x="254" y="557"/>
              </a:lnTo>
              <a:lnTo>
                <a:pt x="253" y="572"/>
              </a:lnTo>
              <a:lnTo>
                <a:pt x="253" y="587"/>
              </a:lnTo>
              <a:lnTo>
                <a:pt x="0" y="587"/>
              </a:lnTo>
              <a:lnTo>
                <a:pt x="1" y="557"/>
              </a:lnTo>
              <a:lnTo>
                <a:pt x="3" y="528"/>
              </a:lnTo>
              <a:lnTo>
                <a:pt x="6" y="498"/>
              </a:lnTo>
              <a:lnTo>
                <a:pt x="11" y="469"/>
              </a:lnTo>
              <a:lnTo>
                <a:pt x="16" y="440"/>
              </a:lnTo>
              <a:lnTo>
                <a:pt x="24" y="411"/>
              </a:lnTo>
              <a:lnTo>
                <a:pt x="32" y="383"/>
              </a:lnTo>
              <a:lnTo>
                <a:pt x="42" y="356"/>
              </a:lnTo>
              <a:lnTo>
                <a:pt x="53" y="328"/>
              </a:lnTo>
              <a:lnTo>
                <a:pt x="65" y="302"/>
              </a:lnTo>
              <a:lnTo>
                <a:pt x="78" y="276"/>
              </a:lnTo>
              <a:lnTo>
                <a:pt x="92" y="252"/>
              </a:lnTo>
              <a:lnTo>
                <a:pt x="108" y="228"/>
              </a:lnTo>
              <a:lnTo>
                <a:pt x="124" y="205"/>
              </a:lnTo>
              <a:lnTo>
                <a:pt x="142" y="183"/>
              </a:lnTo>
              <a:lnTo>
                <a:pt x="160" y="162"/>
              </a:lnTo>
              <a:lnTo>
                <a:pt x="180" y="142"/>
              </a:lnTo>
              <a:lnTo>
                <a:pt x="200" y="123"/>
              </a:lnTo>
              <a:lnTo>
                <a:pt x="221" y="105"/>
              </a:lnTo>
              <a:lnTo>
                <a:pt x="243" y="89"/>
              </a:lnTo>
              <a:lnTo>
                <a:pt x="266" y="74"/>
              </a:lnTo>
              <a:lnTo>
                <a:pt x="289" y="60"/>
              </a:lnTo>
              <a:lnTo>
                <a:pt x="313" y="48"/>
              </a:lnTo>
              <a:lnTo>
                <a:pt x="337" y="37"/>
              </a:lnTo>
              <a:lnTo>
                <a:pt x="362" y="27"/>
              </a:lnTo>
              <a:lnTo>
                <a:pt x="387" y="19"/>
              </a:lnTo>
              <a:lnTo>
                <a:pt x="412" y="12"/>
              </a:lnTo>
              <a:lnTo>
                <a:pt x="438" y="7"/>
              </a:lnTo>
              <a:lnTo>
                <a:pt x="464" y="3"/>
              </a:lnTo>
              <a:lnTo>
                <a:pt x="490" y="1"/>
              </a:lnTo>
              <a:lnTo>
                <a:pt x="516" y="0"/>
              </a:lnTo>
              <a:lnTo>
                <a:pt x="542" y="1"/>
              </a:lnTo>
              <a:lnTo>
                <a:pt x="568" y="3"/>
              </a:lnTo>
              <a:lnTo>
                <a:pt x="594" y="7"/>
              </a:lnTo>
              <a:lnTo>
                <a:pt x="620" y="12"/>
              </a:lnTo>
              <a:lnTo>
                <a:pt x="645" y="19"/>
              </a:lnTo>
              <a:lnTo>
                <a:pt x="670" y="27"/>
              </a:lnTo>
              <a:lnTo>
                <a:pt x="695" y="37"/>
              </a:lnTo>
              <a:lnTo>
                <a:pt x="719" y="48"/>
              </a:lnTo>
              <a:lnTo>
                <a:pt x="743" y="60"/>
              </a:lnTo>
              <a:lnTo>
                <a:pt x="766" y="74"/>
              </a:lnTo>
              <a:lnTo>
                <a:pt x="789" y="89"/>
              </a:lnTo>
              <a:lnTo>
                <a:pt x="811" y="105"/>
              </a:lnTo>
              <a:lnTo>
                <a:pt x="832" y="123"/>
              </a:lnTo>
              <a:lnTo>
                <a:pt x="852" y="142"/>
              </a:lnTo>
              <a:lnTo>
                <a:pt x="872" y="162"/>
              </a:lnTo>
              <a:lnTo>
                <a:pt x="890" y="183"/>
              </a:lnTo>
              <a:lnTo>
                <a:pt x="908" y="205"/>
              </a:lnTo>
              <a:lnTo>
                <a:pt x="924" y="228"/>
              </a:lnTo>
              <a:lnTo>
                <a:pt x="940" y="252"/>
              </a:lnTo>
              <a:lnTo>
                <a:pt x="954" y="276"/>
              </a:lnTo>
              <a:lnTo>
                <a:pt x="967" y="302"/>
              </a:lnTo>
              <a:lnTo>
                <a:pt x="979" y="328"/>
              </a:lnTo>
              <a:lnTo>
                <a:pt x="990" y="356"/>
              </a:lnTo>
              <a:lnTo>
                <a:pt x="1000" y="383"/>
              </a:lnTo>
              <a:lnTo>
                <a:pt x="1008" y="411"/>
              </a:lnTo>
              <a:lnTo>
                <a:pt x="1016" y="440"/>
              </a:lnTo>
              <a:lnTo>
                <a:pt x="1021" y="469"/>
              </a:lnTo>
              <a:lnTo>
                <a:pt x="1026" y="498"/>
              </a:lnTo>
              <a:lnTo>
                <a:pt x="1029" y="528"/>
              </a:lnTo>
              <a:lnTo>
                <a:pt x="1031" y="557"/>
              </a:lnTo>
              <a:lnTo>
                <a:pt x="1032" y="587"/>
              </a:lnTo>
              <a:lnTo>
                <a:pt x="1162" y="587"/>
              </a:lnTo>
              <a:lnTo>
                <a:pt x="906" y="878"/>
              </a:lnTo>
              <a:lnTo>
                <a:pt x="650" y="587"/>
              </a:lnTo>
              <a:lnTo>
                <a:pt x="779" y="587"/>
              </a:lnTo>
            </a:path>
          </a:pathLst>
        </a:custGeom>
        <a:solidFill>
          <a:srgbClr val="99ccff"/>
        </a:solidFill>
        <a:ln>
          <a:solidFill>
            <a:srgbClr val="000000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205200</xdr:colOff>
      <xdr:row>30</xdr:row>
      <xdr:rowOff>69480</xdr:rowOff>
    </xdr:from>
    <xdr:to>
      <xdr:col>3</xdr:col>
      <xdr:colOff>576720</xdr:colOff>
      <xdr:row>33</xdr:row>
      <xdr:rowOff>2520</xdr:rowOff>
    </xdr:to>
    <xdr:sp>
      <xdr:nvSpPr>
        <xdr:cNvPr id="1" name="CustomShape 1"/>
        <xdr:cNvSpPr/>
      </xdr:nvSpPr>
      <xdr:spPr>
        <a:xfrm>
          <a:off x="2296080" y="4995720"/>
          <a:ext cx="371520" cy="422640"/>
        </a:xfrm>
        <a:custGeom>
          <a:avLst/>
          <a:gdLst/>
          <a:ahLst/>
          <a:rect l="0" t="0" r="r" b="b"/>
          <a:pathLst>
            <a:path w="1163" h="879">
              <a:moveTo>
                <a:pt x="779" y="587"/>
              </a:moveTo>
              <a:lnTo>
                <a:pt x="779" y="572"/>
              </a:lnTo>
              <a:lnTo>
                <a:pt x="778" y="557"/>
              </a:lnTo>
              <a:lnTo>
                <a:pt x="776" y="542"/>
              </a:lnTo>
              <a:lnTo>
                <a:pt x="774" y="527"/>
              </a:lnTo>
              <a:lnTo>
                <a:pt x="771" y="512"/>
              </a:lnTo>
              <a:lnTo>
                <a:pt x="767" y="497"/>
              </a:lnTo>
              <a:lnTo>
                <a:pt x="763" y="483"/>
              </a:lnTo>
              <a:lnTo>
                <a:pt x="758" y="469"/>
              </a:lnTo>
              <a:lnTo>
                <a:pt x="752" y="455"/>
              </a:lnTo>
              <a:lnTo>
                <a:pt x="746" y="442"/>
              </a:lnTo>
              <a:lnTo>
                <a:pt x="739" y="429"/>
              </a:lnTo>
              <a:lnTo>
                <a:pt x="732" y="416"/>
              </a:lnTo>
              <a:lnTo>
                <a:pt x="724" y="404"/>
              </a:lnTo>
              <a:lnTo>
                <a:pt x="716" y="392"/>
              </a:lnTo>
              <a:lnTo>
                <a:pt x="707" y="381"/>
              </a:lnTo>
              <a:lnTo>
                <a:pt x="697" y="370"/>
              </a:lnTo>
              <a:lnTo>
                <a:pt x="687" y="360"/>
              </a:lnTo>
              <a:lnTo>
                <a:pt x="677" y="351"/>
              </a:lnTo>
              <a:lnTo>
                <a:pt x="666" y="342"/>
              </a:lnTo>
              <a:lnTo>
                <a:pt x="655" y="333"/>
              </a:lnTo>
              <a:lnTo>
                <a:pt x="644" y="326"/>
              </a:lnTo>
              <a:lnTo>
                <a:pt x="632" y="319"/>
              </a:lnTo>
              <a:lnTo>
                <a:pt x="620" y="312"/>
              </a:lnTo>
              <a:lnTo>
                <a:pt x="607" y="307"/>
              </a:lnTo>
              <a:lnTo>
                <a:pt x="595" y="302"/>
              </a:lnTo>
              <a:lnTo>
                <a:pt x="582" y="298"/>
              </a:lnTo>
              <a:lnTo>
                <a:pt x="569" y="294"/>
              </a:lnTo>
              <a:lnTo>
                <a:pt x="556" y="291"/>
              </a:lnTo>
              <a:lnTo>
                <a:pt x="543" y="290"/>
              </a:lnTo>
              <a:lnTo>
                <a:pt x="529" y="288"/>
              </a:lnTo>
              <a:lnTo>
                <a:pt x="516" y="288"/>
              </a:lnTo>
              <a:lnTo>
                <a:pt x="503" y="288"/>
              </a:lnTo>
              <a:lnTo>
                <a:pt x="489" y="290"/>
              </a:lnTo>
              <a:lnTo>
                <a:pt x="476" y="291"/>
              </a:lnTo>
              <a:lnTo>
                <a:pt x="463" y="294"/>
              </a:lnTo>
              <a:lnTo>
                <a:pt x="450" y="298"/>
              </a:lnTo>
              <a:lnTo>
                <a:pt x="437" y="302"/>
              </a:lnTo>
              <a:lnTo>
                <a:pt x="425" y="307"/>
              </a:lnTo>
              <a:lnTo>
                <a:pt x="412" y="312"/>
              </a:lnTo>
              <a:lnTo>
                <a:pt x="400" y="319"/>
              </a:lnTo>
              <a:lnTo>
                <a:pt x="388" y="326"/>
              </a:lnTo>
              <a:lnTo>
                <a:pt x="377" y="333"/>
              </a:lnTo>
              <a:lnTo>
                <a:pt x="366" y="342"/>
              </a:lnTo>
              <a:lnTo>
                <a:pt x="355" y="351"/>
              </a:lnTo>
              <a:lnTo>
                <a:pt x="345" y="360"/>
              </a:lnTo>
              <a:lnTo>
                <a:pt x="335" y="370"/>
              </a:lnTo>
              <a:lnTo>
                <a:pt x="325" y="381"/>
              </a:lnTo>
              <a:lnTo>
                <a:pt x="316" y="392"/>
              </a:lnTo>
              <a:lnTo>
                <a:pt x="308" y="404"/>
              </a:lnTo>
              <a:lnTo>
                <a:pt x="300" y="416"/>
              </a:lnTo>
              <a:lnTo>
                <a:pt x="293" y="429"/>
              </a:lnTo>
              <a:lnTo>
                <a:pt x="286" y="442"/>
              </a:lnTo>
              <a:lnTo>
                <a:pt x="280" y="455"/>
              </a:lnTo>
              <a:lnTo>
                <a:pt x="274" y="469"/>
              </a:lnTo>
              <a:lnTo>
                <a:pt x="269" y="483"/>
              </a:lnTo>
              <a:lnTo>
                <a:pt x="265" y="497"/>
              </a:lnTo>
              <a:lnTo>
                <a:pt x="261" y="512"/>
              </a:lnTo>
              <a:lnTo>
                <a:pt x="258" y="527"/>
              </a:lnTo>
              <a:lnTo>
                <a:pt x="256" y="542"/>
              </a:lnTo>
              <a:lnTo>
                <a:pt x="254" y="557"/>
              </a:lnTo>
              <a:lnTo>
                <a:pt x="253" y="572"/>
              </a:lnTo>
              <a:lnTo>
                <a:pt x="253" y="587"/>
              </a:lnTo>
              <a:lnTo>
                <a:pt x="0" y="587"/>
              </a:lnTo>
              <a:lnTo>
                <a:pt x="1" y="557"/>
              </a:lnTo>
              <a:lnTo>
                <a:pt x="3" y="528"/>
              </a:lnTo>
              <a:lnTo>
                <a:pt x="6" y="498"/>
              </a:lnTo>
              <a:lnTo>
                <a:pt x="11" y="469"/>
              </a:lnTo>
              <a:lnTo>
                <a:pt x="16" y="440"/>
              </a:lnTo>
              <a:lnTo>
                <a:pt x="24" y="411"/>
              </a:lnTo>
              <a:lnTo>
                <a:pt x="32" y="383"/>
              </a:lnTo>
              <a:lnTo>
                <a:pt x="42" y="356"/>
              </a:lnTo>
              <a:lnTo>
                <a:pt x="53" y="328"/>
              </a:lnTo>
              <a:lnTo>
                <a:pt x="65" y="302"/>
              </a:lnTo>
              <a:lnTo>
                <a:pt x="78" y="276"/>
              </a:lnTo>
              <a:lnTo>
                <a:pt x="92" y="252"/>
              </a:lnTo>
              <a:lnTo>
                <a:pt x="108" y="228"/>
              </a:lnTo>
              <a:lnTo>
                <a:pt x="124" y="205"/>
              </a:lnTo>
              <a:lnTo>
                <a:pt x="142" y="183"/>
              </a:lnTo>
              <a:lnTo>
                <a:pt x="160" y="162"/>
              </a:lnTo>
              <a:lnTo>
                <a:pt x="180" y="142"/>
              </a:lnTo>
              <a:lnTo>
                <a:pt x="200" y="123"/>
              </a:lnTo>
              <a:lnTo>
                <a:pt x="221" y="105"/>
              </a:lnTo>
              <a:lnTo>
                <a:pt x="243" y="89"/>
              </a:lnTo>
              <a:lnTo>
                <a:pt x="266" y="74"/>
              </a:lnTo>
              <a:lnTo>
                <a:pt x="289" y="60"/>
              </a:lnTo>
              <a:lnTo>
                <a:pt x="313" y="48"/>
              </a:lnTo>
              <a:lnTo>
                <a:pt x="337" y="37"/>
              </a:lnTo>
              <a:lnTo>
                <a:pt x="362" y="27"/>
              </a:lnTo>
              <a:lnTo>
                <a:pt x="387" y="19"/>
              </a:lnTo>
              <a:lnTo>
                <a:pt x="412" y="12"/>
              </a:lnTo>
              <a:lnTo>
                <a:pt x="438" y="7"/>
              </a:lnTo>
              <a:lnTo>
                <a:pt x="464" y="3"/>
              </a:lnTo>
              <a:lnTo>
                <a:pt x="490" y="1"/>
              </a:lnTo>
              <a:lnTo>
                <a:pt x="516" y="0"/>
              </a:lnTo>
              <a:lnTo>
                <a:pt x="542" y="1"/>
              </a:lnTo>
              <a:lnTo>
                <a:pt x="568" y="3"/>
              </a:lnTo>
              <a:lnTo>
                <a:pt x="594" y="7"/>
              </a:lnTo>
              <a:lnTo>
                <a:pt x="620" y="12"/>
              </a:lnTo>
              <a:lnTo>
                <a:pt x="645" y="19"/>
              </a:lnTo>
              <a:lnTo>
                <a:pt x="670" y="27"/>
              </a:lnTo>
              <a:lnTo>
                <a:pt x="695" y="37"/>
              </a:lnTo>
              <a:lnTo>
                <a:pt x="719" y="48"/>
              </a:lnTo>
              <a:lnTo>
                <a:pt x="743" y="60"/>
              </a:lnTo>
              <a:lnTo>
                <a:pt x="766" y="74"/>
              </a:lnTo>
              <a:lnTo>
                <a:pt x="789" y="89"/>
              </a:lnTo>
              <a:lnTo>
                <a:pt x="811" y="105"/>
              </a:lnTo>
              <a:lnTo>
                <a:pt x="832" y="123"/>
              </a:lnTo>
              <a:lnTo>
                <a:pt x="852" y="142"/>
              </a:lnTo>
              <a:lnTo>
                <a:pt x="872" y="162"/>
              </a:lnTo>
              <a:lnTo>
                <a:pt x="890" y="183"/>
              </a:lnTo>
              <a:lnTo>
                <a:pt x="908" y="205"/>
              </a:lnTo>
              <a:lnTo>
                <a:pt x="924" y="228"/>
              </a:lnTo>
              <a:lnTo>
                <a:pt x="940" y="252"/>
              </a:lnTo>
              <a:lnTo>
                <a:pt x="954" y="276"/>
              </a:lnTo>
              <a:lnTo>
                <a:pt x="967" y="302"/>
              </a:lnTo>
              <a:lnTo>
                <a:pt x="979" y="328"/>
              </a:lnTo>
              <a:lnTo>
                <a:pt x="990" y="356"/>
              </a:lnTo>
              <a:lnTo>
                <a:pt x="1000" y="383"/>
              </a:lnTo>
              <a:lnTo>
                <a:pt x="1008" y="411"/>
              </a:lnTo>
              <a:lnTo>
                <a:pt x="1016" y="440"/>
              </a:lnTo>
              <a:lnTo>
                <a:pt x="1021" y="469"/>
              </a:lnTo>
              <a:lnTo>
                <a:pt x="1026" y="498"/>
              </a:lnTo>
              <a:lnTo>
                <a:pt x="1029" y="528"/>
              </a:lnTo>
              <a:lnTo>
                <a:pt x="1031" y="557"/>
              </a:lnTo>
              <a:lnTo>
                <a:pt x="1032" y="587"/>
              </a:lnTo>
              <a:lnTo>
                <a:pt x="1162" y="587"/>
              </a:lnTo>
              <a:lnTo>
                <a:pt x="906" y="878"/>
              </a:lnTo>
              <a:lnTo>
                <a:pt x="650" y="587"/>
              </a:lnTo>
              <a:lnTo>
                <a:pt x="779" y="587"/>
              </a:lnTo>
            </a:path>
          </a:pathLst>
        </a:custGeom>
        <a:solidFill>
          <a:srgbClr val="99ccff"/>
        </a:solidFill>
        <a:ln>
          <a:solidFill>
            <a:srgbClr val="000000"/>
          </a:solidFill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6.51"/>
    <col collapsed="false" customWidth="false" hidden="false" outlineLevel="0" max="9" min="2" style="0" width="11.57"/>
    <col collapsed="false" customWidth="true" hidden="false" outlineLevel="0" max="10" min="10" style="0" width="20.81"/>
    <col collapsed="false" customWidth="false" hidden="false" outlineLevel="0" max="1025" min="11" style="0" width="11.52"/>
  </cols>
  <sheetData>
    <row r="1" customFormat="false" ht="15.25" hidden="false" customHeight="false" outlineLevel="0" collapsed="false">
      <c r="A1" s="1" t="s">
        <v>0</v>
      </c>
    </row>
    <row r="2" customFormat="false" ht="12.85" hidden="false" customHeight="false" outlineLevel="0" collapsed="false">
      <c r="A2" s="2"/>
    </row>
    <row r="3" customFormat="false" ht="12.85" hidden="false" customHeight="false" outlineLevel="0" collapsed="false">
      <c r="A3" s="3" t="s">
        <v>1</v>
      </c>
    </row>
    <row r="4" customFormat="false" ht="12.85" hidden="false" customHeight="false" outlineLevel="0" collapsed="false">
      <c r="A4" s="0" t="s">
        <v>2</v>
      </c>
    </row>
    <row r="5" customFormat="false" ht="12.85" hidden="false" customHeight="false" outlineLevel="0" collapsed="false">
      <c r="B5" s="0" t="s">
        <v>3</v>
      </c>
    </row>
    <row r="6" customFormat="false" ht="12.85" hidden="false" customHeight="false" outlineLevel="0" collapsed="false">
      <c r="B6" s="0" t="s">
        <v>4</v>
      </c>
    </row>
    <row r="7" customFormat="false" ht="12.85" hidden="false" customHeight="false" outlineLevel="0" collapsed="false">
      <c r="B7" s="0" t="s">
        <v>5</v>
      </c>
    </row>
    <row r="8" customFormat="false" ht="12.85" hidden="false" customHeight="false" outlineLevel="0" collapsed="false">
      <c r="A8" s="0" t="s">
        <v>6</v>
      </c>
    </row>
    <row r="9" customFormat="false" ht="12.85" hidden="false" customHeight="false" outlineLevel="0" collapsed="false">
      <c r="B9" s="0" t="s">
        <v>7</v>
      </c>
    </row>
    <row r="11" customFormat="false" ht="12.85" hidden="false" customHeight="false" outlineLevel="0" collapsed="false">
      <c r="B11" s="4" t="s">
        <v>8</v>
      </c>
      <c r="C11" s="4"/>
      <c r="E11" s="4" t="s">
        <v>9</v>
      </c>
      <c r="F11" s="4"/>
    </row>
    <row r="12" customFormat="false" ht="12.85" hidden="false" customHeight="false" outlineLevel="0" collapsed="false">
      <c r="B12" s="5" t="s">
        <v>10</v>
      </c>
      <c r="C12" s="5" t="s">
        <v>11</v>
      </c>
      <c r="E12" s="5" t="s">
        <v>12</v>
      </c>
      <c r="F12" s="5" t="s">
        <v>10</v>
      </c>
    </row>
    <row r="13" customFormat="false" ht="12.85" hidden="false" customHeight="false" outlineLevel="0" collapsed="false">
      <c r="B13" s="5" t="s">
        <v>12</v>
      </c>
      <c r="C13" s="5" t="s">
        <v>13</v>
      </c>
      <c r="E13" s="5" t="s">
        <v>14</v>
      </c>
      <c r="F13" s="5" t="s">
        <v>11</v>
      </c>
    </row>
    <row r="14" customFormat="false" ht="12.85" hidden="false" customHeight="false" outlineLevel="0" collapsed="false">
      <c r="B14" s="5" t="s">
        <v>14</v>
      </c>
      <c r="C14" s="5" t="s">
        <v>15</v>
      </c>
      <c r="E14" s="5" t="s">
        <v>16</v>
      </c>
      <c r="F14" s="5" t="s">
        <v>13</v>
      </c>
    </row>
    <row r="15" customFormat="false" ht="12.85" hidden="false" customHeight="false" outlineLevel="0" collapsed="false">
      <c r="B15" s="5" t="s">
        <v>16</v>
      </c>
      <c r="C15" s="5"/>
      <c r="E15" s="5" t="s">
        <v>15</v>
      </c>
      <c r="F15" s="5"/>
    </row>
    <row r="17" customFormat="false" ht="12.85" hidden="false" customHeight="false" outlineLevel="0" collapsed="false">
      <c r="A17" s="0" t="s">
        <v>17</v>
      </c>
    </row>
    <row r="18" customFormat="false" ht="12.85" hidden="false" customHeight="false" outlineLevel="0" collapsed="false">
      <c r="A18" s="0" t="s">
        <v>18</v>
      </c>
    </row>
    <row r="19" customFormat="false" ht="12.85" hidden="false" customHeight="false" outlineLevel="0" collapsed="false">
      <c r="B19" s="0" t="s">
        <v>19</v>
      </c>
    </row>
    <row r="20" customFormat="false" ht="12.85" hidden="false" customHeight="false" outlineLevel="0" collapsed="false">
      <c r="B20" s="0" t="s">
        <v>20</v>
      </c>
    </row>
    <row r="22" customFormat="false" ht="12.85" hidden="false" customHeight="false" outlineLevel="0" collapsed="false">
      <c r="A22" s="3" t="s">
        <v>21</v>
      </c>
    </row>
    <row r="23" customFormat="false" ht="12.85" hidden="false" customHeight="false" outlineLevel="0" collapsed="false">
      <c r="A23" s="0" t="s">
        <v>2</v>
      </c>
    </row>
    <row r="24" customFormat="false" ht="12.85" hidden="false" customHeight="false" outlineLevel="0" collapsed="false">
      <c r="B24" s="0" t="s">
        <v>22</v>
      </c>
    </row>
    <row r="25" customFormat="false" ht="12.85" hidden="false" customHeight="false" outlineLevel="0" collapsed="false">
      <c r="B25" s="0" t="s">
        <v>23</v>
      </c>
    </row>
    <row r="26" customFormat="false" ht="12.85" hidden="false" customHeight="false" outlineLevel="0" collapsed="false">
      <c r="B26" s="0" t="s">
        <v>5</v>
      </c>
    </row>
    <row r="27" customFormat="false" ht="12.85" hidden="false" customHeight="false" outlineLevel="0" collapsed="false">
      <c r="A27" s="0" t="s">
        <v>24</v>
      </c>
    </row>
    <row r="28" customFormat="false" ht="12.85" hidden="false" customHeight="false" outlineLevel="0" collapsed="false">
      <c r="B28" s="0" t="s">
        <v>25</v>
      </c>
    </row>
    <row r="30" customFormat="false" ht="12.85" hidden="false" customHeight="false" outlineLevel="0" collapsed="false">
      <c r="B30" s="4" t="s">
        <v>8</v>
      </c>
      <c r="C30" s="4"/>
      <c r="E30" s="4" t="s">
        <v>9</v>
      </c>
      <c r="F30" s="4"/>
    </row>
    <row r="31" customFormat="false" ht="12.85" hidden="false" customHeight="false" outlineLevel="0" collapsed="false">
      <c r="B31" s="5" t="s">
        <v>10</v>
      </c>
      <c r="C31" s="5" t="s">
        <v>11</v>
      </c>
      <c r="E31" s="5" t="s">
        <v>10</v>
      </c>
      <c r="F31" s="5" t="s">
        <v>12</v>
      </c>
    </row>
    <row r="32" customFormat="false" ht="12.85" hidden="false" customHeight="false" outlineLevel="0" collapsed="false">
      <c r="B32" s="5" t="s">
        <v>12</v>
      </c>
      <c r="C32" s="5" t="s">
        <v>13</v>
      </c>
      <c r="E32" s="5" t="s">
        <v>14</v>
      </c>
      <c r="F32" s="5" t="s">
        <v>11</v>
      </c>
    </row>
    <row r="33" customFormat="false" ht="12.85" hidden="false" customHeight="false" outlineLevel="0" collapsed="false">
      <c r="B33" s="5" t="s">
        <v>14</v>
      </c>
      <c r="C33" s="5" t="s">
        <v>15</v>
      </c>
      <c r="E33" s="5" t="s">
        <v>16</v>
      </c>
      <c r="F33" s="5" t="s">
        <v>13</v>
      </c>
    </row>
    <row r="34" customFormat="false" ht="12.85" hidden="false" customHeight="false" outlineLevel="0" collapsed="false">
      <c r="B34" s="5" t="s">
        <v>16</v>
      </c>
      <c r="C34" s="5" t="s">
        <v>26</v>
      </c>
      <c r="E34" s="5" t="s">
        <v>26</v>
      </c>
      <c r="F34" s="5" t="s">
        <v>15</v>
      </c>
    </row>
    <row r="36" customFormat="false" ht="12.85" hidden="false" customHeight="false" outlineLevel="0" collapsed="false">
      <c r="A36" s="0" t="s">
        <v>27</v>
      </c>
    </row>
    <row r="37" customFormat="false" ht="12.85" hidden="false" customHeight="false" outlineLevel="0" collapsed="false">
      <c r="A37" s="0" t="s">
        <v>18</v>
      </c>
    </row>
    <row r="38" customFormat="false" ht="12.85" hidden="false" customHeight="false" outlineLevel="0" collapsed="false">
      <c r="B38" s="0" t="s">
        <v>19</v>
      </c>
    </row>
    <row r="39" customFormat="false" ht="12.85" hidden="false" customHeight="false" outlineLevel="0" collapsed="false">
      <c r="B39" s="0" t="s">
        <v>20</v>
      </c>
    </row>
  </sheetData>
  <mergeCells count="4">
    <mergeCell ref="B11:C11"/>
    <mergeCell ref="E11:F11"/>
    <mergeCell ref="B30:C30"/>
    <mergeCell ref="E30:F30"/>
  </mergeCells>
  <printOptions headings="false" gridLines="false" gridLinesSet="true" horizontalCentered="false" verticalCentered="false"/>
  <pageMargins left="0.7875" right="0.7875" top="0.838888888888889" bottom="0.8375" header="0.6" footer="0.6"/>
  <pageSetup paperSize="1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A1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0" width="11.57"/>
    <col collapsed="false" customWidth="true" hidden="false" outlineLevel="0" max="4" min="4" style="0" width="6.51"/>
    <col collapsed="false" customWidth="true" hidden="false" outlineLevel="0" max="5" min="5" style="0" width="10.33"/>
    <col collapsed="false" customWidth="true" hidden="false" outlineLevel="0" max="6" min="6" style="0" width="4.53"/>
    <col collapsed="false" customWidth="false" hidden="false" outlineLevel="0" max="27" min="7" style="0" width="11.57"/>
    <col collapsed="false" customWidth="false" hidden="false" outlineLevel="0" max="1025" min="28" style="0" width="11.52"/>
  </cols>
  <sheetData>
    <row r="1" customFormat="false" ht="12.85" hidden="false" customHeight="false" outlineLevel="0" collapsed="false"/>
    <row r="2" customFormat="false" ht="12.85" hidden="false" customHeight="false" outlineLevel="0" collapsed="false">
      <c r="A2" s="3" t="s">
        <v>28</v>
      </c>
      <c r="L2" s="3" t="s">
        <v>29</v>
      </c>
    </row>
    <row r="3" customFormat="false" ht="12.85" hidden="false" customHeight="false" outlineLevel="0" collapsed="false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0" t="s">
        <v>31</v>
      </c>
    </row>
    <row r="4" customFormat="false" ht="12.85" hidden="false" customHeight="false" outlineLevel="0" collapsed="false">
      <c r="A4" s="2" t="s">
        <v>32</v>
      </c>
      <c r="B4" s="2"/>
      <c r="C4" s="2"/>
      <c r="D4" s="2"/>
      <c r="E4" s="2"/>
      <c r="F4" s="2"/>
      <c r="G4" s="2"/>
      <c r="H4" s="2"/>
      <c r="I4" s="2"/>
      <c r="J4" s="2"/>
      <c r="K4" s="2"/>
      <c r="L4" s="6" t="s">
        <v>33</v>
      </c>
      <c r="M4" s="6" t="s">
        <v>34</v>
      </c>
      <c r="N4" s="6"/>
      <c r="O4" s="6" t="s">
        <v>35</v>
      </c>
      <c r="P4" s="6"/>
      <c r="Q4" s="6" t="s">
        <v>36</v>
      </c>
      <c r="R4" s="6"/>
      <c r="S4" s="6" t="s">
        <v>37</v>
      </c>
      <c r="T4" s="6"/>
      <c r="U4" s="6" t="s">
        <v>38</v>
      </c>
      <c r="V4" s="6"/>
      <c r="W4" s="6" t="s">
        <v>39</v>
      </c>
      <c r="X4" s="6"/>
      <c r="Y4" s="6" t="s">
        <v>40</v>
      </c>
      <c r="Z4" s="6"/>
      <c r="AA4" s="7" t="s">
        <v>41</v>
      </c>
    </row>
    <row r="5" customFormat="false" ht="12.85" hidden="false" customHeight="false" outlineLevel="0" collapsed="false">
      <c r="A5" s="2" t="s">
        <v>42</v>
      </c>
      <c r="B5" s="2"/>
      <c r="C5" s="2"/>
      <c r="D5" s="2"/>
      <c r="E5" s="2"/>
      <c r="F5" s="2"/>
      <c r="G5" s="2"/>
      <c r="H5" s="2"/>
      <c r="I5" s="2"/>
      <c r="J5" s="2"/>
      <c r="K5" s="2"/>
      <c r="L5" s="8" t="str">
        <f aca="false">B7</f>
        <v>Round 1</v>
      </c>
      <c r="M5" s="8" t="str">
        <f aca="false">T(B8)</f>
        <v>Team 1</v>
      </c>
      <c r="N5" s="9" t="str">
        <f aca="false">T(C8)</f>
        <v>Team 2</v>
      </c>
      <c r="O5" s="8" t="str">
        <f aca="false">IF(F8&gt;3,T(B9),"")</f>
        <v>Team 3</v>
      </c>
      <c r="P5" s="9" t="str">
        <f aca="false">T(C9)</f>
        <v>Team 4</v>
      </c>
      <c r="Q5" s="8" t="str">
        <f aca="false">IF(F8&gt;5,T(B10),"")</f>
        <v>Team 5</v>
      </c>
      <c r="R5" s="9" t="str">
        <f aca="false">T(C10)</f>
        <v>Team 6</v>
      </c>
      <c r="S5" s="8" t="str">
        <f aca="false">IF(F8&gt;7,T(B11),"")</f>
        <v/>
      </c>
      <c r="T5" s="9" t="str">
        <f aca="false">T(C11)</f>
        <v/>
      </c>
      <c r="U5" s="8" t="str">
        <f aca="false">IF(F8&gt;9,T(B12),"")</f>
        <v/>
      </c>
      <c r="V5" s="9" t="str">
        <f aca="false">T(C12)</f>
        <v/>
      </c>
      <c r="W5" s="8" t="str">
        <f aca="false">IF(F8&gt;11,T(B13),"")</f>
        <v/>
      </c>
      <c r="X5" s="9" t="str">
        <f aca="false">T(C13)</f>
        <v/>
      </c>
      <c r="Y5" s="8" t="str">
        <f aca="false">IF(F8&gt;13,T(B14),"")</f>
        <v/>
      </c>
      <c r="Z5" s="9" t="str">
        <f aca="false">T(C14)</f>
        <v/>
      </c>
      <c r="AA5" s="10" t="str">
        <f aca="false">IF($F$8=3,B9,IF($F$8=5,B10,IF($F$8=7,B11,IF($F$8=9,B12,IF($F$8=11,B13,IF($F$8=13,B14,IF($F$8=15,B15,"")))))))</f>
        <v>Team 7</v>
      </c>
    </row>
    <row r="6" customFormat="false" ht="12.85" hidden="false" customHeight="false" outlineLevel="0" collapsed="false">
      <c r="L6" s="8" t="str">
        <f aca="false">B17</f>
        <v>Round 2</v>
      </c>
      <c r="M6" s="8" t="str">
        <f aca="false">T(B18)</f>
        <v>Team 3</v>
      </c>
      <c r="N6" s="9" t="str">
        <f aca="false">T(C18)</f>
        <v>Team 1</v>
      </c>
      <c r="O6" s="8" t="str">
        <f aca="false">IF(F8&gt;3,T(B19),"")</f>
        <v>Team 5</v>
      </c>
      <c r="P6" s="5" t="str">
        <f aca="false">T(C19)</f>
        <v>Team 2</v>
      </c>
      <c r="Q6" s="8" t="str">
        <f aca="false">IF(F8&gt;5,T(B20),"")</f>
        <v>Team 7</v>
      </c>
      <c r="R6" s="5" t="str">
        <f aca="false">T(C20)</f>
        <v>Team 4</v>
      </c>
      <c r="S6" s="8" t="str">
        <f aca="false">IF(F8&gt;7,T(B21),"")</f>
        <v/>
      </c>
      <c r="T6" s="5" t="str">
        <f aca="false">T(C21)</f>
        <v/>
      </c>
      <c r="U6" s="8" t="str">
        <f aca="false">IF(F8&gt;9,T(B22),"")</f>
        <v/>
      </c>
      <c r="V6" s="9" t="str">
        <f aca="false">T(C22)</f>
        <v/>
      </c>
      <c r="W6" s="8" t="str">
        <f aca="false">IF(F8&gt;11,T(B23),"")</f>
        <v/>
      </c>
      <c r="X6" s="9" t="str">
        <f aca="false">T(C23)</f>
        <v/>
      </c>
      <c r="Y6" s="8" t="str">
        <f aca="false">IF(F8&gt;13,T(B24),"")</f>
        <v/>
      </c>
      <c r="Z6" s="9" t="str">
        <f aca="false">T(C24)</f>
        <v/>
      </c>
      <c r="AA6" s="10" t="str">
        <f aca="false">IF($F$8=3,B19,IF($F$8=5,B20,IF($F$8=7,B21,IF($F$8=9,B22,IF($F$8=11,B23,IF($F$8=13,B24,IF($F$8=15,B25,"")))))))</f>
        <v>Team 6</v>
      </c>
    </row>
    <row r="7" customFormat="false" ht="12.85" hidden="false" customHeight="false" outlineLevel="0" collapsed="false">
      <c r="B7" s="4" t="s">
        <v>8</v>
      </c>
      <c r="C7" s="4"/>
      <c r="L7" s="8" t="str">
        <f aca="false">B27</f>
        <v>Round 3</v>
      </c>
      <c r="M7" s="8" t="str">
        <f aca="false">T(B28)</f>
        <v>Team 5</v>
      </c>
      <c r="N7" s="9" t="str">
        <f aca="false">T(C28)</f>
        <v>Team 3</v>
      </c>
      <c r="O7" s="8" t="str">
        <f aca="false">IF(F8&gt;3,T(B29),"")</f>
        <v>Team 7</v>
      </c>
      <c r="P7" s="5" t="str">
        <f aca="false">T(C29)</f>
        <v>Team 1</v>
      </c>
      <c r="Q7" s="8" t="str">
        <f aca="false">IF(F8&gt;5,T(B30),"")</f>
        <v>Team 6</v>
      </c>
      <c r="R7" s="5" t="str">
        <f aca="false">T(C30)</f>
        <v>Team 2</v>
      </c>
      <c r="S7" s="8" t="str">
        <f aca="false">IF(F8&gt;7,T(B31),"")</f>
        <v/>
      </c>
      <c r="T7" s="9" t="str">
        <f aca="false">T(C31)</f>
        <v/>
      </c>
      <c r="U7" s="8" t="str">
        <f aca="false">IF(F8&gt;9,T(B32),"")</f>
        <v/>
      </c>
      <c r="V7" s="9" t="str">
        <f aca="false">T(C32)</f>
        <v/>
      </c>
      <c r="W7" s="8" t="str">
        <f aca="false">IF(F8&gt;11,T(B33),"")</f>
        <v/>
      </c>
      <c r="X7" s="9" t="str">
        <f aca="false">T(C33)</f>
        <v/>
      </c>
      <c r="Y7" s="8" t="str">
        <f aca="false">IF(F8&gt;13,T(B34),"")</f>
        <v/>
      </c>
      <c r="Z7" s="9" t="str">
        <f aca="false">T(C34)</f>
        <v/>
      </c>
      <c r="AA7" s="10" t="str">
        <f aca="false">IF($F$8=3,B29,IF($F$8=5,B30,IF($F$8=7,B31,IF($F$8=9,B32,IF($F$8=11,B33,IF($F$8=13,B34,IF($F$8=15,B35,"")))))))</f>
        <v>Team 4</v>
      </c>
    </row>
    <row r="8" customFormat="false" ht="12.85" hidden="false" customHeight="false" outlineLevel="0" collapsed="false">
      <c r="B8" s="11" t="s">
        <v>43</v>
      </c>
      <c r="C8" s="12" t="s">
        <v>44</v>
      </c>
      <c r="E8" s="3" t="s">
        <v>45</v>
      </c>
      <c r="F8" s="4" t="n">
        <f aca="false">COUNTA(B8:C15)</f>
        <v>7</v>
      </c>
      <c r="L8" s="8" t="str">
        <f aca="false">B37</f>
        <v>Round 4</v>
      </c>
      <c r="M8" s="8" t="str">
        <f aca="false">T(B38)</f>
        <v>Team 7</v>
      </c>
      <c r="N8" s="9" t="str">
        <f aca="false">T(C38)</f>
        <v>Team 5</v>
      </c>
      <c r="O8" s="8" t="str">
        <f aca="false">IF(F8&gt;3,T(B39),"")</f>
        <v>Team 6</v>
      </c>
      <c r="P8" s="5" t="str">
        <f aca="false">T(C39)</f>
        <v>Team 3</v>
      </c>
      <c r="Q8" s="8" t="str">
        <f aca="false">IF(F8&gt;5,T(B40),"")</f>
        <v>Team 4</v>
      </c>
      <c r="R8" s="5" t="str">
        <f aca="false">T(C40)</f>
        <v>Team 1</v>
      </c>
      <c r="S8" s="8" t="str">
        <f aca="false">IF(F8&gt;7,T(B41),"")</f>
        <v/>
      </c>
      <c r="T8" s="5" t="str">
        <f aca="false">T(C41)</f>
        <v/>
      </c>
      <c r="U8" s="8" t="str">
        <f aca="false">IF(F8&gt;9,T(B42),"")</f>
        <v/>
      </c>
      <c r="V8" s="9" t="str">
        <f aca="false">T(C42)</f>
        <v/>
      </c>
      <c r="W8" s="8" t="str">
        <f aca="false">IF(F8&gt;11,T(B43),"")</f>
        <v/>
      </c>
      <c r="X8" s="9" t="str">
        <f aca="false">T(C43)</f>
        <v/>
      </c>
      <c r="Y8" s="8" t="str">
        <f aca="false">IF(F8&gt;13,T(B44),"")</f>
        <v/>
      </c>
      <c r="Z8" s="9" t="str">
        <f aca="false">T(C44)</f>
        <v/>
      </c>
      <c r="AA8" s="10" t="str">
        <f aca="false">IF($F$8=3,B39,IF($F$8=5,B40,IF($F$8=7,B41,IF($F$8=9,B42,IF($F$8=11,B43,IF($F$8=13,B44,IF($F$8=15,B45,"")))))))</f>
        <v>Team 2</v>
      </c>
    </row>
    <row r="9" customFormat="false" ht="12.85" hidden="false" customHeight="false" outlineLevel="0" collapsed="false">
      <c r="B9" s="13" t="s">
        <v>46</v>
      </c>
      <c r="C9" s="14" t="s">
        <v>47</v>
      </c>
      <c r="L9" s="8" t="str">
        <f aca="false">B47</f>
        <v>Round 5</v>
      </c>
      <c r="M9" s="8" t="str">
        <f aca="false">T(B48)</f>
        <v>Team 6</v>
      </c>
      <c r="N9" s="9" t="str">
        <f aca="false">T(C48)</f>
        <v>Team 7</v>
      </c>
      <c r="O9" s="8" t="str">
        <f aca="false">IF(F8&gt;3,T(B49),"")</f>
        <v>Team 4</v>
      </c>
      <c r="P9" s="5" t="str">
        <f aca="false">T(C49)</f>
        <v>Team 5</v>
      </c>
      <c r="Q9" s="8" t="str">
        <f aca="false">IF(F8&gt;5,T(B50),"")</f>
        <v>Team 2</v>
      </c>
      <c r="R9" s="5" t="str">
        <f aca="false">T(C50)</f>
        <v>Team 3</v>
      </c>
      <c r="S9" s="8" t="str">
        <f aca="false">IF(F8&gt;7,T(B51),"")</f>
        <v/>
      </c>
      <c r="T9" s="5" t="str">
        <f aca="false">T(C51)</f>
        <v/>
      </c>
      <c r="U9" s="8" t="str">
        <f aca="false">IF(F8&gt;9,T(B52),"")</f>
        <v/>
      </c>
      <c r="V9" s="9" t="str">
        <f aca="false">T(C52)</f>
        <v/>
      </c>
      <c r="W9" s="8" t="str">
        <f aca="false">IF(F8&gt;11,T(B53),"")</f>
        <v/>
      </c>
      <c r="X9" s="9" t="str">
        <f aca="false">T(C53)</f>
        <v/>
      </c>
      <c r="Y9" s="8" t="str">
        <f aca="false">IF(F8&gt;13,T(B54),"")</f>
        <v/>
      </c>
      <c r="Z9" s="9" t="str">
        <f aca="false">T(C54)</f>
        <v/>
      </c>
      <c r="AA9" s="10" t="str">
        <f aca="false">IF($F$8=3,B49,IF($F$8=5,B50,IF($F$8=7,B51,IF($F$8=9,B52,IF($F$8=11,B53,IF($F$8=13,B54,IF($F$8=15,B55,"")))))))</f>
        <v>Team 1</v>
      </c>
    </row>
    <row r="10" customFormat="false" ht="12.85" hidden="false" customHeight="false" outlineLevel="0" collapsed="false">
      <c r="B10" s="13" t="s">
        <v>48</v>
      </c>
      <c r="C10" s="14" t="s">
        <v>49</v>
      </c>
      <c r="E10" s="15" t="str">
        <f aca="false">IF(EVEN(F8)-F8&gt;0,"","ERROR...MUST BE ODD NUMBER OF TEAMS")</f>
        <v/>
      </c>
      <c r="L10" s="8" t="str">
        <f aca="false">B57</f>
        <v>Round 6</v>
      </c>
      <c r="M10" s="8" t="str">
        <f aca="false">T(B58)</f>
        <v>Team 4</v>
      </c>
      <c r="N10" s="9" t="str">
        <f aca="false">T(C58)</f>
        <v>Team 6</v>
      </c>
      <c r="O10" s="8" t="str">
        <f aca="false">IF(F8&gt;3,T(B59),"")</f>
        <v>Team 2</v>
      </c>
      <c r="P10" s="5" t="str">
        <f aca="false">T(C59)</f>
        <v>Team 7</v>
      </c>
      <c r="Q10" s="8" t="str">
        <f aca="false">IF(F8&gt;5,T(B60),"")</f>
        <v>Team 1</v>
      </c>
      <c r="R10" s="5" t="str">
        <f aca="false">T(C60)</f>
        <v>Team 5</v>
      </c>
      <c r="S10" s="8" t="str">
        <f aca="false">IF(F8&gt;7,T(B61),"")</f>
        <v/>
      </c>
      <c r="T10" s="5" t="str">
        <f aca="false">T(C61)</f>
        <v/>
      </c>
      <c r="U10" s="8" t="str">
        <f aca="false">IF(F8&gt;9,T(B62),"")</f>
        <v/>
      </c>
      <c r="V10" s="9" t="str">
        <f aca="false">T(C62)</f>
        <v/>
      </c>
      <c r="W10" s="8" t="str">
        <f aca="false">IF(F8&gt;11,T(B63),"")</f>
        <v/>
      </c>
      <c r="X10" s="9" t="str">
        <f aca="false">T(C63)</f>
        <v/>
      </c>
      <c r="Y10" s="8" t="str">
        <f aca="false">IF(F8&gt;13,T(B64),"")</f>
        <v/>
      </c>
      <c r="Z10" s="9" t="str">
        <f aca="false">T(C64)</f>
        <v/>
      </c>
      <c r="AA10" s="10" t="str">
        <f aca="false">IF($F$8=3,B59,IF($F$8=5,B60,IF($F$8=7,B61,IF($F$8=9,B62,IF($F$8=11,B63,IF($F$8=13,B64,IF($F$8=15,B65,"")))))))</f>
        <v>Team 3</v>
      </c>
    </row>
    <row r="11" customFormat="false" ht="12.85" hidden="false" customHeight="false" outlineLevel="0" collapsed="false">
      <c r="B11" s="13" t="s">
        <v>50</v>
      </c>
      <c r="C11" s="14"/>
      <c r="L11" s="8" t="str">
        <f aca="false">B67</f>
        <v>Round 7</v>
      </c>
      <c r="M11" s="8" t="str">
        <f aca="false">T(B68)</f>
        <v>Team 2</v>
      </c>
      <c r="N11" s="9" t="str">
        <f aca="false">T(C68)</f>
        <v>Team 4</v>
      </c>
      <c r="O11" s="8" t="str">
        <f aca="false">IF(F8&gt;3,T(B69),"")</f>
        <v>Team 1</v>
      </c>
      <c r="P11" s="5" t="str">
        <f aca="false">T(C69)</f>
        <v>Team 6</v>
      </c>
      <c r="Q11" s="8" t="str">
        <f aca="false">IF(F8&gt;5,T(B70),"")</f>
        <v>Team 3</v>
      </c>
      <c r="R11" s="5" t="str">
        <f aca="false">T(C70)</f>
        <v>Team 7</v>
      </c>
      <c r="S11" s="8" t="str">
        <f aca="false">IF(F8&gt;7,T(B71),"")</f>
        <v/>
      </c>
      <c r="T11" s="5" t="str">
        <f aca="false">T(C71)</f>
        <v/>
      </c>
      <c r="U11" s="8" t="str">
        <f aca="false">IF(F8&gt;9,T(B72),"")</f>
        <v/>
      </c>
      <c r="V11" s="9" t="str">
        <f aca="false">T(C72)</f>
        <v/>
      </c>
      <c r="W11" s="8" t="str">
        <f aca="false">IF(F8&gt;11,T(B73),"")</f>
        <v/>
      </c>
      <c r="X11" s="9" t="str">
        <f aca="false">T(C73)</f>
        <v/>
      </c>
      <c r="Y11" s="8" t="str">
        <f aca="false">IF(F8&gt;13,T(B74),"")</f>
        <v/>
      </c>
      <c r="Z11" s="9" t="str">
        <f aca="false">T(C74)</f>
        <v/>
      </c>
      <c r="AA11" s="10" t="str">
        <f aca="false">IF($F$8=3,B69,IF($F$8=5,B70,IF($F$8=7,B71,IF($F$8=9,B72,IF($F$8=11,B73,IF($F$8=13,B74,IF($F$8=15,B75,"")))))))</f>
        <v>Team 5</v>
      </c>
    </row>
    <row r="12" customFormat="false" ht="12.85" hidden="false" customHeight="false" outlineLevel="0" collapsed="false">
      <c r="B12" s="13"/>
      <c r="C12" s="14"/>
      <c r="L12" s="8" t="str">
        <f aca="false">B77</f>
        <v>(Extra)</v>
      </c>
      <c r="M12" s="8" t="str">
        <f aca="false">T(B78)</f>
        <v>Team 1</v>
      </c>
      <c r="N12" s="9" t="str">
        <f aca="false">T(C78)</f>
        <v>Team 2</v>
      </c>
      <c r="O12" s="8" t="str">
        <f aca="false">IF(F8&gt;3,T(B79),"")</f>
        <v>Team 3</v>
      </c>
      <c r="P12" s="5" t="str">
        <f aca="false">T(C79)</f>
        <v>Team 4</v>
      </c>
      <c r="Q12" s="8" t="str">
        <f aca="false">IF(F8&gt;5,T(B80),"")</f>
        <v>Team 5</v>
      </c>
      <c r="R12" s="5" t="str">
        <f aca="false">T(C80)</f>
        <v>Team 6</v>
      </c>
      <c r="S12" s="8" t="str">
        <f aca="false">IF(F8&gt;7,T(B81),"")</f>
        <v/>
      </c>
      <c r="T12" s="5" t="str">
        <f aca="false">T(C81)</f>
        <v/>
      </c>
      <c r="U12" s="8" t="str">
        <f aca="false">IF(F8&gt;9,T(B82),"")</f>
        <v/>
      </c>
      <c r="V12" s="9" t="str">
        <f aca="false">T(C82)</f>
        <v/>
      </c>
      <c r="W12" s="8" t="str">
        <f aca="false">IF(F8&gt;11,T(B83),"")</f>
        <v/>
      </c>
      <c r="X12" s="9" t="str">
        <f aca="false">T(C83)</f>
        <v/>
      </c>
      <c r="Y12" s="8" t="str">
        <f aca="false">IF(F8&gt;13,T(B84),"")</f>
        <v/>
      </c>
      <c r="Z12" s="9" t="str">
        <f aca="false">T(C84)</f>
        <v/>
      </c>
      <c r="AA12" s="10" t="str">
        <f aca="false">IF($F$8=3,B79,IF($F$8=5,B80,IF($F$8=7,B81,IF($F$8=9,B82,IF($F$8=11,B83,IF($F$8=13,B84,IF($F$8=15,B85,"")))))))</f>
        <v>Team 7</v>
      </c>
    </row>
    <row r="13" customFormat="false" ht="12.85" hidden="false" customHeight="false" outlineLevel="0" collapsed="false">
      <c r="B13" s="13"/>
      <c r="C13" s="14"/>
      <c r="L13" s="8" t="str">
        <f aca="false">B87</f>
        <v>(Extra)</v>
      </c>
      <c r="M13" s="8" t="str">
        <f aca="false">T(B88)</f>
        <v>Team 3</v>
      </c>
      <c r="N13" s="9" t="str">
        <f aca="false">T(C88)</f>
        <v>Team 1</v>
      </c>
      <c r="O13" s="8" t="str">
        <f aca="false">IF(F8&gt;3,T(B99),"")</f>
        <v>Team 7</v>
      </c>
      <c r="P13" s="5" t="str">
        <f aca="false">T(C89)</f>
        <v>Team 2</v>
      </c>
      <c r="Q13" s="8" t="str">
        <f aca="false">IF(F8&gt;5,T(B90),"")</f>
        <v>Team 7</v>
      </c>
      <c r="R13" s="5" t="str">
        <f aca="false">T(C90)</f>
        <v>Team 4</v>
      </c>
      <c r="S13" s="8" t="str">
        <f aca="false">IF(F8&gt;7,T(B91),"")</f>
        <v/>
      </c>
      <c r="T13" s="5" t="str">
        <f aca="false">T(C91)</f>
        <v/>
      </c>
      <c r="U13" s="8" t="str">
        <f aca="false">IF(F8&gt;9,T(B92),"")</f>
        <v/>
      </c>
      <c r="V13" s="9" t="str">
        <f aca="false">T(C92)</f>
        <v/>
      </c>
      <c r="W13" s="8" t="str">
        <f aca="false">IF(F8&gt;11,T(B93),"")</f>
        <v/>
      </c>
      <c r="X13" s="9" t="str">
        <f aca="false">T(C93)</f>
        <v/>
      </c>
      <c r="Y13" s="8" t="str">
        <f aca="false">IF(F8&gt;13,T(B94),"")</f>
        <v/>
      </c>
      <c r="Z13" s="9" t="str">
        <f aca="false">T(C94)</f>
        <v/>
      </c>
      <c r="AA13" s="10" t="str">
        <f aca="false">IF($F$8=3,B89,IF($F$8=5,B90,IF($F$8=7,B91,IF($F$8=9,B92,IF($F$8=11,B93,IF($F$8=13,B94,IF($F$8=15,B95,"")))))))</f>
        <v>Team 6</v>
      </c>
    </row>
    <row r="14" customFormat="false" ht="12.85" hidden="false" customHeight="false" outlineLevel="0" collapsed="false">
      <c r="B14" s="13"/>
      <c r="C14" s="14"/>
      <c r="L14" s="8" t="str">
        <f aca="false">B97</f>
        <v>(Extra)</v>
      </c>
      <c r="M14" s="8" t="str">
        <f aca="false">T(B98)</f>
        <v>Team 5</v>
      </c>
      <c r="N14" s="9" t="str">
        <f aca="false">T(C98)</f>
        <v>Team 3</v>
      </c>
      <c r="O14" s="8" t="str">
        <f aca="false">IF(F8&gt;3,T(B99),"")</f>
        <v>Team 7</v>
      </c>
      <c r="P14" s="5" t="str">
        <f aca="false">T(C99)</f>
        <v>Team 1</v>
      </c>
      <c r="Q14" s="8" t="str">
        <f aca="false">IF(F8&gt;5,T(B100),"")</f>
        <v>Team 6</v>
      </c>
      <c r="R14" s="5" t="str">
        <f aca="false">T(C100)</f>
        <v>Team 2</v>
      </c>
      <c r="S14" s="8" t="str">
        <f aca="false">IF(F8&gt;7,T(B101),"")</f>
        <v/>
      </c>
      <c r="T14" s="5" t="str">
        <f aca="false">T(C101)</f>
        <v/>
      </c>
      <c r="U14" s="8" t="str">
        <f aca="false">IF(F8&gt;9,T(B102),"")</f>
        <v/>
      </c>
      <c r="V14" s="9" t="str">
        <f aca="false">T(C102)</f>
        <v/>
      </c>
      <c r="W14" s="8" t="str">
        <f aca="false">IF(F8&gt;11,T(B103),"")</f>
        <v/>
      </c>
      <c r="X14" s="9" t="str">
        <f aca="false">T(C103)</f>
        <v/>
      </c>
      <c r="Y14" s="8" t="str">
        <f aca="false">IF(F8&gt;13,T(B104),"")</f>
        <v/>
      </c>
      <c r="Z14" s="9" t="str">
        <f aca="false">T(C104)</f>
        <v/>
      </c>
      <c r="AA14" s="10" t="str">
        <f aca="false">IF($F$8=3,B99,IF($F$8=5,B100,IF($F$8=7,B101,IF($F$8=9,B102,IF($F$8=11,B103,IF($F$8=13,B104,IF($F$8=15,B105,"")))))))</f>
        <v>Team 4</v>
      </c>
    </row>
    <row r="15" customFormat="false" ht="12.85" hidden="false" customHeight="false" outlineLevel="0" collapsed="false">
      <c r="B15" s="16"/>
      <c r="C15" s="17"/>
      <c r="L15" s="8" t="str">
        <f aca="false">B107</f>
        <v>(Extra)</v>
      </c>
      <c r="M15" s="8" t="str">
        <f aca="false">T(B108)</f>
        <v>Team 7</v>
      </c>
      <c r="N15" s="9" t="str">
        <f aca="false">T(C108)</f>
        <v>Team 5</v>
      </c>
      <c r="O15" s="8" t="str">
        <f aca="false">IF(F8&gt;3,T(B109),"")</f>
        <v>Team 6</v>
      </c>
      <c r="P15" s="5" t="str">
        <f aca="false">T(C109)</f>
        <v>Team 3</v>
      </c>
      <c r="Q15" s="8" t="str">
        <f aca="false">IF(F8&gt;5,T(B110),"")</f>
        <v>Team 4</v>
      </c>
      <c r="R15" s="5" t="str">
        <f aca="false">T(C110)</f>
        <v>Team 1</v>
      </c>
      <c r="S15" s="8" t="str">
        <f aca="false">IF(F8&gt;7,T(B111),"")</f>
        <v/>
      </c>
      <c r="T15" s="5" t="str">
        <f aca="false">T(C111)</f>
        <v/>
      </c>
      <c r="U15" s="8" t="str">
        <f aca="false">IF(F8&gt;9,T(B112),"")</f>
        <v/>
      </c>
      <c r="V15" s="9" t="str">
        <f aca="false">T(C112)</f>
        <v/>
      </c>
      <c r="W15" s="8" t="str">
        <f aca="false">IF(F8&gt;11,T(B113),"")</f>
        <v/>
      </c>
      <c r="X15" s="9" t="str">
        <f aca="false">T(C113)</f>
        <v/>
      </c>
      <c r="Y15" s="8" t="str">
        <f aca="false">IF(F8&gt;13,T(B114),"")</f>
        <v/>
      </c>
      <c r="Z15" s="9" t="str">
        <f aca="false">T(C114)</f>
        <v/>
      </c>
      <c r="AA15" s="10" t="str">
        <f aca="false">IF($F$8=3,B109,IF($F$8=5,B110,IF($F$8=7,B111,IF($F$8=9,B112,IF($F$8=11,B113,IF($F$8=13,B114,IF($F$8=15,B115,"")))))))</f>
        <v>Team 2</v>
      </c>
    </row>
    <row r="16" customFormat="false" ht="12.85" hidden="false" customHeight="false" outlineLevel="0" collapsed="false">
      <c r="L16" s="8" t="str">
        <f aca="false">B117</f>
        <v>(Extra)</v>
      </c>
      <c r="M16" s="8" t="str">
        <f aca="false">T(B118)</f>
        <v>Team 6</v>
      </c>
      <c r="N16" s="9" t="str">
        <f aca="false">T(C118)</f>
        <v>Team 7</v>
      </c>
      <c r="O16" s="8" t="str">
        <f aca="false">IF(F8&gt;3,T(B119),"")</f>
        <v>Team 4</v>
      </c>
      <c r="P16" s="5" t="str">
        <f aca="false">T(C119)</f>
        <v>Team 5</v>
      </c>
      <c r="Q16" s="8" t="str">
        <f aca="false">IF(F8&gt;5,T(B120),"")</f>
        <v>Team 2</v>
      </c>
      <c r="R16" s="5" t="str">
        <f aca="false">T(C120)</f>
        <v>Team 3</v>
      </c>
      <c r="S16" s="8" t="str">
        <f aca="false">IF(F8&gt;7,T(B121),"")</f>
        <v/>
      </c>
      <c r="T16" s="5" t="str">
        <f aca="false">T(C121)</f>
        <v/>
      </c>
      <c r="U16" s="8" t="str">
        <f aca="false">IF(F8&gt;9,T(B122),"")</f>
        <v/>
      </c>
      <c r="V16" s="9" t="str">
        <f aca="false">T(C122)</f>
        <v/>
      </c>
      <c r="W16" s="8" t="str">
        <f aca="false">IF(F8&gt;11,T(B123),"")</f>
        <v/>
      </c>
      <c r="X16" s="9" t="str">
        <f aca="false">T(C123)</f>
        <v/>
      </c>
      <c r="Y16" s="8" t="str">
        <f aca="false">IF(F8&gt;13,T(B124),"")</f>
        <v/>
      </c>
      <c r="Z16" s="9" t="str">
        <f aca="false">T(C124)</f>
        <v/>
      </c>
      <c r="AA16" s="10" t="str">
        <f aca="false">IF($F$8=3,B119,IF($F$8=5,B120,IF($F$8=7,B121,IF($F$8=9,B122,IF($F$8=11,B123,IF($F$8=13,B124,IF($F$8=15,B125,"")))))))</f>
        <v>Team 1</v>
      </c>
    </row>
    <row r="17" customFormat="false" ht="12.85" hidden="false" customHeight="false" outlineLevel="0" collapsed="false">
      <c r="B17" s="4" t="str">
        <f aca="false">IF($F8&lt;3,"","Round 2")</f>
        <v>Round 2</v>
      </c>
      <c r="C17" s="4"/>
      <c r="L17" s="8" t="str">
        <f aca="false">B127</f>
        <v>(Extra)</v>
      </c>
      <c r="M17" s="8" t="str">
        <f aca="false">T(B128)</f>
        <v>Team 4</v>
      </c>
      <c r="N17" s="9" t="str">
        <f aca="false">T(C128)</f>
        <v>Team 6</v>
      </c>
      <c r="O17" s="8" t="str">
        <f aca="false">IF(F8&gt;3,T(B129),"")</f>
        <v>Team 2</v>
      </c>
      <c r="P17" s="5" t="str">
        <f aca="false">T(C129)</f>
        <v>Team 7</v>
      </c>
      <c r="Q17" s="8" t="str">
        <f aca="false">IF(F8&gt;5,T(B130),"")</f>
        <v>Team 1</v>
      </c>
      <c r="R17" s="5" t="str">
        <f aca="false">T(C130)</f>
        <v>Team 5</v>
      </c>
      <c r="S17" s="8" t="str">
        <f aca="false">IF(F8&gt;7,T(B131),"")</f>
        <v/>
      </c>
      <c r="T17" s="5" t="str">
        <f aca="false">T(C131)</f>
        <v/>
      </c>
      <c r="U17" s="8" t="str">
        <f aca="false">IF(F8&gt;9,T(B132),"")</f>
        <v/>
      </c>
      <c r="V17" s="9" t="str">
        <f aca="false">T(C132)</f>
        <v/>
      </c>
      <c r="W17" s="8" t="str">
        <f aca="false">IF(F8&gt;11,T(B133),"")</f>
        <v/>
      </c>
      <c r="X17" s="9" t="str">
        <f aca="false">T(C133)</f>
        <v/>
      </c>
      <c r="Y17" s="8" t="str">
        <f aca="false">IF(F8&gt;13,T(B134),"")</f>
        <v/>
      </c>
      <c r="Z17" s="9" t="str">
        <f aca="false">T(C134)</f>
        <v/>
      </c>
      <c r="AA17" s="10" t="str">
        <f aca="false">IF($F$8=3,B129,IF($F$8=5,B130,IF($F$8=7,B131,IF($F$8=9,B132,IF($F$8=11,B133,IF($F$8=13,B134,IF($F$8=15,B135,"")))))))</f>
        <v>Team 3</v>
      </c>
    </row>
    <row r="18" customFormat="false" ht="12.85" hidden="false" customHeight="false" outlineLevel="0" collapsed="false">
      <c r="B18" s="18" t="str">
        <f aca="false">B9</f>
        <v>Team 3</v>
      </c>
      <c r="C18" s="19" t="str">
        <f aca="false">B8</f>
        <v>Team 1</v>
      </c>
      <c r="L18" s="8" t="str">
        <f aca="false">B137</f>
        <v>(Extra)</v>
      </c>
      <c r="M18" s="8" t="str">
        <f aca="false">T(B138)</f>
        <v>Team 2</v>
      </c>
      <c r="N18" s="9" t="str">
        <f aca="false">T(C138)</f>
        <v>Team 4</v>
      </c>
      <c r="O18" s="8" t="str">
        <f aca="false">IF(F8&gt;3,T(B139),"")</f>
        <v>Team 1</v>
      </c>
      <c r="P18" s="5" t="str">
        <f aca="false">T(C139)</f>
        <v>Team 6</v>
      </c>
      <c r="Q18" s="8" t="str">
        <f aca="false">IF(F8&gt;5,T(B140),"")</f>
        <v>Team 3</v>
      </c>
      <c r="R18" s="5" t="str">
        <f aca="false">T(C140)</f>
        <v>Team 7</v>
      </c>
      <c r="S18" s="8" t="str">
        <f aca="false">IF(F8&gt;7,T(B141),"")</f>
        <v/>
      </c>
      <c r="T18" s="5" t="str">
        <f aca="false">T(C141)</f>
        <v/>
      </c>
      <c r="U18" s="8" t="str">
        <f aca="false">IF(F8&gt;9,T(B142),"")</f>
        <v/>
      </c>
      <c r="V18" s="9" t="str">
        <f aca="false">T(C142)</f>
        <v/>
      </c>
      <c r="W18" s="8" t="str">
        <f aca="false">IF(F8&gt;11,T(B143),"")</f>
        <v/>
      </c>
      <c r="X18" s="9" t="str">
        <f aca="false">T(C143)</f>
        <v/>
      </c>
      <c r="Y18" s="8" t="str">
        <f aca="false">IF(F8&gt;13,T(B144),"")</f>
        <v/>
      </c>
      <c r="Z18" s="9" t="str">
        <f aca="false">T(C144)</f>
        <v/>
      </c>
      <c r="AA18" s="10" t="str">
        <f aca="false">IF($F$8=3,B139,IF($F$8=5,B140,IF($F$8=7,B141,IF($F$8=9,B142,IF($F$8=11,B143,IF($F$8=13,B144,IF($F$8=15,B145,"")))))))</f>
        <v>Team 5</v>
      </c>
    </row>
    <row r="19" customFormat="false" ht="12.85" hidden="false" customHeight="false" outlineLevel="0" collapsed="false">
      <c r="B19" s="20" t="str">
        <f aca="false">IF($F$8&gt;4,B10,C8)</f>
        <v>Team 5</v>
      </c>
      <c r="C19" s="21" t="str">
        <f aca="false">IF($F$8&gt;4,C8,"")</f>
        <v>Team 2</v>
      </c>
      <c r="L19" s="22" t="str">
        <f aca="false">B147</f>
        <v>(Extra)</v>
      </c>
      <c r="M19" s="22" t="str">
        <f aca="false">T(B148)</f>
        <v>Team 1</v>
      </c>
      <c r="N19" s="23" t="str">
        <f aca="false">T(C148)</f>
        <v>Team 2</v>
      </c>
      <c r="O19" s="22" t="str">
        <f aca="false">IF(F8&gt;3,T(B149),"")</f>
        <v>Team 3</v>
      </c>
      <c r="P19" s="23" t="str">
        <f aca="false">T(C149)</f>
        <v>Team 4</v>
      </c>
      <c r="Q19" s="22" t="str">
        <f aca="false">IF(F8&gt;5,T(B150),"")</f>
        <v>Team 5</v>
      </c>
      <c r="R19" s="23" t="str">
        <f aca="false">T(C150)</f>
        <v>Team 6</v>
      </c>
      <c r="S19" s="22" t="str">
        <f aca="false">IF(F8&gt;7,T(B151),"")</f>
        <v/>
      </c>
      <c r="T19" s="23" t="str">
        <f aca="false">T(C151)</f>
        <v/>
      </c>
      <c r="U19" s="22" t="str">
        <f aca="false">IF(F8&gt;9,T(B152),"")</f>
        <v/>
      </c>
      <c r="V19" s="23" t="str">
        <f aca="false">T(C152)</f>
        <v/>
      </c>
      <c r="W19" s="22" t="str">
        <f aca="false">IF(F8&gt;11,T(B153),"")</f>
        <v/>
      </c>
      <c r="X19" s="23" t="str">
        <f aca="false">T(C153)</f>
        <v/>
      </c>
      <c r="Y19" s="22" t="str">
        <f aca="false">IF(F8&gt;13,T(B154),"")</f>
        <v/>
      </c>
      <c r="Z19" s="23" t="str">
        <f aca="false">T(C154)</f>
        <v/>
      </c>
      <c r="AA19" s="24" t="str">
        <f aca="false">IF($F$8=3,B149,IF($F$8=5,B150,IF($F$8=7,B151,IF($F$8=9,B152,IF($F$8=11,B153,IF($F$8=13,B154,IF($F$8=15,B155,"")))))))</f>
        <v>Team 7</v>
      </c>
    </row>
    <row r="20" customFormat="false" ht="12.85" hidden="false" customHeight="false" outlineLevel="0" collapsed="false">
      <c r="B20" s="20" t="str">
        <f aca="false">IF($F$8&gt;6,B11,T(C9))</f>
        <v>Team 7</v>
      </c>
      <c r="C20" s="21" t="str">
        <f aca="false">IF($F$8&gt;6,C9,"")</f>
        <v>Team 4</v>
      </c>
    </row>
    <row r="21" customFormat="false" ht="12.85" hidden="false" customHeight="false" outlineLevel="0" collapsed="false">
      <c r="B21" s="20" t="str">
        <f aca="false">IF($F$8&gt;8,B12,T(C10))</f>
        <v>Team 6</v>
      </c>
      <c r="C21" s="21" t="str">
        <f aca="false">IF($F$8&gt;8,C10,"")</f>
        <v/>
      </c>
      <c r="M21" s="25" t="s">
        <v>51</v>
      </c>
      <c r="N21" s="26" t="s">
        <v>43</v>
      </c>
      <c r="O21" s="0" t="s">
        <v>52</v>
      </c>
    </row>
    <row r="22" customFormat="false" ht="12.85" hidden="false" customHeight="false" outlineLevel="0" collapsed="false">
      <c r="B22" s="20" t="str">
        <f aca="false">IF($F$8&gt;10,B13,T(C11))</f>
        <v/>
      </c>
      <c r="C22" s="21" t="str">
        <f aca="false">IF($F$8&gt;10,C11,"")</f>
        <v/>
      </c>
      <c r="M22" s="27" t="s">
        <v>33</v>
      </c>
      <c r="N22" s="28" t="s">
        <v>53</v>
      </c>
      <c r="O22" s="29" t="s">
        <v>54</v>
      </c>
    </row>
    <row r="23" customFormat="false" ht="12.85" hidden="false" customHeight="false" outlineLevel="0" collapsed="false">
      <c r="B23" s="20" t="str">
        <f aca="false">IF($F$8&gt;12,B14,T(C12))</f>
        <v/>
      </c>
      <c r="C23" s="21" t="str">
        <f aca="false">IF($F$8&gt;12,C12,"")</f>
        <v/>
      </c>
      <c r="M23" s="30" t="str">
        <f aca="false">L5</f>
        <v>Round 1</v>
      </c>
      <c r="N23" s="5" t="str">
        <f aca="false">CHOOSE(IF(ISEVEN(MATCH(N$21,M5:AA5,0)),MATCH(N$21,M5:AA5,0)-1,MATCH(N$21,M5:AA5,0)+1),M5,N5,O5,P5,Q5,R5,S5,T5,U5,V5,W5,X5,Y5,Z5,AA5,AA$4)</f>
        <v>Team 2</v>
      </c>
      <c r="O23" s="31" t="str">
        <f aca="false">CHOOSE(MATCH(N$21,M5:AA5,0),M$4,M$4,O$4,O$4,Q$4,Q$4,S$4,S$4,U$4,U$4,W$4,W$4,Y$4,Y$4,AA$4)</f>
        <v>Match 1</v>
      </c>
    </row>
    <row r="24" customFormat="false" ht="12.85" hidden="false" customHeight="false" outlineLevel="0" collapsed="false">
      <c r="B24" s="20" t="str">
        <f aca="false">IF($F$8&gt;14,B15,T(C13))</f>
        <v/>
      </c>
      <c r="C24" s="21" t="str">
        <f aca="false">IF($F$8&gt;14,C13,"")</f>
        <v/>
      </c>
      <c r="M24" s="30" t="str">
        <f aca="false">L6</f>
        <v>Round 2</v>
      </c>
      <c r="N24" s="5" t="str">
        <f aca="false">CHOOSE(IF(ISEVEN(MATCH(N$21,M6:AA6,0)),MATCH(N$21,M6:AA6,0)-1,MATCH(N$21,M6:AA6,0)+1),M6,N6,O6,P6,Q6,R6,S6,T6,U6,V6,W6,X6,Y6,Z6,AA6,AA$4)</f>
        <v>Team 3</v>
      </c>
      <c r="O24" s="31" t="str">
        <f aca="false">CHOOSE(MATCH(N$21,M6:AA6,0),M$4,M$4,O$4,O$4,Q$4,Q$4,S$4,S$4,U$4,U$4,W$4,W$4,Y$4,Y$4,AA$4)</f>
        <v>Match 1</v>
      </c>
    </row>
    <row r="25" customFormat="false" ht="12.85" hidden="false" customHeight="false" outlineLevel="0" collapsed="false">
      <c r="B25" s="32" t="str">
        <f aca="false">IF($F$8&gt;14,C14,"")</f>
        <v/>
      </c>
      <c r="C25" s="33"/>
      <c r="M25" s="30" t="str">
        <f aca="false">L7</f>
        <v>Round 3</v>
      </c>
      <c r="N25" s="5" t="str">
        <f aca="false">CHOOSE(IF(ISEVEN(MATCH(N$21,M7:AA7,0)),MATCH(N$21,M7:AA7,0)-1,MATCH(N$21,M7:AA7,0)+1),M7,N7,O7,P7,Q7,R7,S7,T7,U7,V7,W7,X7,Y7,Z7,AA7,AA$4)</f>
        <v>Team 7</v>
      </c>
      <c r="O25" s="31" t="str">
        <f aca="false">CHOOSE(MATCH(N$21,M7:AA7,0),M$4,M$4,O$4,O$4,Q$4,Q$4,S$4,S$4,U$4,U$4,W$4,W$4,Y$4,Y$4,AA$4)</f>
        <v>Match 2</v>
      </c>
    </row>
    <row r="26" customFormat="false" ht="12.85" hidden="false" customHeight="false" outlineLevel="0" collapsed="false">
      <c r="M26" s="30" t="str">
        <f aca="false">L8</f>
        <v>Round 4</v>
      </c>
      <c r="N26" s="5" t="str">
        <f aca="false">CHOOSE(IF(ISEVEN(MATCH(N$21,M8:AA8,0)),MATCH(N$21,M8:AA8,0)-1,MATCH(N$21,M8:AA8,0)+1),M8,N8,O8,P8,Q8,R8,S8,T8,U8,V8,W8,X8,Y8,Z8,AA8,AA$4)</f>
        <v>Team 4</v>
      </c>
      <c r="O26" s="31" t="str">
        <f aca="false">CHOOSE(MATCH(N$21,M8:AA8,0),M$4,M$4,O$4,O$4,Q$4,Q$4,S$4,S$4,U$4,U$4,W$4,W$4,Y$4,Y$4,AA$4)</f>
        <v>Match 3</v>
      </c>
    </row>
    <row r="27" customFormat="false" ht="12.85" hidden="false" customHeight="false" outlineLevel="0" collapsed="false">
      <c r="B27" s="4" t="str">
        <f aca="false">IF($F8&lt;3,"","Round 3")</f>
        <v>Round 3</v>
      </c>
      <c r="C27" s="4"/>
      <c r="M27" s="30" t="str">
        <f aca="false">L9</f>
        <v>Round 5</v>
      </c>
      <c r="N27" s="5" t="str">
        <f aca="false">CHOOSE(IF(ISEVEN(MATCH(N$21,M9:AA9,0)),MATCH(N$21,M9:AA9,0)-1,MATCH(N$21,M9:AA9,0)+1),M9,N9,O9,P9,Q9,R9,S9,T9,U9,V9,W9,X9,Y9,Z9,AA9,AA$4)</f>
        <v>Bye</v>
      </c>
      <c r="O27" s="31" t="str">
        <f aca="false">CHOOSE(MATCH(N$21,M9:AA9,0),M$4,M$4,O$4,O$4,Q$4,Q$4,S$4,S$4,U$4,U$4,W$4,W$4,Y$4,Y$4,AA$4)</f>
        <v>Bye</v>
      </c>
    </row>
    <row r="28" customFormat="false" ht="12.85" hidden="false" customHeight="false" outlineLevel="0" collapsed="false">
      <c r="B28" s="18" t="str">
        <f aca="false">B19</f>
        <v>Team 5</v>
      </c>
      <c r="C28" s="19" t="str">
        <f aca="false">B18</f>
        <v>Team 3</v>
      </c>
      <c r="M28" s="30" t="str">
        <f aca="false">L10</f>
        <v>Round 6</v>
      </c>
      <c r="N28" s="5" t="str">
        <f aca="false">CHOOSE(IF(ISEVEN(MATCH(N$21,M10:AA10,0)),MATCH(N$21,M10:AA10,0)-1,MATCH(N$21,M10:AA10,0)+1),M10,N10,O10,P10,Q10,R10,S10,T10,U10,V10,W10,X10,Y10,Z10,AA10,AA$4)</f>
        <v>Team 5</v>
      </c>
      <c r="O28" s="31" t="str">
        <f aca="false">CHOOSE(MATCH(N$21,M10:AA10,0),M$4,M$4,O$4,O$4,Q$4,Q$4,S$4,S$4,U$4,U$4,W$4,W$4,Y$4,Y$4,AA$4)</f>
        <v>Match 3</v>
      </c>
    </row>
    <row r="29" customFormat="false" ht="12.85" hidden="false" customHeight="false" outlineLevel="0" collapsed="false">
      <c r="B29" s="20" t="str">
        <f aca="false">IF($F$8&gt;4,B20,C18)</f>
        <v>Team 7</v>
      </c>
      <c r="C29" s="21" t="str">
        <f aca="false">IF($F$8&gt;4,C18,"")</f>
        <v>Team 1</v>
      </c>
      <c r="M29" s="30" t="str">
        <f aca="false">L11</f>
        <v>Round 7</v>
      </c>
      <c r="N29" s="5" t="str">
        <f aca="false">CHOOSE(IF(ISEVEN(MATCH(N$21,M11:AA11,0)),MATCH(N$21,M11:AA11,0)-1,MATCH(N$21,M11:AA11,0)+1),M11,N11,O11,P11,Q11,R11,S11,T11,U11,V11,W11,X11,Y11,Z11,AA11,AA$4)</f>
        <v>Team 6</v>
      </c>
      <c r="O29" s="31" t="str">
        <f aca="false">CHOOSE(MATCH(N$21,M11:AA11,0),M$4,M$4,O$4,O$4,Q$4,Q$4,S$4,S$4,U$4,U$4,W$4,W$4,Y$4,Y$4,AA$4)</f>
        <v>Match 2</v>
      </c>
    </row>
    <row r="30" customFormat="false" ht="12.85" hidden="false" customHeight="false" outlineLevel="0" collapsed="false">
      <c r="B30" s="20" t="str">
        <f aca="false">IF($F$8&gt;6,B21,T(C19))</f>
        <v>Team 6</v>
      </c>
      <c r="C30" s="21" t="str">
        <f aca="false">IF($F$8&gt;6,C19,"")</f>
        <v>Team 2</v>
      </c>
      <c r="M30" s="30" t="str">
        <f aca="false">L12</f>
        <v>(Extra)</v>
      </c>
      <c r="N30" s="5" t="str">
        <f aca="false">CHOOSE(IF(ISEVEN(MATCH(N$21,M12:AA12,0)),MATCH(N$21,M12:AA12,0)-1,MATCH(N$21,M12:AA12,0)+1),M12,N12,O12,P12,Q12,R12,S12,T12,U12,V12,W12,X12,Y12,Z12,AA12,AA$4)</f>
        <v>Team 2</v>
      </c>
      <c r="O30" s="31" t="str">
        <f aca="false">CHOOSE(MATCH(N$21,M12:AA12,0),M$4,M$4,O$4,O$4,Q$4,Q$4,S$4,S$4,U$4,U$4,W$4,W$4,Y$4,Y$4,AA$4)</f>
        <v>Match 1</v>
      </c>
    </row>
    <row r="31" customFormat="false" ht="12.85" hidden="false" customHeight="false" outlineLevel="0" collapsed="false">
      <c r="B31" s="20" t="str">
        <f aca="false">IF($F$8&gt;8,B22,T(C20))</f>
        <v>Team 4</v>
      </c>
      <c r="C31" s="21" t="str">
        <f aca="false">IF($F$8&gt;8,C20,"")</f>
        <v/>
      </c>
      <c r="M31" s="30" t="str">
        <f aca="false">L13</f>
        <v>(Extra)</v>
      </c>
      <c r="N31" s="5" t="str">
        <f aca="false">CHOOSE(IF(ISEVEN(MATCH(N$21,M13:AA13,0)),MATCH(N$21,M13:AA13,0)-1,MATCH(N$21,M13:AA13,0)+1),M13,N13,O13,P13,Q13,R13,S13,T13,U13,V13,W13,X13,Y13,Z13,AA13,AA$4)</f>
        <v>Team 3</v>
      </c>
      <c r="O31" s="31" t="str">
        <f aca="false">CHOOSE(MATCH(N$21,M13:AA13,0),M$4,M$4,O$4,O$4,Q$4,Q$4,S$4,S$4,U$4,U$4,W$4,W$4,Y$4,Y$4,AA$4)</f>
        <v>Match 1</v>
      </c>
    </row>
    <row r="32" customFormat="false" ht="12.85" hidden="false" customHeight="false" outlineLevel="0" collapsed="false">
      <c r="B32" s="20" t="str">
        <f aca="false">IF($F$8&gt;10,B23,T(C21))</f>
        <v/>
      </c>
      <c r="C32" s="21" t="str">
        <f aca="false">IF($F$8&gt;10,C21,"")</f>
        <v/>
      </c>
      <c r="M32" s="30" t="str">
        <f aca="false">L14</f>
        <v>(Extra)</v>
      </c>
      <c r="N32" s="5" t="str">
        <f aca="false">CHOOSE(IF(ISEVEN(MATCH(N$21,M14:AA14,0)),MATCH(N$21,M14:AA14,0)-1,MATCH(N$21,M14:AA14,0)+1),M14,N14,O14,P14,Q14,R14,S14,T14,U14,V14,W14,X14,Y14,Z14,AA14,AA$4)</f>
        <v>Team 7</v>
      </c>
      <c r="O32" s="31" t="str">
        <f aca="false">CHOOSE(MATCH(N$21,M14:AA14,0),M$4,M$4,O$4,O$4,Q$4,Q$4,S$4,S$4,U$4,U$4,W$4,W$4,Y$4,Y$4,AA$4)</f>
        <v>Match 2</v>
      </c>
    </row>
    <row r="33" customFormat="false" ht="12.85" hidden="false" customHeight="false" outlineLevel="0" collapsed="false">
      <c r="B33" s="20" t="str">
        <f aca="false">IF($F$8&gt;12,B24,T(C22))</f>
        <v/>
      </c>
      <c r="C33" s="21" t="str">
        <f aca="false">IF($F$8&gt;12,C22,"")</f>
        <v/>
      </c>
      <c r="M33" s="30" t="str">
        <f aca="false">L15</f>
        <v>(Extra)</v>
      </c>
      <c r="N33" s="5" t="str">
        <f aca="false">CHOOSE(IF(ISEVEN(MATCH(N$21,M15:AA15,0)),MATCH(N$21,M15:AA15,0)-1,MATCH(N$21,M15:AA15,0)+1),M15,N15,O15,P15,Q15,R15,S15,T15,U15,V15,W15,X15,Y15,Z15,AA15,AA$4)</f>
        <v>Team 4</v>
      </c>
      <c r="O33" s="31" t="str">
        <f aca="false">CHOOSE(MATCH(N$21,M15:AA15,0),M$4,M$4,O$4,O$4,Q$4,Q$4,S$4,S$4,U$4,U$4,W$4,W$4,Y$4,Y$4,AA$4)</f>
        <v>Match 3</v>
      </c>
    </row>
    <row r="34" customFormat="false" ht="12.85" hidden="false" customHeight="false" outlineLevel="0" collapsed="false">
      <c r="B34" s="20" t="str">
        <f aca="false">IF($F$8&gt;14,B25,T(C23))</f>
        <v/>
      </c>
      <c r="C34" s="21" t="str">
        <f aca="false">IF($F$8&gt;14,C23,"")</f>
        <v/>
      </c>
      <c r="M34" s="30" t="str">
        <f aca="false">L16</f>
        <v>(Extra)</v>
      </c>
      <c r="N34" s="5" t="str">
        <f aca="false">CHOOSE(IF(ISEVEN(MATCH(N$21,M16:AA16,0)),MATCH(N$21,M16:AA16,0)-1,MATCH(N$21,M16:AA16,0)+1),M16,N16,O16,P16,Q16,R16,S16,T16,U16,V16,W16,X16,Y16,Z16,AA16,AA$4)</f>
        <v>Bye</v>
      </c>
      <c r="O34" s="31" t="str">
        <f aca="false">CHOOSE(MATCH(N$21,M16:AA16,0),M$4,M$4,O$4,O$4,Q$4,Q$4,S$4,S$4,U$4,U$4,W$4,W$4,Y$4,Y$4,AA$4)</f>
        <v>Bye</v>
      </c>
    </row>
    <row r="35" customFormat="false" ht="12.85" hidden="false" customHeight="false" outlineLevel="0" collapsed="false">
      <c r="B35" s="32" t="str">
        <f aca="false">IF($F$8&gt;14,C24,"")</f>
        <v/>
      </c>
      <c r="C35" s="33"/>
      <c r="M35" s="30" t="str">
        <f aca="false">L17</f>
        <v>(Extra)</v>
      </c>
      <c r="N35" s="5" t="str">
        <f aca="false">CHOOSE(IF(ISEVEN(MATCH(N$21,M17:AA17,0)),MATCH(N$21,M17:AA17,0)-1,MATCH(N$21,M17:AA17,0)+1),M17,N17,O17,P17,Q17,R17,S17,T17,U17,V17,W17,X17,Y17,Z17,AA17,AA$4)</f>
        <v>Team 5</v>
      </c>
      <c r="O35" s="31" t="str">
        <f aca="false">CHOOSE(MATCH(N$21,M17:AA17,0),M$4,M$4,O$4,O$4,Q$4,Q$4,S$4,S$4,U$4,U$4,W$4,W$4,Y$4,Y$4,AA$4)</f>
        <v>Match 3</v>
      </c>
    </row>
    <row r="36" customFormat="false" ht="12.85" hidden="false" customHeight="false" outlineLevel="0" collapsed="false">
      <c r="M36" s="30" t="str">
        <f aca="false">L18</f>
        <v>(Extra)</v>
      </c>
      <c r="N36" s="5" t="str">
        <f aca="false">CHOOSE(IF(ISEVEN(MATCH(N$21,M18:AA18,0)),MATCH(N$21,M18:AA18,0)-1,MATCH(N$21,M18:AA18,0)+1),M18,N18,O18,P18,Q18,R18,S18,T18,U18,V18,W18,X18,Y18,Z18,AA18,AA$4)</f>
        <v>Team 6</v>
      </c>
      <c r="O36" s="31" t="str">
        <f aca="false">CHOOSE(MATCH(N$21,M18:AA18,0),M$4,M$4,O$4,O$4,Q$4,Q$4,S$4,S$4,U$4,U$4,W$4,W$4,Y$4,Y$4,AA$4)</f>
        <v>Match 2</v>
      </c>
    </row>
    <row r="37" customFormat="false" ht="12.85" hidden="false" customHeight="false" outlineLevel="0" collapsed="false">
      <c r="B37" s="4" t="str">
        <f aca="false">IF($F8&lt;5,"(Extra)","Round 4")</f>
        <v>Round 4</v>
      </c>
      <c r="C37" s="4"/>
      <c r="M37" s="34" t="str">
        <f aca="false">L19</f>
        <v>(Extra)</v>
      </c>
      <c r="N37" s="35" t="str">
        <f aca="false">CHOOSE(IF(ISEVEN(MATCH(N$21,M19:AA19,0)),MATCH(N$21,M19:AA19,0)-1,MATCH(N$21,M19:AA19,0)+1),M19,N19,O19,P19,Q19,R19,S19,T19,U19,V19,W19,X19,Y19,Z19,AA19,AA$4)</f>
        <v>Team 2</v>
      </c>
      <c r="O37" s="36" t="str">
        <f aca="false">CHOOSE(MATCH(N$21,M19:AA19,0),M$4,M$4,O$4,O$4,Q$4,Q$4,S$4,S$4,U$4,U$4,W$4,W$4,Y$4,Y$4,AA$4)</f>
        <v>Match 1</v>
      </c>
    </row>
    <row r="38" customFormat="false" ht="12.85" hidden="false" customHeight="false" outlineLevel="0" collapsed="false">
      <c r="B38" s="18" t="str">
        <f aca="false">B29</f>
        <v>Team 7</v>
      </c>
      <c r="C38" s="19" t="str">
        <f aca="false">B28</f>
        <v>Team 5</v>
      </c>
    </row>
    <row r="39" customFormat="false" ht="12.85" hidden="false" customHeight="false" outlineLevel="0" collapsed="false">
      <c r="B39" s="20" t="str">
        <f aca="false">IF($F$8&gt;4,B30,C28)</f>
        <v>Team 6</v>
      </c>
      <c r="C39" s="21" t="str">
        <f aca="false">IF($F$8&gt;4,C28,"")</f>
        <v>Team 3</v>
      </c>
    </row>
    <row r="40" customFormat="false" ht="12.85" hidden="false" customHeight="false" outlineLevel="0" collapsed="false">
      <c r="B40" s="20" t="str">
        <f aca="false">IF($F$8&gt;6,B31,T(C29))</f>
        <v>Team 4</v>
      </c>
      <c r="C40" s="21" t="str">
        <f aca="false">IF($F$8&gt;6,C29,"")</f>
        <v>Team 1</v>
      </c>
    </row>
    <row r="41" customFormat="false" ht="12.85" hidden="false" customHeight="false" outlineLevel="0" collapsed="false">
      <c r="B41" s="20" t="str">
        <f aca="false">IF($F$8&gt;8,B32,T(C30))</f>
        <v>Team 2</v>
      </c>
      <c r="C41" s="21" t="str">
        <f aca="false">IF($F$8&gt;8,C30,"")</f>
        <v/>
      </c>
    </row>
    <row r="42" customFormat="false" ht="12.85" hidden="false" customHeight="false" outlineLevel="0" collapsed="false">
      <c r="B42" s="20" t="str">
        <f aca="false">IF($F$8&gt;10,B33,T(C31))</f>
        <v/>
      </c>
      <c r="C42" s="21" t="str">
        <f aca="false">IF($F$8&gt;10,C31,"")</f>
        <v/>
      </c>
    </row>
    <row r="43" customFormat="false" ht="12.85" hidden="false" customHeight="false" outlineLevel="0" collapsed="false">
      <c r="B43" s="20" t="str">
        <f aca="false">IF($F$8&gt;12,B34,T(C32))</f>
        <v/>
      </c>
      <c r="C43" s="21" t="str">
        <f aca="false">IF($F$8&gt;12,C32,"")</f>
        <v/>
      </c>
    </row>
    <row r="44" customFormat="false" ht="12.85" hidden="false" customHeight="false" outlineLevel="0" collapsed="false">
      <c r="B44" s="20" t="str">
        <f aca="false">IF($F$8&gt;14,B35,T(C33))</f>
        <v/>
      </c>
      <c r="C44" s="21" t="str">
        <f aca="false">IF($F$8&gt;14,C33,"")</f>
        <v/>
      </c>
    </row>
    <row r="45" customFormat="false" ht="12.85" hidden="false" customHeight="false" outlineLevel="0" collapsed="false">
      <c r="B45" s="32" t="str">
        <f aca="false">IF($F$8&gt;14,C34,"")</f>
        <v/>
      </c>
      <c r="C45" s="33"/>
    </row>
    <row r="47" customFormat="false" ht="12.85" hidden="false" customHeight="false" outlineLevel="0" collapsed="false">
      <c r="B47" s="4" t="str">
        <f aca="false">IF($F8&lt;5,"(Extra)","Round 5")</f>
        <v>Round 5</v>
      </c>
      <c r="C47" s="4"/>
    </row>
    <row r="48" customFormat="false" ht="12.85" hidden="false" customHeight="false" outlineLevel="0" collapsed="false">
      <c r="B48" s="18" t="str">
        <f aca="false">B39</f>
        <v>Team 6</v>
      </c>
      <c r="C48" s="19" t="str">
        <f aca="false">B38</f>
        <v>Team 7</v>
      </c>
    </row>
    <row r="49" customFormat="false" ht="12.85" hidden="false" customHeight="false" outlineLevel="0" collapsed="false">
      <c r="B49" s="20" t="str">
        <f aca="false">IF($F$8&gt;4,B40,C38)</f>
        <v>Team 4</v>
      </c>
      <c r="C49" s="21" t="str">
        <f aca="false">IF($F$8&gt;4,C38,"")</f>
        <v>Team 5</v>
      </c>
    </row>
    <row r="50" customFormat="false" ht="12.85" hidden="false" customHeight="false" outlineLevel="0" collapsed="false">
      <c r="B50" s="20" t="str">
        <f aca="false">IF($F$8&gt;6,B41,T(C39))</f>
        <v>Team 2</v>
      </c>
      <c r="C50" s="21" t="str">
        <f aca="false">IF($F$8&gt;6,C39,"")</f>
        <v>Team 3</v>
      </c>
    </row>
    <row r="51" customFormat="false" ht="12.85" hidden="false" customHeight="false" outlineLevel="0" collapsed="false">
      <c r="B51" s="20" t="str">
        <f aca="false">IF($F$8&gt;8,B42,T(C40))</f>
        <v>Team 1</v>
      </c>
      <c r="C51" s="21" t="str">
        <f aca="false">IF($F$8&gt;8,C40,"")</f>
        <v/>
      </c>
    </row>
    <row r="52" customFormat="false" ht="12.85" hidden="false" customHeight="false" outlineLevel="0" collapsed="false">
      <c r="B52" s="20" t="str">
        <f aca="false">IF($F$8&gt;10,B43,T(C41))</f>
        <v/>
      </c>
      <c r="C52" s="21" t="str">
        <f aca="false">IF($F$8&gt;10,C41,"")</f>
        <v/>
      </c>
    </row>
    <row r="53" customFormat="false" ht="12.85" hidden="false" customHeight="false" outlineLevel="0" collapsed="false">
      <c r="B53" s="20" t="str">
        <f aca="false">IF($F$8&gt;12,B44,T(C42))</f>
        <v/>
      </c>
      <c r="C53" s="21" t="str">
        <f aca="false">IF($F$8&gt;12,C42,"")</f>
        <v/>
      </c>
    </row>
    <row r="54" customFormat="false" ht="12.85" hidden="false" customHeight="false" outlineLevel="0" collapsed="false">
      <c r="B54" s="20" t="str">
        <f aca="false">IF($F$8&gt;14,B45,T(C43))</f>
        <v/>
      </c>
      <c r="C54" s="21" t="str">
        <f aca="false">IF($F$8&gt;14,C43,"")</f>
        <v/>
      </c>
    </row>
    <row r="55" customFormat="false" ht="12.85" hidden="false" customHeight="false" outlineLevel="0" collapsed="false">
      <c r="B55" s="32" t="str">
        <f aca="false">IF($F$8&gt;14,C44,"")</f>
        <v/>
      </c>
      <c r="C55" s="33"/>
    </row>
    <row r="57" customFormat="false" ht="12.85" hidden="false" customHeight="false" outlineLevel="0" collapsed="false">
      <c r="B57" s="4" t="str">
        <f aca="false">IF($F8&lt;7,"(Extra)","Round 6")</f>
        <v>Round 6</v>
      </c>
      <c r="C57" s="4"/>
    </row>
    <row r="58" customFormat="false" ht="12.85" hidden="false" customHeight="false" outlineLevel="0" collapsed="false">
      <c r="B58" s="18" t="str">
        <f aca="false">B49</f>
        <v>Team 4</v>
      </c>
      <c r="C58" s="19" t="str">
        <f aca="false">B48</f>
        <v>Team 6</v>
      </c>
    </row>
    <row r="59" customFormat="false" ht="12.85" hidden="false" customHeight="false" outlineLevel="0" collapsed="false">
      <c r="B59" s="20" t="str">
        <f aca="false">IF($F$8&gt;4,B50,C48)</f>
        <v>Team 2</v>
      </c>
      <c r="C59" s="21" t="str">
        <f aca="false">IF($F$8&gt;4,C48,"")</f>
        <v>Team 7</v>
      </c>
    </row>
    <row r="60" customFormat="false" ht="12.85" hidden="false" customHeight="false" outlineLevel="0" collapsed="false">
      <c r="B60" s="20" t="str">
        <f aca="false">IF($F$8&gt;6,B51,T(C49))</f>
        <v>Team 1</v>
      </c>
      <c r="C60" s="21" t="str">
        <f aca="false">IF($F$8&gt;6,C49,"")</f>
        <v>Team 5</v>
      </c>
    </row>
    <row r="61" customFormat="false" ht="12.85" hidden="false" customHeight="false" outlineLevel="0" collapsed="false">
      <c r="B61" s="20" t="str">
        <f aca="false">IF($F$8&gt;8,B52,T(C50))</f>
        <v>Team 3</v>
      </c>
      <c r="C61" s="21" t="str">
        <f aca="false">IF($F$8&gt;8,C50,"")</f>
        <v/>
      </c>
    </row>
    <row r="62" customFormat="false" ht="12.85" hidden="false" customHeight="false" outlineLevel="0" collapsed="false">
      <c r="B62" s="20" t="str">
        <f aca="false">IF($F$8&gt;10,B53,T(C51))</f>
        <v/>
      </c>
      <c r="C62" s="21" t="str">
        <f aca="false">IF($F$8&gt;10,C51,"")</f>
        <v/>
      </c>
    </row>
    <row r="63" customFormat="false" ht="12.85" hidden="false" customHeight="false" outlineLevel="0" collapsed="false">
      <c r="B63" s="20" t="str">
        <f aca="false">IF($F$8&gt;12,B54,T(C52))</f>
        <v/>
      </c>
      <c r="C63" s="21" t="str">
        <f aca="false">IF($F$8&gt;12,C52,"")</f>
        <v/>
      </c>
    </row>
    <row r="64" customFormat="false" ht="12.85" hidden="false" customHeight="false" outlineLevel="0" collapsed="false">
      <c r="B64" s="20" t="str">
        <f aca="false">IF($F$8&gt;14,B55,T(C53))</f>
        <v/>
      </c>
      <c r="C64" s="21" t="str">
        <f aca="false">IF($F$8&gt;14,C53,"")</f>
        <v/>
      </c>
    </row>
    <row r="65" customFormat="false" ht="12.85" hidden="false" customHeight="false" outlineLevel="0" collapsed="false">
      <c r="B65" s="32" t="str">
        <f aca="false">IF($F$8&gt;14,C54,"")</f>
        <v/>
      </c>
      <c r="C65" s="33"/>
    </row>
    <row r="67" customFormat="false" ht="12.85" hidden="false" customHeight="false" outlineLevel="0" collapsed="false">
      <c r="B67" s="4" t="str">
        <f aca="false">IF($F8&lt;7,"(Extra)","Round 7")</f>
        <v>Round 7</v>
      </c>
      <c r="C67" s="4"/>
    </row>
    <row r="68" customFormat="false" ht="12.85" hidden="false" customHeight="false" outlineLevel="0" collapsed="false">
      <c r="B68" s="18" t="str">
        <f aca="false">B59</f>
        <v>Team 2</v>
      </c>
      <c r="C68" s="19" t="str">
        <f aca="false">B58</f>
        <v>Team 4</v>
      </c>
    </row>
    <row r="69" customFormat="false" ht="12.85" hidden="false" customHeight="false" outlineLevel="0" collapsed="false">
      <c r="B69" s="20" t="str">
        <f aca="false">IF($F$8&gt;4,B60,C58)</f>
        <v>Team 1</v>
      </c>
      <c r="C69" s="21" t="str">
        <f aca="false">IF($F$8&gt;4,C58,"")</f>
        <v>Team 6</v>
      </c>
    </row>
    <row r="70" customFormat="false" ht="12.85" hidden="false" customHeight="false" outlineLevel="0" collapsed="false">
      <c r="B70" s="20" t="str">
        <f aca="false">IF($F$8&gt;6,B61,T(C59))</f>
        <v>Team 3</v>
      </c>
      <c r="C70" s="21" t="str">
        <f aca="false">IF($F$8&gt;6,C59,"")</f>
        <v>Team 7</v>
      </c>
    </row>
    <row r="71" customFormat="false" ht="12.85" hidden="false" customHeight="false" outlineLevel="0" collapsed="false">
      <c r="B71" s="20" t="str">
        <f aca="false">IF($F$8&gt;8,B62,T(C60))</f>
        <v>Team 5</v>
      </c>
      <c r="C71" s="21" t="str">
        <f aca="false">IF($F$8&gt;8,C60,"")</f>
        <v/>
      </c>
    </row>
    <row r="72" customFormat="false" ht="12.85" hidden="false" customHeight="false" outlineLevel="0" collapsed="false">
      <c r="B72" s="20" t="str">
        <f aca="false">IF($F$8&gt;10,B63,T(C61))</f>
        <v/>
      </c>
      <c r="C72" s="21" t="str">
        <f aca="false">IF($F$8&gt;10,C61,"")</f>
        <v/>
      </c>
    </row>
    <row r="73" customFormat="false" ht="12.85" hidden="false" customHeight="false" outlineLevel="0" collapsed="false">
      <c r="B73" s="20" t="str">
        <f aca="false">IF($F$8&gt;12,B64,T(C62))</f>
        <v/>
      </c>
      <c r="C73" s="21" t="str">
        <f aca="false">IF($F$8&gt;12,C62,"")</f>
        <v/>
      </c>
    </row>
    <row r="74" customFormat="false" ht="12.85" hidden="false" customHeight="false" outlineLevel="0" collapsed="false">
      <c r="B74" s="20" t="str">
        <f aca="false">IF($F$8&gt;14,B65,T(C63))</f>
        <v/>
      </c>
      <c r="C74" s="21" t="str">
        <f aca="false">IF($F$8&gt;14,C63,"")</f>
        <v/>
      </c>
    </row>
    <row r="75" customFormat="false" ht="12.85" hidden="false" customHeight="false" outlineLevel="0" collapsed="false">
      <c r="B75" s="32" t="str">
        <f aca="false">IF($F$8&gt;14,C64,"")</f>
        <v/>
      </c>
      <c r="C75" s="33"/>
    </row>
    <row r="77" customFormat="false" ht="12.85" hidden="false" customHeight="false" outlineLevel="0" collapsed="false">
      <c r="B77" s="4" t="str">
        <f aca="false">IF($F8&lt;9,"(Extra)","Round 8")</f>
        <v>(Extra)</v>
      </c>
      <c r="C77" s="4"/>
    </row>
    <row r="78" customFormat="false" ht="12.85" hidden="false" customHeight="false" outlineLevel="0" collapsed="false">
      <c r="B78" s="18" t="str">
        <f aca="false">B69</f>
        <v>Team 1</v>
      </c>
      <c r="C78" s="19" t="str">
        <f aca="false">B68</f>
        <v>Team 2</v>
      </c>
    </row>
    <row r="79" customFormat="false" ht="12.85" hidden="false" customHeight="false" outlineLevel="0" collapsed="false">
      <c r="B79" s="20" t="str">
        <f aca="false">IF($F$8&gt;4,B70,C68)</f>
        <v>Team 3</v>
      </c>
      <c r="C79" s="21" t="str">
        <f aca="false">IF($F$8&gt;4,C68,"")</f>
        <v>Team 4</v>
      </c>
    </row>
    <row r="80" customFormat="false" ht="12.85" hidden="false" customHeight="false" outlineLevel="0" collapsed="false">
      <c r="B80" s="20" t="str">
        <f aca="false">IF($F$8&gt;6,B71,T(C69))</f>
        <v>Team 5</v>
      </c>
      <c r="C80" s="21" t="str">
        <f aca="false">IF($F$8&gt;6,C69,"")</f>
        <v>Team 6</v>
      </c>
    </row>
    <row r="81" customFormat="false" ht="12.85" hidden="false" customHeight="false" outlineLevel="0" collapsed="false">
      <c r="B81" s="20" t="str">
        <f aca="false">IF($F$8&gt;8,B72,T(C70))</f>
        <v>Team 7</v>
      </c>
      <c r="C81" s="21" t="str">
        <f aca="false">IF($F$8&gt;8,C70,"")</f>
        <v/>
      </c>
    </row>
    <row r="82" customFormat="false" ht="12.85" hidden="false" customHeight="false" outlineLevel="0" collapsed="false">
      <c r="B82" s="20" t="str">
        <f aca="false">IF($F$8&gt;10,B73,T(C71))</f>
        <v/>
      </c>
      <c r="C82" s="21" t="str">
        <f aca="false">IF($F$8&gt;10,C71,"")</f>
        <v/>
      </c>
    </row>
    <row r="83" customFormat="false" ht="12.85" hidden="false" customHeight="false" outlineLevel="0" collapsed="false">
      <c r="B83" s="20" t="str">
        <f aca="false">IF($F$8&gt;12,B74,T(C72))</f>
        <v/>
      </c>
      <c r="C83" s="21" t="str">
        <f aca="false">IF($F$8&gt;12,C72,"")</f>
        <v/>
      </c>
    </row>
    <row r="84" customFormat="false" ht="12.85" hidden="false" customHeight="false" outlineLevel="0" collapsed="false">
      <c r="B84" s="20" t="str">
        <f aca="false">IF($F$8&gt;14,B75,T(C73))</f>
        <v/>
      </c>
      <c r="C84" s="21" t="str">
        <f aca="false">IF($F$8&gt;14,C73,"")</f>
        <v/>
      </c>
    </row>
    <row r="85" customFormat="false" ht="12.85" hidden="false" customHeight="false" outlineLevel="0" collapsed="false">
      <c r="B85" s="32" t="str">
        <f aca="false">IF($F$8&gt;14,C74,"")</f>
        <v/>
      </c>
      <c r="C85" s="33"/>
    </row>
    <row r="87" customFormat="false" ht="12.85" hidden="false" customHeight="false" outlineLevel="0" collapsed="false">
      <c r="B87" s="4" t="str">
        <f aca="false">IF($F8&lt;9,"(Extra)","Round 9")</f>
        <v>(Extra)</v>
      </c>
      <c r="C87" s="4"/>
    </row>
    <row r="88" customFormat="false" ht="12.85" hidden="false" customHeight="false" outlineLevel="0" collapsed="false">
      <c r="B88" s="18" t="str">
        <f aca="false">B79</f>
        <v>Team 3</v>
      </c>
      <c r="C88" s="19" t="str">
        <f aca="false">B78</f>
        <v>Team 1</v>
      </c>
    </row>
    <row r="89" customFormat="false" ht="12.85" hidden="false" customHeight="false" outlineLevel="0" collapsed="false">
      <c r="B89" s="20" t="str">
        <f aca="false">IF($F$8&gt;4,B80,C78)</f>
        <v>Team 5</v>
      </c>
      <c r="C89" s="21" t="str">
        <f aca="false">IF($F$8&gt;4,C78,"")</f>
        <v>Team 2</v>
      </c>
    </row>
    <row r="90" customFormat="false" ht="12.85" hidden="false" customHeight="false" outlineLevel="0" collapsed="false">
      <c r="B90" s="20" t="str">
        <f aca="false">IF($F$8&gt;6,B81,T(C79))</f>
        <v>Team 7</v>
      </c>
      <c r="C90" s="21" t="str">
        <f aca="false">IF($F$8&gt;6,C79,"")</f>
        <v>Team 4</v>
      </c>
    </row>
    <row r="91" customFormat="false" ht="12.85" hidden="false" customHeight="false" outlineLevel="0" collapsed="false">
      <c r="B91" s="20" t="str">
        <f aca="false">IF($F$8&gt;8,B82,T(C80))</f>
        <v>Team 6</v>
      </c>
      <c r="C91" s="21" t="str">
        <f aca="false">IF($F$8&gt;8,C80,"")</f>
        <v/>
      </c>
    </row>
    <row r="92" customFormat="false" ht="12.85" hidden="false" customHeight="false" outlineLevel="0" collapsed="false">
      <c r="B92" s="20" t="str">
        <f aca="false">IF($F$8&gt;10,B83,T(C81))</f>
        <v/>
      </c>
      <c r="C92" s="21" t="str">
        <f aca="false">IF($F$8&gt;10,C81,"")</f>
        <v/>
      </c>
    </row>
    <row r="93" customFormat="false" ht="12.85" hidden="false" customHeight="false" outlineLevel="0" collapsed="false">
      <c r="B93" s="20" t="str">
        <f aca="false">IF($F$8&gt;12,B84,T(C82))</f>
        <v/>
      </c>
      <c r="C93" s="21" t="str">
        <f aca="false">IF($F$8&gt;12,C82,"")</f>
        <v/>
      </c>
    </row>
    <row r="94" customFormat="false" ht="12.85" hidden="false" customHeight="false" outlineLevel="0" collapsed="false">
      <c r="B94" s="20" t="str">
        <f aca="false">IF($F$8&gt;14,B85,T(C83))</f>
        <v/>
      </c>
      <c r="C94" s="21" t="str">
        <f aca="false">IF($F$8&gt;14,C83,"")</f>
        <v/>
      </c>
    </row>
    <row r="95" customFormat="false" ht="12.85" hidden="false" customHeight="false" outlineLevel="0" collapsed="false">
      <c r="B95" s="32" t="str">
        <f aca="false">IF($F$8&gt;14,C84,"")</f>
        <v/>
      </c>
      <c r="C95" s="33"/>
    </row>
    <row r="97" customFormat="false" ht="12.85" hidden="false" customHeight="false" outlineLevel="0" collapsed="false">
      <c r="B97" s="4" t="str">
        <f aca="false">IF($F8&lt;11,"(Extra)","Round 10")</f>
        <v>(Extra)</v>
      </c>
      <c r="C97" s="4"/>
    </row>
    <row r="98" customFormat="false" ht="12.85" hidden="false" customHeight="false" outlineLevel="0" collapsed="false">
      <c r="B98" s="18" t="str">
        <f aca="false">B89</f>
        <v>Team 5</v>
      </c>
      <c r="C98" s="19" t="str">
        <f aca="false">B88</f>
        <v>Team 3</v>
      </c>
    </row>
    <row r="99" customFormat="false" ht="12.85" hidden="false" customHeight="false" outlineLevel="0" collapsed="false">
      <c r="B99" s="20" t="str">
        <f aca="false">IF($F$8&gt;4,B90,C88)</f>
        <v>Team 7</v>
      </c>
      <c r="C99" s="21" t="str">
        <f aca="false">IF($F$8&gt;4,C88,"")</f>
        <v>Team 1</v>
      </c>
    </row>
    <row r="100" customFormat="false" ht="12.85" hidden="false" customHeight="false" outlineLevel="0" collapsed="false">
      <c r="B100" s="20" t="str">
        <f aca="false">IF($F$8&gt;6,B91,T(C89))</f>
        <v>Team 6</v>
      </c>
      <c r="C100" s="21" t="str">
        <f aca="false">IF($F$8&gt;6,C89,"")</f>
        <v>Team 2</v>
      </c>
    </row>
    <row r="101" customFormat="false" ht="12.85" hidden="false" customHeight="false" outlineLevel="0" collapsed="false">
      <c r="B101" s="20" t="str">
        <f aca="false">IF($F$8&gt;8,B92,T(C90))</f>
        <v>Team 4</v>
      </c>
      <c r="C101" s="21" t="str">
        <f aca="false">IF($F$8&gt;8,C90,"")</f>
        <v/>
      </c>
    </row>
    <row r="102" customFormat="false" ht="12.85" hidden="false" customHeight="false" outlineLevel="0" collapsed="false">
      <c r="B102" s="20" t="str">
        <f aca="false">IF($F$8&gt;10,B93,T(C91))</f>
        <v/>
      </c>
      <c r="C102" s="21" t="str">
        <f aca="false">IF($F$8&gt;10,C91,"")</f>
        <v/>
      </c>
    </row>
    <row r="103" customFormat="false" ht="12.85" hidden="false" customHeight="false" outlineLevel="0" collapsed="false">
      <c r="B103" s="20" t="str">
        <f aca="false">IF($F$8&gt;12,B94,T(C92))</f>
        <v/>
      </c>
      <c r="C103" s="21" t="str">
        <f aca="false">IF($F$8&gt;12,C92,"")</f>
        <v/>
      </c>
    </row>
    <row r="104" customFormat="false" ht="12.85" hidden="false" customHeight="false" outlineLevel="0" collapsed="false">
      <c r="B104" s="20" t="str">
        <f aca="false">IF($F$8&gt;14,B95,T(C93))</f>
        <v/>
      </c>
      <c r="C104" s="21" t="str">
        <f aca="false">IF($F$8&gt;14,C93,"")</f>
        <v/>
      </c>
    </row>
    <row r="105" customFormat="false" ht="12.85" hidden="false" customHeight="false" outlineLevel="0" collapsed="false">
      <c r="B105" s="32" t="str">
        <f aca="false">IF($F$8&gt;14,C94,"")</f>
        <v/>
      </c>
      <c r="C105" s="33"/>
    </row>
    <row r="107" customFormat="false" ht="12.85" hidden="false" customHeight="false" outlineLevel="0" collapsed="false">
      <c r="B107" s="4" t="str">
        <f aca="false">IF($F8&lt;11,"(Extra)","Round 11")</f>
        <v>(Extra)</v>
      </c>
      <c r="C107" s="4"/>
    </row>
    <row r="108" customFormat="false" ht="12.85" hidden="false" customHeight="false" outlineLevel="0" collapsed="false">
      <c r="B108" s="18" t="str">
        <f aca="false">B99</f>
        <v>Team 7</v>
      </c>
      <c r="C108" s="19" t="str">
        <f aca="false">B98</f>
        <v>Team 5</v>
      </c>
    </row>
    <row r="109" customFormat="false" ht="12.85" hidden="false" customHeight="false" outlineLevel="0" collapsed="false">
      <c r="B109" s="20" t="str">
        <f aca="false">IF($F$8&gt;4,B100,C98)</f>
        <v>Team 6</v>
      </c>
      <c r="C109" s="21" t="str">
        <f aca="false">IF($F$8&gt;4,C98,"")</f>
        <v>Team 3</v>
      </c>
    </row>
    <row r="110" customFormat="false" ht="12.85" hidden="false" customHeight="false" outlineLevel="0" collapsed="false">
      <c r="B110" s="20" t="str">
        <f aca="false">IF($F$8&gt;6,B101,T(C99))</f>
        <v>Team 4</v>
      </c>
      <c r="C110" s="21" t="str">
        <f aca="false">IF($F$8&gt;6,C99,"")</f>
        <v>Team 1</v>
      </c>
    </row>
    <row r="111" customFormat="false" ht="12.85" hidden="false" customHeight="false" outlineLevel="0" collapsed="false">
      <c r="B111" s="20" t="str">
        <f aca="false">IF($F$8&gt;8,B102,T(C100))</f>
        <v>Team 2</v>
      </c>
      <c r="C111" s="21" t="str">
        <f aca="false">IF($F$8&gt;8,C100,"")</f>
        <v/>
      </c>
    </row>
    <row r="112" customFormat="false" ht="12.85" hidden="false" customHeight="false" outlineLevel="0" collapsed="false">
      <c r="B112" s="20" t="str">
        <f aca="false">IF($F$8&gt;10,B103,T(C101))</f>
        <v/>
      </c>
      <c r="C112" s="21" t="str">
        <f aca="false">IF($F$8&gt;10,C101,"")</f>
        <v/>
      </c>
    </row>
    <row r="113" customFormat="false" ht="12.85" hidden="false" customHeight="false" outlineLevel="0" collapsed="false">
      <c r="B113" s="20" t="str">
        <f aca="false">IF($F$8&gt;12,B104,T(C102))</f>
        <v/>
      </c>
      <c r="C113" s="21" t="str">
        <f aca="false">IF($F$8&gt;12,C102,"")</f>
        <v/>
      </c>
    </row>
    <row r="114" customFormat="false" ht="12.85" hidden="false" customHeight="false" outlineLevel="0" collapsed="false">
      <c r="B114" s="20" t="str">
        <f aca="false">IF($F$8&gt;14,B105,T(C103))</f>
        <v/>
      </c>
      <c r="C114" s="21" t="str">
        <f aca="false">IF($F$8&gt;14,C103,"")</f>
        <v/>
      </c>
    </row>
    <row r="115" customFormat="false" ht="12.85" hidden="false" customHeight="false" outlineLevel="0" collapsed="false">
      <c r="B115" s="32" t="str">
        <f aca="false">IF($F$8&gt;14,C104,"")</f>
        <v/>
      </c>
      <c r="C115" s="33"/>
    </row>
    <row r="117" customFormat="false" ht="12.85" hidden="false" customHeight="false" outlineLevel="0" collapsed="false">
      <c r="B117" s="4" t="str">
        <f aca="false">IF($F8&lt;13,"(Extra)","Round 12")</f>
        <v>(Extra)</v>
      </c>
      <c r="C117" s="4"/>
    </row>
    <row r="118" customFormat="false" ht="12.85" hidden="false" customHeight="false" outlineLevel="0" collapsed="false">
      <c r="B118" s="18" t="str">
        <f aca="false">B109</f>
        <v>Team 6</v>
      </c>
      <c r="C118" s="19" t="str">
        <f aca="false">B108</f>
        <v>Team 7</v>
      </c>
    </row>
    <row r="119" customFormat="false" ht="12.85" hidden="false" customHeight="false" outlineLevel="0" collapsed="false">
      <c r="B119" s="20" t="str">
        <f aca="false">IF($F$8&gt;4,B110,C108)</f>
        <v>Team 4</v>
      </c>
      <c r="C119" s="21" t="str">
        <f aca="false">IF($F$8&gt;4,C108,"")</f>
        <v>Team 5</v>
      </c>
    </row>
    <row r="120" customFormat="false" ht="12.85" hidden="false" customHeight="false" outlineLevel="0" collapsed="false">
      <c r="B120" s="20" t="str">
        <f aca="false">IF($F$8&gt;6,B111,T(C109))</f>
        <v>Team 2</v>
      </c>
      <c r="C120" s="21" t="str">
        <f aca="false">IF($F$8&gt;6,C109,"")</f>
        <v>Team 3</v>
      </c>
    </row>
    <row r="121" customFormat="false" ht="12.85" hidden="false" customHeight="false" outlineLevel="0" collapsed="false">
      <c r="B121" s="20" t="str">
        <f aca="false">IF($F$8&gt;8,B112,T(C110))</f>
        <v>Team 1</v>
      </c>
      <c r="C121" s="21" t="str">
        <f aca="false">IF($F$8&gt;8,C110,"")</f>
        <v/>
      </c>
    </row>
    <row r="122" customFormat="false" ht="12.85" hidden="false" customHeight="false" outlineLevel="0" collapsed="false">
      <c r="B122" s="20" t="str">
        <f aca="false">IF($F$8&gt;10,B113,T(C111))</f>
        <v/>
      </c>
      <c r="C122" s="21" t="str">
        <f aca="false">IF($F$8&gt;10,C111,"")</f>
        <v/>
      </c>
    </row>
    <row r="123" customFormat="false" ht="12.85" hidden="false" customHeight="false" outlineLevel="0" collapsed="false">
      <c r="B123" s="20" t="str">
        <f aca="false">IF($F$8&gt;12,B114,T(C112))</f>
        <v/>
      </c>
      <c r="C123" s="21" t="str">
        <f aca="false">IF($F$8&gt;12,C112,"")</f>
        <v/>
      </c>
    </row>
    <row r="124" customFormat="false" ht="12.85" hidden="false" customHeight="false" outlineLevel="0" collapsed="false">
      <c r="B124" s="20" t="str">
        <f aca="false">IF($F$8&gt;14,B115,T(C113))</f>
        <v/>
      </c>
      <c r="C124" s="21" t="str">
        <f aca="false">IF($F$8&gt;14,C113,"")</f>
        <v/>
      </c>
    </row>
    <row r="125" customFormat="false" ht="12.85" hidden="false" customHeight="false" outlineLevel="0" collapsed="false">
      <c r="B125" s="32" t="str">
        <f aca="false">IF($F$8&gt;14,C114,"")</f>
        <v/>
      </c>
      <c r="C125" s="33"/>
    </row>
    <row r="127" customFormat="false" ht="12.85" hidden="false" customHeight="false" outlineLevel="0" collapsed="false">
      <c r="B127" s="4" t="str">
        <f aca="false">IF($F8&lt;13,"(Extra)","Round 13")</f>
        <v>(Extra)</v>
      </c>
      <c r="C127" s="4"/>
    </row>
    <row r="128" customFormat="false" ht="12.85" hidden="false" customHeight="false" outlineLevel="0" collapsed="false">
      <c r="B128" s="18" t="str">
        <f aca="false">B119</f>
        <v>Team 4</v>
      </c>
      <c r="C128" s="19" t="str">
        <f aca="false">B118</f>
        <v>Team 6</v>
      </c>
    </row>
    <row r="129" customFormat="false" ht="12.85" hidden="false" customHeight="false" outlineLevel="0" collapsed="false">
      <c r="B129" s="20" t="str">
        <f aca="false">IF($F$8&gt;4,B120,C118)</f>
        <v>Team 2</v>
      </c>
      <c r="C129" s="21" t="str">
        <f aca="false">IF($F$8&gt;4,C118,"")</f>
        <v>Team 7</v>
      </c>
    </row>
    <row r="130" customFormat="false" ht="12.85" hidden="false" customHeight="false" outlineLevel="0" collapsed="false">
      <c r="B130" s="20" t="str">
        <f aca="false">IF($F$8&gt;6,B121,T(C119))</f>
        <v>Team 1</v>
      </c>
      <c r="C130" s="21" t="str">
        <f aca="false">IF($F$8&gt;6,C119,"")</f>
        <v>Team 5</v>
      </c>
    </row>
    <row r="131" customFormat="false" ht="12.85" hidden="false" customHeight="false" outlineLevel="0" collapsed="false">
      <c r="B131" s="20" t="str">
        <f aca="false">IF($F$8&gt;8,B122,T(C120))</f>
        <v>Team 3</v>
      </c>
      <c r="C131" s="21" t="str">
        <f aca="false">IF($F$8&gt;8,C120,"")</f>
        <v/>
      </c>
    </row>
    <row r="132" customFormat="false" ht="12.85" hidden="false" customHeight="false" outlineLevel="0" collapsed="false">
      <c r="B132" s="20" t="str">
        <f aca="false">IF($F$8&gt;10,B123,T(C121))</f>
        <v/>
      </c>
      <c r="C132" s="21" t="str">
        <f aca="false">IF($F$8&gt;10,C121,"")</f>
        <v/>
      </c>
    </row>
    <row r="133" customFormat="false" ht="12.85" hidden="false" customHeight="false" outlineLevel="0" collapsed="false">
      <c r="B133" s="20" t="str">
        <f aca="false">IF($F$8&gt;12,B124,T(C122))</f>
        <v/>
      </c>
      <c r="C133" s="21" t="str">
        <f aca="false">IF($F$8&gt;12,C122,"")</f>
        <v/>
      </c>
    </row>
    <row r="134" customFormat="false" ht="12.85" hidden="false" customHeight="false" outlineLevel="0" collapsed="false">
      <c r="B134" s="20" t="str">
        <f aca="false">IF($F$8&gt;14,B125,T(C123))</f>
        <v/>
      </c>
      <c r="C134" s="21" t="str">
        <f aca="false">IF($F$8&gt;14,C123,"")</f>
        <v/>
      </c>
    </row>
    <row r="135" customFormat="false" ht="12.85" hidden="false" customHeight="false" outlineLevel="0" collapsed="false">
      <c r="B135" s="32" t="str">
        <f aca="false">IF($F$8&gt;14,C124,"")</f>
        <v/>
      </c>
      <c r="C135" s="33"/>
    </row>
    <row r="137" customFormat="false" ht="12.85" hidden="false" customHeight="false" outlineLevel="0" collapsed="false">
      <c r="B137" s="4" t="str">
        <f aca="false">IF($F8&lt;15,"(Extra)","Round 14")</f>
        <v>(Extra)</v>
      </c>
      <c r="C137" s="4"/>
    </row>
    <row r="138" customFormat="false" ht="12.85" hidden="false" customHeight="false" outlineLevel="0" collapsed="false">
      <c r="B138" s="18" t="str">
        <f aca="false">B129</f>
        <v>Team 2</v>
      </c>
      <c r="C138" s="19" t="str">
        <f aca="false">B128</f>
        <v>Team 4</v>
      </c>
    </row>
    <row r="139" customFormat="false" ht="12.85" hidden="false" customHeight="false" outlineLevel="0" collapsed="false">
      <c r="B139" s="20" t="str">
        <f aca="false">IF($F$8&gt;4,B130,C128)</f>
        <v>Team 1</v>
      </c>
      <c r="C139" s="21" t="str">
        <f aca="false">IF($F$8&gt;4,C128,"")</f>
        <v>Team 6</v>
      </c>
    </row>
    <row r="140" customFormat="false" ht="12.85" hidden="false" customHeight="false" outlineLevel="0" collapsed="false">
      <c r="B140" s="20" t="str">
        <f aca="false">IF($F$8&gt;6,B131,T(C129))</f>
        <v>Team 3</v>
      </c>
      <c r="C140" s="21" t="str">
        <f aca="false">IF($F$8&gt;6,C129,"")</f>
        <v>Team 7</v>
      </c>
    </row>
    <row r="141" customFormat="false" ht="12.85" hidden="false" customHeight="false" outlineLevel="0" collapsed="false">
      <c r="B141" s="20" t="str">
        <f aca="false">IF($F$8&gt;8,B132,T(C130))</f>
        <v>Team 5</v>
      </c>
      <c r="C141" s="21" t="str">
        <f aca="false">IF($F$8&gt;8,C130,"")</f>
        <v/>
      </c>
    </row>
    <row r="142" customFormat="false" ht="12.85" hidden="false" customHeight="false" outlineLevel="0" collapsed="false">
      <c r="B142" s="20" t="str">
        <f aca="false">IF($F$8&gt;10,B133,T(C131))</f>
        <v/>
      </c>
      <c r="C142" s="21" t="str">
        <f aca="false">IF($F$8&gt;10,C131,"")</f>
        <v/>
      </c>
    </row>
    <row r="143" customFormat="false" ht="12.85" hidden="false" customHeight="false" outlineLevel="0" collapsed="false">
      <c r="B143" s="20" t="str">
        <f aca="false">IF($F$8&gt;12,B134,T(C132))</f>
        <v/>
      </c>
      <c r="C143" s="21" t="str">
        <f aca="false">IF($F$8&gt;12,C132,"")</f>
        <v/>
      </c>
    </row>
    <row r="144" customFormat="false" ht="12.85" hidden="false" customHeight="false" outlineLevel="0" collapsed="false">
      <c r="B144" s="20" t="str">
        <f aca="false">IF($F$8&gt;14,B135,T(C133))</f>
        <v/>
      </c>
      <c r="C144" s="21" t="str">
        <f aca="false">IF($F$8&gt;14,C133,"")</f>
        <v/>
      </c>
    </row>
    <row r="145" customFormat="false" ht="12.85" hidden="false" customHeight="false" outlineLevel="0" collapsed="false">
      <c r="B145" s="32" t="str">
        <f aca="false">IF($F$8&gt;14,C134,"")</f>
        <v/>
      </c>
      <c r="C145" s="33"/>
    </row>
    <row r="147" customFormat="false" ht="12.85" hidden="false" customHeight="false" outlineLevel="0" collapsed="false">
      <c r="B147" s="4" t="str">
        <f aca="false">IF($F8&lt;15,"(Extra)","Round 15")</f>
        <v>(Extra)</v>
      </c>
      <c r="C147" s="4"/>
    </row>
    <row r="148" customFormat="false" ht="12.85" hidden="false" customHeight="false" outlineLevel="0" collapsed="false">
      <c r="B148" s="18" t="str">
        <f aca="false">B139</f>
        <v>Team 1</v>
      </c>
      <c r="C148" s="19" t="str">
        <f aca="false">B138</f>
        <v>Team 2</v>
      </c>
    </row>
    <row r="149" customFormat="false" ht="12.85" hidden="false" customHeight="false" outlineLevel="0" collapsed="false">
      <c r="B149" s="20" t="str">
        <f aca="false">IF($F$8&gt;4,B140,C138)</f>
        <v>Team 3</v>
      </c>
      <c r="C149" s="21" t="str">
        <f aca="false">IF($F$8&gt;4,C138,"")</f>
        <v>Team 4</v>
      </c>
    </row>
    <row r="150" customFormat="false" ht="12.85" hidden="false" customHeight="false" outlineLevel="0" collapsed="false">
      <c r="B150" s="20" t="str">
        <f aca="false">IF($F$8&gt;6,B141,T(C139))</f>
        <v>Team 5</v>
      </c>
      <c r="C150" s="21" t="str">
        <f aca="false">IF($F$8&gt;6,C139,"")</f>
        <v>Team 6</v>
      </c>
    </row>
    <row r="151" customFormat="false" ht="12.85" hidden="false" customHeight="false" outlineLevel="0" collapsed="false">
      <c r="B151" s="20" t="str">
        <f aca="false">IF($F$8&gt;8,B142,T(C140))</f>
        <v>Team 7</v>
      </c>
      <c r="C151" s="21" t="str">
        <f aca="false">IF($F$8&gt;8,C140,"")</f>
        <v/>
      </c>
    </row>
    <row r="152" customFormat="false" ht="12.85" hidden="false" customHeight="false" outlineLevel="0" collapsed="false">
      <c r="B152" s="20" t="str">
        <f aca="false">IF($F$8&gt;10,B143,T(C141))</f>
        <v/>
      </c>
      <c r="C152" s="21" t="str">
        <f aca="false">IF($F$8&gt;10,C141,"")</f>
        <v/>
      </c>
    </row>
    <row r="153" customFormat="false" ht="12.85" hidden="false" customHeight="false" outlineLevel="0" collapsed="false">
      <c r="B153" s="20" t="str">
        <f aca="false">IF($F$8&gt;12,B144,T(C142))</f>
        <v/>
      </c>
      <c r="C153" s="21" t="str">
        <f aca="false">IF($F$8&gt;12,C142,"")</f>
        <v/>
      </c>
    </row>
    <row r="154" customFormat="false" ht="12.85" hidden="false" customHeight="false" outlineLevel="0" collapsed="false">
      <c r="B154" s="20" t="str">
        <f aca="false">IF($F$8&gt;14,B145,T(C143))</f>
        <v/>
      </c>
      <c r="C154" s="21" t="str">
        <f aca="false">IF($F$8&gt;14,C143,"")</f>
        <v/>
      </c>
    </row>
    <row r="155" customFormat="false" ht="12.85" hidden="false" customHeight="false" outlineLevel="0" collapsed="false">
      <c r="B155" s="32" t="str">
        <f aca="false">IF($F$8&gt;14,C144,"")</f>
        <v/>
      </c>
      <c r="C155" s="33"/>
    </row>
  </sheetData>
  <mergeCells count="25">
    <mergeCell ref="A3:K3"/>
    <mergeCell ref="A4:K4"/>
    <mergeCell ref="M4:N4"/>
    <mergeCell ref="O4:P4"/>
    <mergeCell ref="Q4:R4"/>
    <mergeCell ref="S4:T4"/>
    <mergeCell ref="U4:V4"/>
    <mergeCell ref="W4:X4"/>
    <mergeCell ref="Y4:Z4"/>
    <mergeCell ref="A5:K5"/>
    <mergeCell ref="B7:C7"/>
    <mergeCell ref="B17:C17"/>
    <mergeCell ref="B27:C27"/>
    <mergeCell ref="B37:C37"/>
    <mergeCell ref="B47:C47"/>
    <mergeCell ref="B57:C57"/>
    <mergeCell ref="B67:C67"/>
    <mergeCell ref="B77:C77"/>
    <mergeCell ref="B87:C87"/>
    <mergeCell ref="B97:C97"/>
    <mergeCell ref="B107:C107"/>
    <mergeCell ref="B117:C117"/>
    <mergeCell ref="B127:C127"/>
    <mergeCell ref="B137:C137"/>
    <mergeCell ref="B147:C147"/>
  </mergeCells>
  <printOptions headings="false" gridLines="false" gridLinesSet="true" horizontalCentered="false" verticalCentered="false"/>
  <pageMargins left="0.7875" right="0.7875" top="0.838888888888889" bottom="0.8375" header="0.6" footer="0.6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B1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0" width="11.57"/>
    <col collapsed="false" customWidth="true" hidden="false" outlineLevel="0" max="4" min="4" style="0" width="6.51"/>
    <col collapsed="false" customWidth="true" hidden="false" outlineLevel="0" max="5" min="5" style="0" width="10.33"/>
    <col collapsed="false" customWidth="true" hidden="false" outlineLevel="0" max="6" min="6" style="0" width="4.53"/>
    <col collapsed="false" customWidth="false" hidden="false" outlineLevel="0" max="28" min="7" style="0" width="11.57"/>
    <col collapsed="false" customWidth="false" hidden="false" outlineLevel="0" max="1025" min="29" style="0" width="11.52"/>
  </cols>
  <sheetData>
    <row r="1" customFormat="false" ht="12.85" hidden="false" customHeight="false" outlineLevel="0" collapsed="false"/>
    <row r="2" customFormat="false" ht="12.85" hidden="false" customHeight="false" outlineLevel="0" collapsed="false">
      <c r="A2" s="3" t="s">
        <v>28</v>
      </c>
      <c r="L2" s="3" t="s">
        <v>29</v>
      </c>
    </row>
    <row r="3" customFormat="false" ht="12.85" hidden="false" customHeight="false" outlineLevel="0" collapsed="false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0" t="s">
        <v>31</v>
      </c>
    </row>
    <row r="4" customFormat="false" ht="12.85" hidden="false" customHeight="false" outlineLevel="0" collapsed="false">
      <c r="A4" s="2" t="s">
        <v>55</v>
      </c>
      <c r="B4" s="2"/>
      <c r="C4" s="2"/>
      <c r="D4" s="2"/>
      <c r="E4" s="2"/>
      <c r="F4" s="2"/>
      <c r="G4" s="2"/>
      <c r="H4" s="2"/>
      <c r="I4" s="2"/>
      <c r="J4" s="2"/>
      <c r="K4" s="2"/>
      <c r="L4" s="6" t="s">
        <v>33</v>
      </c>
      <c r="M4" s="6" t="s">
        <v>34</v>
      </c>
      <c r="N4" s="6"/>
      <c r="O4" s="6" t="s">
        <v>35</v>
      </c>
      <c r="P4" s="6"/>
      <c r="Q4" s="6" t="s">
        <v>36</v>
      </c>
      <c r="R4" s="6"/>
      <c r="S4" s="6" t="s">
        <v>37</v>
      </c>
      <c r="T4" s="6"/>
      <c r="U4" s="6" t="s">
        <v>38</v>
      </c>
      <c r="V4" s="6"/>
      <c r="W4" s="6" t="s">
        <v>39</v>
      </c>
      <c r="X4" s="6"/>
      <c r="Y4" s="6" t="s">
        <v>40</v>
      </c>
      <c r="Z4" s="6"/>
      <c r="AA4" s="7" t="s">
        <v>56</v>
      </c>
      <c r="AB4" s="7"/>
    </row>
    <row r="5" customFormat="false" ht="12.85" hidden="false" customHeight="false" outlineLevel="0" collapsed="false">
      <c r="A5" s="2" t="s">
        <v>57</v>
      </c>
      <c r="B5" s="2"/>
      <c r="C5" s="2"/>
      <c r="D5" s="2"/>
      <c r="E5" s="2"/>
      <c r="F5" s="2"/>
      <c r="G5" s="2"/>
      <c r="H5" s="2"/>
      <c r="I5" s="2"/>
      <c r="J5" s="2"/>
      <c r="K5" s="2"/>
      <c r="L5" s="8" t="str">
        <f aca="false">B7</f>
        <v>Round 1</v>
      </c>
      <c r="M5" s="8" t="str">
        <f aca="false">IF($F8&lt;1,"",T(B8))</f>
        <v>Team 1</v>
      </c>
      <c r="N5" s="9" t="str">
        <f aca="false">IF($F8&lt;1,"",T(C8))</f>
        <v>Team 2</v>
      </c>
      <c r="O5" s="8" t="str">
        <f aca="false">IF($F8&lt;1,"",T(B9))</f>
        <v>Team 3</v>
      </c>
      <c r="P5" s="9" t="str">
        <f aca="false">IF($F8&lt;1,"",T(C9))</f>
        <v>Team 4</v>
      </c>
      <c r="Q5" s="8" t="str">
        <f aca="false">IF($F8&lt;1,"",T(B10))</f>
        <v>Team 5</v>
      </c>
      <c r="R5" s="9" t="str">
        <f aca="false">IF($F8&lt;1,"",T(C10))</f>
        <v>Team 6</v>
      </c>
      <c r="S5" s="8" t="str">
        <f aca="false">IF($F8&lt;1,"",T(B11))</f>
        <v>Team 7</v>
      </c>
      <c r="T5" s="9" t="str">
        <f aca="false">IF($F8&lt;1,"",T(C11))</f>
        <v>Team 8</v>
      </c>
      <c r="U5" s="8" t="str">
        <f aca="false">IF($F8&lt;1,"",T(B12))</f>
        <v/>
      </c>
      <c r="V5" s="9" t="str">
        <f aca="false">IF($F8&lt;1,"",T(C12))</f>
        <v/>
      </c>
      <c r="W5" s="8" t="str">
        <f aca="false">IF($F8&lt;1,"",T(B13))</f>
        <v/>
      </c>
      <c r="X5" s="9" t="str">
        <f aca="false">IF($F8&lt;1,"",T(C13))</f>
        <v/>
      </c>
      <c r="Y5" s="8" t="str">
        <f aca="false">IF($F8&lt;1,"",T(B14))</f>
        <v/>
      </c>
      <c r="Z5" s="9" t="str">
        <f aca="false">IF($F8&lt;1,"",T(C14))</f>
        <v/>
      </c>
      <c r="AA5" s="8" t="str">
        <f aca="false">IF($F8&lt;1,"",T(B15))</f>
        <v/>
      </c>
      <c r="AB5" s="37" t="str">
        <f aca="false">IF($F8&lt;1,"",T(C15))</f>
        <v/>
      </c>
    </row>
    <row r="6" customFormat="false" ht="12.85" hidden="false" customHeight="false" outlineLevel="0" collapsed="false">
      <c r="L6" s="8" t="str">
        <f aca="false">B17</f>
        <v>Round 2</v>
      </c>
      <c r="M6" s="8" t="str">
        <f aca="false">IF($F8&lt;3,"",T(B18))</f>
        <v>Team 1</v>
      </c>
      <c r="N6" s="5" t="str">
        <f aca="false">IF($F8&lt;3,"",T(C18))</f>
        <v>Team 3</v>
      </c>
      <c r="O6" s="8" t="str">
        <f aca="false">IF($F8&lt;3,"",T(B19))</f>
        <v>Team 5</v>
      </c>
      <c r="P6" s="5" t="str">
        <f aca="false">IF($F8&lt;3,"",T(C19))</f>
        <v>Team 2</v>
      </c>
      <c r="Q6" s="8" t="str">
        <f aca="false">IF($F8&lt;3,"",T(B20))</f>
        <v>Team 7</v>
      </c>
      <c r="R6" s="5" t="str">
        <f aca="false">IF($F8&lt;3,"",T(C20))</f>
        <v>Team 4</v>
      </c>
      <c r="S6" s="8" t="str">
        <f aca="false">IF($F8&lt;3,"",T(B21))</f>
        <v>Team 8</v>
      </c>
      <c r="T6" s="5" t="str">
        <f aca="false">IF($F8&lt;3,"",T(C21))</f>
        <v>Team 6</v>
      </c>
      <c r="U6" s="8" t="str">
        <f aca="false">IF($F8&lt;3,"",T(B22))</f>
        <v/>
      </c>
      <c r="V6" s="9" t="str">
        <f aca="false">IF($F8&lt;3,"",T(C22))</f>
        <v/>
      </c>
      <c r="W6" s="8" t="str">
        <f aca="false">IF($F8&lt;3,"",T(B23))</f>
        <v/>
      </c>
      <c r="X6" s="9" t="str">
        <f aca="false">IF($F8&lt;3,"",T(C23))</f>
        <v/>
      </c>
      <c r="Y6" s="8" t="str">
        <f aca="false">IF($F8&lt;3,"",T(B24))</f>
        <v/>
      </c>
      <c r="Z6" s="9" t="str">
        <f aca="false">IF($F8&lt;3,"",T(C24))</f>
        <v/>
      </c>
      <c r="AA6" s="8" t="str">
        <f aca="false">IF($F8&lt;3,"",T(B25))</f>
        <v/>
      </c>
      <c r="AB6" s="37" t="str">
        <f aca="false">IF($F8&lt;3,"",T(C25))</f>
        <v/>
      </c>
    </row>
    <row r="7" customFormat="false" ht="12.85" hidden="false" customHeight="false" outlineLevel="0" collapsed="false">
      <c r="B7" s="4" t="s">
        <v>8</v>
      </c>
      <c r="C7" s="4"/>
      <c r="L7" s="8" t="str">
        <f aca="false">B27</f>
        <v>Round 3</v>
      </c>
      <c r="M7" s="8" t="str">
        <f aca="false">IF($F8&lt;3,"",T(B28))</f>
        <v>Team 1</v>
      </c>
      <c r="N7" s="9" t="str">
        <f aca="false">IF($F8&lt;3,"",T(C28))</f>
        <v>Team 5</v>
      </c>
      <c r="O7" s="8" t="str">
        <f aca="false">IF($F8&lt;3,"",T(B29))</f>
        <v>Team 7</v>
      </c>
      <c r="P7" s="9" t="str">
        <f aca="false">IF($F8&lt;3,"",T(C29))</f>
        <v>Team 3</v>
      </c>
      <c r="Q7" s="38" t="str">
        <f aca="false">IF($F8&lt;3,"",T(B30))</f>
        <v>Team 8</v>
      </c>
      <c r="R7" s="39" t="str">
        <f aca="false">IF($F8&lt;3,"",T(C30))</f>
        <v>Team 2</v>
      </c>
      <c r="S7" s="38" t="str">
        <f aca="false">IF($F8&lt;3,"",T(B31))</f>
        <v>Team 6</v>
      </c>
      <c r="T7" s="40" t="str">
        <f aca="false">IF($F8&lt;3,"",T(C31))</f>
        <v>Team 4</v>
      </c>
      <c r="U7" s="38" t="str">
        <f aca="false">IF($F8&lt;3,"",T(B32))</f>
        <v/>
      </c>
      <c r="V7" s="40" t="str">
        <f aca="false">IF($F8&lt;3,"",T(C32))</f>
        <v/>
      </c>
      <c r="W7" s="38" t="str">
        <f aca="false">IF($F8&lt;3,"",T(B33))</f>
        <v/>
      </c>
      <c r="X7" s="40" t="str">
        <f aca="false">IF($F8&lt;3,"",T(C33))</f>
        <v/>
      </c>
      <c r="Y7" s="38" t="str">
        <f aca="false">IF($F8&lt;3,"",T(B34))</f>
        <v/>
      </c>
      <c r="Z7" s="40" t="str">
        <f aca="false">IF($F8&lt;3,"",T(C34))</f>
        <v/>
      </c>
      <c r="AA7" s="38" t="str">
        <f aca="false">IF($F8&lt;3,"",T(B35))</f>
        <v/>
      </c>
      <c r="AB7" s="41" t="str">
        <f aca="false">IF($F8&lt;3,"",T(C35))</f>
        <v/>
      </c>
    </row>
    <row r="8" customFormat="false" ht="12.85" hidden="false" customHeight="false" outlineLevel="0" collapsed="false">
      <c r="B8" s="11" t="s">
        <v>43</v>
      </c>
      <c r="C8" s="12" t="s">
        <v>44</v>
      </c>
      <c r="E8" s="3" t="s">
        <v>45</v>
      </c>
      <c r="F8" s="4" t="n">
        <f aca="false">COUNTA(B8:C15)</f>
        <v>8</v>
      </c>
      <c r="G8" s="15" t="str">
        <f aca="false">IF(EVEN(F8)-F8=0,"","ERROR...MUST BE EVEN NUMBER OF TEAMS")</f>
        <v/>
      </c>
      <c r="L8" s="8" t="str">
        <f aca="false">B37</f>
        <v>Round 4</v>
      </c>
      <c r="M8" s="38" t="str">
        <f aca="false">IF($F8&lt;5,"",T(B38))</f>
        <v>Team 1</v>
      </c>
      <c r="N8" s="40" t="str">
        <f aca="false">IF($F8&lt;5,"",T(C38))</f>
        <v>Team 7</v>
      </c>
      <c r="O8" s="38" t="str">
        <f aca="false">IF($F8&lt;5,"",T(B39))</f>
        <v>Team 8</v>
      </c>
      <c r="P8" s="40" t="str">
        <f aca="false">IF($F8&lt;5,"",T(C39))</f>
        <v>Team 5</v>
      </c>
      <c r="Q8" s="38" t="str">
        <f aca="false">IF($F8&lt;5,"",T(B40))</f>
        <v>Team 6</v>
      </c>
      <c r="R8" s="39" t="str">
        <f aca="false">IF($F8&lt;5,"",T(C40))</f>
        <v>Team 3</v>
      </c>
      <c r="S8" s="38" t="str">
        <f aca="false">IF($F8&lt;5,"",T(B41))</f>
        <v>Team 4</v>
      </c>
      <c r="T8" s="39" t="str">
        <f aca="false">IF($F8&lt;5,"",T(C41))</f>
        <v>Team 2</v>
      </c>
      <c r="U8" s="38" t="str">
        <f aca="false">IF($F8&lt;5,"",T(B42))</f>
        <v/>
      </c>
      <c r="V8" s="40" t="str">
        <f aca="false">IF($F8&lt;5,"",T(C42))</f>
        <v/>
      </c>
      <c r="W8" s="38" t="str">
        <f aca="false">IF($F8&lt;5,"",T(B43))</f>
        <v/>
      </c>
      <c r="X8" s="40" t="str">
        <f aca="false">IF($F8&lt;5,"",T(C43))</f>
        <v/>
      </c>
      <c r="Y8" s="38" t="str">
        <f aca="false">IF($F8&lt;5,"",T(B44))</f>
        <v/>
      </c>
      <c r="Z8" s="40" t="str">
        <f aca="false">IF($F8&lt;5,"",T(C44))</f>
        <v/>
      </c>
      <c r="AA8" s="38" t="str">
        <f aca="false">IF($F8&lt;5,"",T(B45))</f>
        <v/>
      </c>
      <c r="AB8" s="41" t="str">
        <f aca="false">IF($F8&lt;5,"",T(C45))</f>
        <v/>
      </c>
    </row>
    <row r="9" customFormat="false" ht="12.85" hidden="false" customHeight="false" outlineLevel="0" collapsed="false">
      <c r="B9" s="13" t="s">
        <v>46</v>
      </c>
      <c r="C9" s="14" t="s">
        <v>47</v>
      </c>
      <c r="L9" s="8" t="str">
        <f aca="false">B47</f>
        <v>Round 5</v>
      </c>
      <c r="M9" s="38" t="str">
        <f aca="false">IF($F8&lt;5,"",T(B48))</f>
        <v>Team 1</v>
      </c>
      <c r="N9" s="40" t="str">
        <f aca="false">IF($F8&lt;5,"",T(C48))</f>
        <v>Team 8</v>
      </c>
      <c r="O9" s="38" t="str">
        <f aca="false">IF($F8&lt;5,"",T(B49))</f>
        <v>Team 6</v>
      </c>
      <c r="P9" s="40" t="str">
        <f aca="false">IF($F8&lt;5,"",T(C49))</f>
        <v>Team 7</v>
      </c>
      <c r="Q9" s="38" t="str">
        <f aca="false">IF($F8&lt;5,"",T(B50))</f>
        <v>Team 4</v>
      </c>
      <c r="R9" s="39" t="str">
        <f aca="false">IF($F8&lt;5,"",T(C50))</f>
        <v>Team 5</v>
      </c>
      <c r="S9" s="38" t="str">
        <f aca="false">IF($F8&lt;5,"",T(B51))</f>
        <v>Team 2</v>
      </c>
      <c r="T9" s="39" t="str">
        <f aca="false">IF($F8&lt;5,"",T(C51))</f>
        <v>Team 3</v>
      </c>
      <c r="U9" s="38" t="str">
        <f aca="false">IF($F8&lt;5,"",T(B52))</f>
        <v/>
      </c>
      <c r="V9" s="40" t="str">
        <f aca="false">IF($F8&lt;5,"",T(C52))</f>
        <v/>
      </c>
      <c r="W9" s="38" t="str">
        <f aca="false">IF($F8&lt;5,"",T(B53))</f>
        <v/>
      </c>
      <c r="X9" s="40" t="str">
        <f aca="false">IF($F8&lt;5,"",T(C53))</f>
        <v/>
      </c>
      <c r="Y9" s="38" t="str">
        <f aca="false">IF($F8&lt;5,"",T(B54))</f>
        <v/>
      </c>
      <c r="Z9" s="40" t="str">
        <f aca="false">IF($F8&lt;5,"",T(C54))</f>
        <v/>
      </c>
      <c r="AA9" s="38" t="str">
        <f aca="false">IF($F8&lt;5,"",T(B55))</f>
        <v/>
      </c>
      <c r="AB9" s="41" t="str">
        <f aca="false">IF($F8&lt;5,"",T(C55))</f>
        <v/>
      </c>
    </row>
    <row r="10" customFormat="false" ht="12.85" hidden="false" customHeight="false" outlineLevel="0" collapsed="false">
      <c r="B10" s="13" t="s">
        <v>48</v>
      </c>
      <c r="C10" s="14" t="s">
        <v>49</v>
      </c>
      <c r="L10" s="8" t="str">
        <f aca="false">B57</f>
        <v>Round 6</v>
      </c>
      <c r="M10" s="38" t="str">
        <f aca="false">IF($F8&lt;7,"",T(B58))</f>
        <v>Team 1</v>
      </c>
      <c r="N10" s="40" t="str">
        <f aca="false">IF($F8&lt;7,"",T(C58))</f>
        <v>Team 6</v>
      </c>
      <c r="O10" s="38" t="str">
        <f aca="false">IF($F8&lt;7,"",T(B59))</f>
        <v>Team 4</v>
      </c>
      <c r="P10" s="40" t="str">
        <f aca="false">IF($F8&lt;7,"",T(C59))</f>
        <v>Team 8</v>
      </c>
      <c r="Q10" s="38" t="str">
        <f aca="false">IF($F8&lt;7,"",T(B60))</f>
        <v>Team 2</v>
      </c>
      <c r="R10" s="39" t="str">
        <f aca="false">IF($F8&lt;7,"",T(C60))</f>
        <v>Team 7</v>
      </c>
      <c r="S10" s="38" t="str">
        <f aca="false">IF($F8&lt;7,"",T(B61))</f>
        <v>Team 3</v>
      </c>
      <c r="T10" s="39" t="str">
        <f aca="false">IF($F8&lt;7,"",T(C61))</f>
        <v>Team 5</v>
      </c>
      <c r="U10" s="38" t="str">
        <f aca="false">IF($F8&lt;7,"",T(B62))</f>
        <v/>
      </c>
      <c r="V10" s="40" t="str">
        <f aca="false">IF($F8&lt;7,"",T(C62))</f>
        <v/>
      </c>
      <c r="W10" s="38" t="str">
        <f aca="false">IF($F8&lt;7,"",T(B63))</f>
        <v/>
      </c>
      <c r="X10" s="40" t="str">
        <f aca="false">IF($F8&lt;7,"",T(C63))</f>
        <v/>
      </c>
      <c r="Y10" s="38" t="str">
        <f aca="false">IF($F8&lt;7,"",T(B64))</f>
        <v/>
      </c>
      <c r="Z10" s="40" t="str">
        <f aca="false">IF($F8&lt;7,"",T(C64))</f>
        <v/>
      </c>
      <c r="AA10" s="38" t="str">
        <f aca="false">IF($F8&lt;7,"",T(B65))</f>
        <v/>
      </c>
      <c r="AB10" s="41" t="str">
        <f aca="false">IF($F8&lt;7,"",T(C65))</f>
        <v/>
      </c>
    </row>
    <row r="11" customFormat="false" ht="12.85" hidden="false" customHeight="false" outlineLevel="0" collapsed="false">
      <c r="B11" s="13" t="s">
        <v>50</v>
      </c>
      <c r="C11" s="14" t="s">
        <v>58</v>
      </c>
      <c r="L11" s="8" t="str">
        <f aca="false">B67</f>
        <v>Round 7</v>
      </c>
      <c r="M11" s="38" t="str">
        <f aca="false">IF($F8&lt;7,"",T(B68))</f>
        <v>Team 1</v>
      </c>
      <c r="N11" s="40" t="str">
        <f aca="false">IF($F8&lt;7,"",T(C68))</f>
        <v>Team 4</v>
      </c>
      <c r="O11" s="38" t="str">
        <f aca="false">IF($F8&lt;7,"",T(B69))</f>
        <v>Team 2</v>
      </c>
      <c r="P11" s="40" t="str">
        <f aca="false">IF($F8&lt;7,"",T(C69))</f>
        <v>Team 6</v>
      </c>
      <c r="Q11" s="38" t="str">
        <f aca="false">IF($F8&lt;7,"",T(B70))</f>
        <v>Team 3</v>
      </c>
      <c r="R11" s="39" t="str">
        <f aca="false">IF($F8&lt;7,"",T(C70))</f>
        <v>Team 8</v>
      </c>
      <c r="S11" s="38" t="str">
        <f aca="false">IF($F8&lt;7,"",T(B71))</f>
        <v>Team 5</v>
      </c>
      <c r="T11" s="39" t="str">
        <f aca="false">IF($F8&lt;7,"",T(C71))</f>
        <v>Team 7</v>
      </c>
      <c r="U11" s="38" t="str">
        <f aca="false">IF($F8&lt;7,"",T(B72))</f>
        <v/>
      </c>
      <c r="V11" s="40" t="str">
        <f aca="false">IF($F8&lt;7,"",T(C72))</f>
        <v/>
      </c>
      <c r="W11" s="38" t="str">
        <f aca="false">IF($F8&lt;7,"",T(B73))</f>
        <v/>
      </c>
      <c r="X11" s="40" t="str">
        <f aca="false">IF($F8&lt;7,"",T(C73))</f>
        <v/>
      </c>
      <c r="Y11" s="38" t="str">
        <f aca="false">IF($F8&lt;7,"",T(B74))</f>
        <v/>
      </c>
      <c r="Z11" s="40" t="str">
        <f aca="false">IF($F8&lt;7,"",T(C74))</f>
        <v/>
      </c>
      <c r="AA11" s="38" t="str">
        <f aca="false">IF($F8&lt;7,"",T(B75))</f>
        <v/>
      </c>
      <c r="AB11" s="41" t="str">
        <f aca="false">IF($F8&lt;7,"",T(C75))</f>
        <v/>
      </c>
    </row>
    <row r="12" customFormat="false" ht="12.85" hidden="false" customHeight="false" outlineLevel="0" collapsed="false">
      <c r="B12" s="13"/>
      <c r="C12" s="14"/>
      <c r="L12" s="8" t="str">
        <f aca="false">B77</f>
        <v>(Extra)</v>
      </c>
      <c r="M12" s="38" t="str">
        <f aca="false">IF($F8&lt;9,"",T(B78))</f>
        <v/>
      </c>
      <c r="N12" s="40" t="str">
        <f aca="false">IF($F8&lt;9,"",T(C78))</f>
        <v/>
      </c>
      <c r="O12" s="38" t="str">
        <f aca="false">IF($F8&lt;9,"",T(B79))</f>
        <v/>
      </c>
      <c r="P12" s="40" t="str">
        <f aca="false">IF($F8&lt;9,"",T(C79))</f>
        <v/>
      </c>
      <c r="Q12" s="38" t="str">
        <f aca="false">IF($F8&lt;9,"",T(B80))</f>
        <v/>
      </c>
      <c r="R12" s="39" t="str">
        <f aca="false">IF($F8&lt;9,"",T(C80))</f>
        <v/>
      </c>
      <c r="S12" s="38" t="str">
        <f aca="false">IF($F8&lt;9,"",T(B81))</f>
        <v/>
      </c>
      <c r="T12" s="39" t="str">
        <f aca="false">IF($F8&lt;9,"",T(C81))</f>
        <v/>
      </c>
      <c r="U12" s="38" t="str">
        <f aca="false">IF($F8&lt;9,"",T(B82))</f>
        <v/>
      </c>
      <c r="V12" s="40" t="str">
        <f aca="false">IF($F8&lt;9,"",T(C82))</f>
        <v/>
      </c>
      <c r="W12" s="38" t="str">
        <f aca="false">IF($F8&lt;9,"",T(B83))</f>
        <v/>
      </c>
      <c r="X12" s="40" t="str">
        <f aca="false">IF($F8&lt;9,"",T(C83))</f>
        <v/>
      </c>
      <c r="Y12" s="38" t="str">
        <f aca="false">IF($F8&lt;9,"",T(B84))</f>
        <v/>
      </c>
      <c r="Z12" s="40" t="str">
        <f aca="false">IF($F8&lt;9,"",T(C84))</f>
        <v/>
      </c>
      <c r="AA12" s="38" t="str">
        <f aca="false">IF($F8&lt;9,"",T(B85))</f>
        <v/>
      </c>
      <c r="AB12" s="41" t="str">
        <f aca="false">IF($F8&lt;9,"",T(C85))</f>
        <v/>
      </c>
    </row>
    <row r="13" customFormat="false" ht="12.85" hidden="false" customHeight="false" outlineLevel="0" collapsed="false">
      <c r="B13" s="13"/>
      <c r="C13" s="14"/>
      <c r="L13" s="8" t="str">
        <f aca="false">B87</f>
        <v>(Extra)</v>
      </c>
      <c r="M13" s="38" t="str">
        <f aca="false">IF($F8&lt;9,"",T(B88))</f>
        <v/>
      </c>
      <c r="N13" s="40" t="str">
        <f aca="false">IF($F8&lt;9,"",T(C88))</f>
        <v/>
      </c>
      <c r="O13" s="38" t="str">
        <f aca="false">IF($F8&lt;9,"",T(B89))</f>
        <v/>
      </c>
      <c r="P13" s="40" t="str">
        <f aca="false">IF($F8&lt;9,"",T(C89))</f>
        <v/>
      </c>
      <c r="Q13" s="38" t="str">
        <f aca="false">IF($F8&lt;9,"",T(B90))</f>
        <v/>
      </c>
      <c r="R13" s="39" t="str">
        <f aca="false">IF($F8&lt;9,"",T(C90))</f>
        <v/>
      </c>
      <c r="S13" s="38" t="str">
        <f aca="false">IF($F8&lt;9,"",T(B91))</f>
        <v/>
      </c>
      <c r="T13" s="39" t="str">
        <f aca="false">IF($F8&lt;9,"",T(C91))</f>
        <v/>
      </c>
      <c r="U13" s="38" t="str">
        <f aca="false">IF($F8&lt;9,"",T(B92))</f>
        <v/>
      </c>
      <c r="V13" s="40" t="str">
        <f aca="false">IF($F8&lt;9,"",T(C92))</f>
        <v/>
      </c>
      <c r="W13" s="38" t="str">
        <f aca="false">IF($F8&lt;9,"",T(B93))</f>
        <v/>
      </c>
      <c r="X13" s="40" t="str">
        <f aca="false">IF($F8&lt;9,"",T(C93))</f>
        <v/>
      </c>
      <c r="Y13" s="38" t="str">
        <f aca="false">IF($F8&lt;9,"",T(B94))</f>
        <v/>
      </c>
      <c r="Z13" s="40" t="str">
        <f aca="false">IF($F8&lt;9,"",T(C94))</f>
        <v/>
      </c>
      <c r="AA13" s="38" t="str">
        <f aca="false">IF($F8&lt;9,"",T(B95))</f>
        <v/>
      </c>
      <c r="AB13" s="41" t="str">
        <f aca="false">IF($F8&lt;9,"",T(C95))</f>
        <v/>
      </c>
    </row>
    <row r="14" customFormat="false" ht="12.85" hidden="false" customHeight="false" outlineLevel="0" collapsed="false">
      <c r="B14" s="13"/>
      <c r="C14" s="14"/>
      <c r="L14" s="8" t="str">
        <f aca="false">B97</f>
        <v>(Extra)</v>
      </c>
      <c r="M14" s="38" t="str">
        <f aca="false">IF($F8&lt;11,"",T(B98))</f>
        <v/>
      </c>
      <c r="N14" s="40" t="str">
        <f aca="false">IF($F8&lt;11,"",T(C98))</f>
        <v/>
      </c>
      <c r="O14" s="38" t="str">
        <f aca="false">IF($F8&lt;11,"",T(B99))</f>
        <v/>
      </c>
      <c r="P14" s="40" t="str">
        <f aca="false">IF($F8&lt;11,"",T(C99))</f>
        <v/>
      </c>
      <c r="Q14" s="38" t="str">
        <f aca="false">IF($F8&lt;11,"",T(B100))</f>
        <v/>
      </c>
      <c r="R14" s="39" t="str">
        <f aca="false">IF($F8&lt;11,"",T(C100))</f>
        <v/>
      </c>
      <c r="S14" s="38" t="str">
        <f aca="false">IF($F8&lt;11,"",T(B101))</f>
        <v/>
      </c>
      <c r="T14" s="39" t="str">
        <f aca="false">IF($F8&lt;11,"",T(C101))</f>
        <v/>
      </c>
      <c r="U14" s="38" t="str">
        <f aca="false">IF($F8&lt;11,"",T(B102))</f>
        <v/>
      </c>
      <c r="V14" s="40" t="str">
        <f aca="false">IF($F8&lt;11,"",T(C102))</f>
        <v/>
      </c>
      <c r="W14" s="38" t="str">
        <f aca="false">IF($F8&lt;11,"",T(B103))</f>
        <v/>
      </c>
      <c r="X14" s="40" t="str">
        <f aca="false">IF($F8&lt;11,"",T(C103))</f>
        <v/>
      </c>
      <c r="Y14" s="38" t="str">
        <f aca="false">IF($F8&lt;11,"",T(B104))</f>
        <v/>
      </c>
      <c r="Z14" s="40" t="str">
        <f aca="false">IF($F8&lt;11,"",T(C104))</f>
        <v/>
      </c>
      <c r="AA14" s="38" t="str">
        <f aca="false">IF($F8&lt;11,"",T(B105))</f>
        <v/>
      </c>
      <c r="AB14" s="41" t="str">
        <f aca="false">IF($F8&lt;11,"",T(C105))</f>
        <v/>
      </c>
    </row>
    <row r="15" customFormat="false" ht="12.85" hidden="false" customHeight="false" outlineLevel="0" collapsed="false">
      <c r="B15" s="16"/>
      <c r="C15" s="17"/>
      <c r="L15" s="8" t="str">
        <f aca="false">B107</f>
        <v>(Extra)</v>
      </c>
      <c r="M15" s="38" t="str">
        <f aca="false">IF($F8&lt;11,"",T(B108))</f>
        <v/>
      </c>
      <c r="N15" s="40" t="str">
        <f aca="false">IF($F8&lt;11,"",T(C108))</f>
        <v/>
      </c>
      <c r="O15" s="38" t="str">
        <f aca="false">IF($F8&lt;11,"",T(B109))</f>
        <v/>
      </c>
      <c r="P15" s="40" t="str">
        <f aca="false">IF($F8&lt;11,"",T(C109))</f>
        <v/>
      </c>
      <c r="Q15" s="38" t="str">
        <f aca="false">IF($F8&lt;11,"",T(B110))</f>
        <v/>
      </c>
      <c r="R15" s="39" t="str">
        <f aca="false">IF($F8&lt;11,"",T(C110))</f>
        <v/>
      </c>
      <c r="S15" s="38" t="str">
        <f aca="false">IF($F8&lt;11,"",T(B111))</f>
        <v/>
      </c>
      <c r="T15" s="39" t="str">
        <f aca="false">IF($F8&lt;11,"",T(C111))</f>
        <v/>
      </c>
      <c r="U15" s="38" t="str">
        <f aca="false">IF($F8&lt;11,"",T(B112))</f>
        <v/>
      </c>
      <c r="V15" s="40" t="str">
        <f aca="false">IF($F8&lt;11,"",T(C112))</f>
        <v/>
      </c>
      <c r="W15" s="38" t="str">
        <f aca="false">IF($F8&lt;11,"",T(B113))</f>
        <v/>
      </c>
      <c r="X15" s="40" t="str">
        <f aca="false">IF($F8&lt;11,"",T(C113))</f>
        <v/>
      </c>
      <c r="Y15" s="38" t="str">
        <f aca="false">IF($F8&lt;11,"",T(B114))</f>
        <v/>
      </c>
      <c r="Z15" s="40" t="str">
        <f aca="false">IF($F8&lt;11,"",T(C114))</f>
        <v/>
      </c>
      <c r="AA15" s="38" t="str">
        <f aca="false">IF($F8&lt;11,"",T(B115))</f>
        <v/>
      </c>
      <c r="AB15" s="41" t="str">
        <f aca="false">IF($F8&lt;11,"",T(C115))</f>
        <v/>
      </c>
    </row>
    <row r="16" customFormat="false" ht="12.85" hidden="false" customHeight="false" outlineLevel="0" collapsed="false">
      <c r="L16" s="8" t="str">
        <f aca="false">B117</f>
        <v>(Extra)</v>
      </c>
      <c r="M16" s="38" t="str">
        <f aca="false">IF($F8&lt;13,"",T(B118))</f>
        <v/>
      </c>
      <c r="N16" s="40" t="str">
        <f aca="false">IF($F8&lt;13,"",T(C118))</f>
        <v/>
      </c>
      <c r="O16" s="38" t="str">
        <f aca="false">IF($F8&lt;13,"",T(B119))</f>
        <v/>
      </c>
      <c r="P16" s="40" t="str">
        <f aca="false">IF($F8&lt;13,"",T(C119))</f>
        <v/>
      </c>
      <c r="Q16" s="38" t="str">
        <f aca="false">IF($F8&lt;13,"",T(B120))</f>
        <v/>
      </c>
      <c r="R16" s="39" t="str">
        <f aca="false">IF($F8&lt;13,"",T(C120))</f>
        <v/>
      </c>
      <c r="S16" s="38" t="str">
        <f aca="false">IF($F8&lt;13,"",T(B121))</f>
        <v/>
      </c>
      <c r="T16" s="39" t="str">
        <f aca="false">IF($F8&lt;13,"",T(C121))</f>
        <v/>
      </c>
      <c r="U16" s="38" t="str">
        <f aca="false">IF($F8&lt;13,"",T(B122))</f>
        <v/>
      </c>
      <c r="V16" s="40" t="str">
        <f aca="false">IF($F8&lt;13,"",T(C122))</f>
        <v/>
      </c>
      <c r="W16" s="38" t="str">
        <f aca="false">IF($F8&lt;13,"",T(B123))</f>
        <v/>
      </c>
      <c r="X16" s="40" t="str">
        <f aca="false">IF($F8&lt;13,"",T(C123))</f>
        <v/>
      </c>
      <c r="Y16" s="38" t="str">
        <f aca="false">IF($F8&lt;13,"",T(B124))</f>
        <v/>
      </c>
      <c r="Z16" s="40" t="str">
        <f aca="false">IF($F8&lt;13,"",T(C124))</f>
        <v/>
      </c>
      <c r="AA16" s="38" t="str">
        <f aca="false">IF($F8&lt;13,"",T(B125))</f>
        <v/>
      </c>
      <c r="AB16" s="41" t="str">
        <f aca="false">IF($F8&lt;13,"",T(C125))</f>
        <v/>
      </c>
    </row>
    <row r="17" customFormat="false" ht="12.85" hidden="false" customHeight="false" outlineLevel="0" collapsed="false">
      <c r="B17" s="4" t="str">
        <f aca="false">IF($F8&lt;3,"(Extra)","Round 2")</f>
        <v>Round 2</v>
      </c>
      <c r="C17" s="4"/>
      <c r="L17" s="8" t="str">
        <f aca="false">B127</f>
        <v>(Extra)</v>
      </c>
      <c r="M17" s="38" t="str">
        <f aca="false">IF($F8&lt;13,"",T(B128))</f>
        <v/>
      </c>
      <c r="N17" s="39" t="str">
        <f aca="false">IF($F8&lt;13,"",T(C128))</f>
        <v/>
      </c>
      <c r="O17" s="38" t="str">
        <f aca="false">IF($F8&lt;13,"",T(B129))</f>
        <v/>
      </c>
      <c r="P17" s="39" t="str">
        <f aca="false">IF($F8&lt;13,"",T(C129))</f>
        <v/>
      </c>
      <c r="Q17" s="38" t="str">
        <f aca="false">IF($F8&lt;13,"",T(B130))</f>
        <v/>
      </c>
      <c r="R17" s="39" t="str">
        <f aca="false">IF($F8&lt;13,"",T(C130))</f>
        <v/>
      </c>
      <c r="S17" s="38" t="str">
        <f aca="false">IF($F8&lt;13,"",T(B131))</f>
        <v/>
      </c>
      <c r="T17" s="39" t="str">
        <f aca="false">IF($F8&lt;13,"",T(C131))</f>
        <v/>
      </c>
      <c r="U17" s="38" t="str">
        <f aca="false">IF($F8&lt;13,"",T(B132))</f>
        <v/>
      </c>
      <c r="V17" s="40" t="str">
        <f aca="false">IF($F8&lt;13,"",T(C132))</f>
        <v/>
      </c>
      <c r="W17" s="38" t="str">
        <f aca="false">IF($F8&lt;13,"",T(B133))</f>
        <v/>
      </c>
      <c r="X17" s="40" t="str">
        <f aca="false">IF($F8&lt;13,"",T(C133))</f>
        <v/>
      </c>
      <c r="Y17" s="38" t="str">
        <f aca="false">IF($F8&lt;13,"",T(B134))</f>
        <v/>
      </c>
      <c r="Z17" s="40" t="str">
        <f aca="false">IF($F8&lt;13,"",T(C134))</f>
        <v/>
      </c>
      <c r="AA17" s="38" t="str">
        <f aca="false">IF($F8&lt;13,"",T(B135))</f>
        <v/>
      </c>
      <c r="AB17" s="41" t="str">
        <f aca="false">IF($F8&lt;13,"",T(C135))</f>
        <v/>
      </c>
    </row>
    <row r="18" customFormat="false" ht="12.85" hidden="false" customHeight="false" outlineLevel="0" collapsed="false">
      <c r="B18" s="18" t="str">
        <f aca="false">B8</f>
        <v>Team 1</v>
      </c>
      <c r="C18" s="19" t="str">
        <f aca="false">T(B9)</f>
        <v>Team 3</v>
      </c>
      <c r="L18" s="8" t="str">
        <f aca="false">B137</f>
        <v>(Extra)</v>
      </c>
      <c r="M18" s="38" t="str">
        <f aca="false">IF($F8&lt;15,"",T(B138))</f>
        <v/>
      </c>
      <c r="N18" s="39" t="str">
        <f aca="false">IF($F8&lt;15,"",T(C138))</f>
        <v/>
      </c>
      <c r="O18" s="38" t="str">
        <f aca="false">IF($F8&lt;15,"",T(B139))</f>
        <v/>
      </c>
      <c r="P18" s="39" t="str">
        <f aca="false">IF($F8&lt;15,"",T(C139))</f>
        <v/>
      </c>
      <c r="Q18" s="38" t="str">
        <f aca="false">IF($F8&lt;15,"",T(B140))</f>
        <v/>
      </c>
      <c r="R18" s="39" t="str">
        <f aca="false">IF($F8&lt;15,"",T(C140))</f>
        <v/>
      </c>
      <c r="S18" s="38" t="str">
        <f aca="false">IF($F8&lt;15,"",T(B141))</f>
        <v/>
      </c>
      <c r="T18" s="39" t="str">
        <f aca="false">IF($F8&lt;15,"",T(C141))</f>
        <v/>
      </c>
      <c r="U18" s="38" t="str">
        <f aca="false">IF($F8&lt;15,"",T(B142))</f>
        <v/>
      </c>
      <c r="V18" s="40" t="str">
        <f aca="false">IF($F8&lt;15,"",T(C142))</f>
        <v/>
      </c>
      <c r="W18" s="38" t="str">
        <f aca="false">IF($F8&lt;15,"",T(B143))</f>
        <v/>
      </c>
      <c r="X18" s="40" t="str">
        <f aca="false">IF($F8&lt;15,"",T(C143))</f>
        <v/>
      </c>
      <c r="Y18" s="38" t="str">
        <f aca="false">IF($F8&lt;15,"",T(B144))</f>
        <v/>
      </c>
      <c r="Z18" s="40" t="str">
        <f aca="false">IF($F8&lt;15,"",T(C144))</f>
        <v/>
      </c>
      <c r="AA18" s="38" t="str">
        <f aca="false">IF($F8&lt;15,"",T(B145))</f>
        <v/>
      </c>
      <c r="AB18" s="41" t="str">
        <f aca="false">IF($F8&lt;15,"",T(C145))</f>
        <v/>
      </c>
    </row>
    <row r="19" customFormat="false" ht="12.85" hidden="false" customHeight="false" outlineLevel="0" collapsed="false">
      <c r="B19" s="20" t="str">
        <f aca="false">IF($F$8&gt;5,B10,T(C9))</f>
        <v>Team 5</v>
      </c>
      <c r="C19" s="21" t="str">
        <f aca="false">IF($F$8&gt;3,C8,"")</f>
        <v>Team 2</v>
      </c>
      <c r="L19" s="22" t="str">
        <f aca="false">B147</f>
        <v>(Extra)</v>
      </c>
      <c r="M19" s="42" t="str">
        <f aca="false">IF($F8&lt;15,"",T(B148))</f>
        <v/>
      </c>
      <c r="N19" s="43" t="str">
        <f aca="false">IF($F8&lt;15,"",T(C148))</f>
        <v/>
      </c>
      <c r="O19" s="42" t="str">
        <f aca="false">IF($F8&lt;15,"",T(B149))</f>
        <v/>
      </c>
      <c r="P19" s="43" t="str">
        <f aca="false">IF($F8&lt;15,"",T(C149))</f>
        <v/>
      </c>
      <c r="Q19" s="42" t="str">
        <f aca="false">IF($F8&lt;15,"",T(B150))</f>
        <v/>
      </c>
      <c r="R19" s="43" t="str">
        <f aca="false">IF($F8&lt;15,"",T(C150))</f>
        <v/>
      </c>
      <c r="S19" s="42" t="str">
        <f aca="false">IF($F8&lt;15,"",T(B151))</f>
        <v/>
      </c>
      <c r="T19" s="43" t="str">
        <f aca="false">IF($F8&lt;15,"",T(C151))</f>
        <v/>
      </c>
      <c r="U19" s="42" t="str">
        <f aca="false">IF($F8&lt;15,"",T(B152))</f>
        <v/>
      </c>
      <c r="V19" s="43" t="str">
        <f aca="false">IF($F8&lt;15,"",T(C152))</f>
        <v/>
      </c>
      <c r="W19" s="42" t="str">
        <f aca="false">IF($F8&lt;15,"",T(B153))</f>
        <v/>
      </c>
      <c r="X19" s="43" t="str">
        <f aca="false">IF($F8&lt;15,"",T(C153))</f>
        <v/>
      </c>
      <c r="Y19" s="42" t="str">
        <f aca="false">IF($F8&lt;15,"",T(B154))</f>
        <v/>
      </c>
      <c r="Z19" s="43" t="str">
        <f aca="false">IF($F8&lt;15,"",T(C154))</f>
        <v/>
      </c>
      <c r="AA19" s="42" t="str">
        <f aca="false">IF($F8&lt;15,"",T(B155))</f>
        <v/>
      </c>
      <c r="AB19" s="44" t="str">
        <f aca="false">IF($F8&lt;15,"",T(C155))</f>
        <v/>
      </c>
    </row>
    <row r="20" customFormat="false" ht="12.85" hidden="false" customHeight="false" outlineLevel="0" collapsed="false">
      <c r="B20" s="20" t="str">
        <f aca="false">IF($F$8&gt;7,B11,T(C10))</f>
        <v>Team 7</v>
      </c>
      <c r="C20" s="21" t="str">
        <f aca="false">IF($F$8&gt;5,C9,"")</f>
        <v>Team 4</v>
      </c>
    </row>
    <row r="21" customFormat="false" ht="12.85" hidden="false" customHeight="false" outlineLevel="0" collapsed="false">
      <c r="B21" s="20" t="str">
        <f aca="false">IF($F$8&gt;9,B12,T(C11))</f>
        <v>Team 8</v>
      </c>
      <c r="C21" s="21" t="str">
        <f aca="false">IF($F$8&gt;7,C10,"")</f>
        <v>Team 6</v>
      </c>
      <c r="M21" s="25" t="s">
        <v>51</v>
      </c>
      <c r="N21" s="26" t="s">
        <v>43</v>
      </c>
      <c r="O21" s="0" t="s">
        <v>52</v>
      </c>
    </row>
    <row r="22" customFormat="false" ht="12.85" hidden="false" customHeight="false" outlineLevel="0" collapsed="false">
      <c r="B22" s="20" t="str">
        <f aca="false">IF($F$8&gt;11,B13,T(C12))</f>
        <v/>
      </c>
      <c r="C22" s="21" t="str">
        <f aca="false">IF($F$8&gt;9,C11,"")</f>
        <v/>
      </c>
      <c r="M22" s="27" t="s">
        <v>33</v>
      </c>
      <c r="N22" s="28" t="s">
        <v>53</v>
      </c>
      <c r="O22" s="29" t="s">
        <v>54</v>
      </c>
    </row>
    <row r="23" customFormat="false" ht="12.85" hidden="false" customHeight="false" outlineLevel="0" collapsed="false">
      <c r="B23" s="20" t="str">
        <f aca="false">IF($F$8&gt;13,B14,T(C13))</f>
        <v/>
      </c>
      <c r="C23" s="21" t="str">
        <f aca="false">IF($F$8&gt;11,C12,"")</f>
        <v/>
      </c>
      <c r="M23" s="30" t="str">
        <f aca="false">L5</f>
        <v>Round 1</v>
      </c>
      <c r="N23" s="5" t="str">
        <f aca="false">CHOOSE(IF(ISEVEN(MATCH(N$21,M5:AB5,0)),MATCH(N$21,M5:AB5,0)-1,MATCH(N$21,M5:AB5,0)+1),M5,N5,O5,P5,Q5,R5,S5,T5,U5,V5,W5,X5,Y5,Z5,AA5,AB5)</f>
        <v>Team 2</v>
      </c>
      <c r="O23" s="31" t="str">
        <f aca="false">CHOOSE(MATCH(N$21,M5:AB5,0),M$4,M$4,O$4,O$4,Q$4,Q$4,S$4,S$4,U$4,U$4,W$4,W$4,Y$4,Y$4,AA$4,AA$4)</f>
        <v>Match 1</v>
      </c>
    </row>
    <row r="24" customFormat="false" ht="12.85" hidden="false" customHeight="false" outlineLevel="0" collapsed="false">
      <c r="B24" s="20" t="str">
        <f aca="false">IF($F$8&gt;15,B15,T(C14))</f>
        <v/>
      </c>
      <c r="C24" s="21" t="str">
        <f aca="false">IF($F$8&gt;13,C13,"")</f>
        <v/>
      </c>
      <c r="M24" s="30" t="str">
        <f aca="false">L6</f>
        <v>Round 2</v>
      </c>
      <c r="N24" s="5" t="str">
        <f aca="false">CHOOSE(IF(ISEVEN(MATCH(N$21,M6:AB6,0)),MATCH(N$21,M6:AB6,0)-1,MATCH(N$21,M6:AB6,0)+1),M6,N6,O6,P6,Q6,R6,S6,T6,U6,V6,W6,X6,Y6,Z6,AA6,AB6)</f>
        <v>Team 3</v>
      </c>
      <c r="O24" s="31" t="str">
        <f aca="false">CHOOSE(MATCH(N$21,M6:AB6,0),M$4,M$4,O$4,O$4,Q$4,Q$4,S$4,S$4,U$4,U$4,W$4,W$4,Y$4,Y$4,AA$4,AA$4)</f>
        <v>Match 1</v>
      </c>
    </row>
    <row r="25" customFormat="false" ht="12.85" hidden="false" customHeight="false" outlineLevel="0" collapsed="false">
      <c r="B25" s="32" t="str">
        <f aca="false">IF($F$8&gt;15,C15,"")</f>
        <v/>
      </c>
      <c r="C25" s="33" t="str">
        <f aca="false">IF($F$8&gt;15,C14,"")</f>
        <v/>
      </c>
      <c r="M25" s="30" t="str">
        <f aca="false">L7</f>
        <v>Round 3</v>
      </c>
      <c r="N25" s="5" t="str">
        <f aca="false">CHOOSE(IF(ISEVEN(MATCH(N$21,M7:AB7,0)),MATCH(N$21,M7:AB7,0)-1,MATCH(N$21,M7:AB7,0)+1),M7,N7,O7,P7,Q7,R7,S7,T7,U7,V7,W7,X7,Y7,Z7,AA7,AB7)</f>
        <v>Team 5</v>
      </c>
      <c r="O25" s="31" t="str">
        <f aca="false">CHOOSE(MATCH(N$21,M7:AB7,0),M$4,M$4,O$4,O$4,Q$4,Q$4,S$4,S$4,U$4,U$4,W$4,W$4,Y$4,Y$4,AA$4,AA$4)</f>
        <v>Match 1</v>
      </c>
    </row>
    <row r="26" customFormat="false" ht="12.85" hidden="false" customHeight="false" outlineLevel="0" collapsed="false">
      <c r="M26" s="30" t="str">
        <f aca="false">L8</f>
        <v>Round 4</v>
      </c>
      <c r="N26" s="5" t="str">
        <f aca="false">CHOOSE(IF(ISEVEN(MATCH(N$21,M8:AB8,0)),MATCH(N$21,M8:AB8,0)-1,MATCH(N$21,M8:AB8,0)+1),M8,N8,O8,P8,Q8,R8,S8,T8,U8,V8,W8,X8,Y8,Z8,AA8,AB8)</f>
        <v>Team 7</v>
      </c>
      <c r="O26" s="31" t="str">
        <f aca="false">CHOOSE(MATCH(N$21,M8:AB8,0),M$4,M$4,O$4,O$4,Q$4,Q$4,S$4,S$4,U$4,U$4,W$4,W$4,Y$4,Y$4,AA$4,AA$4)</f>
        <v>Match 1</v>
      </c>
    </row>
    <row r="27" customFormat="false" ht="12.85" hidden="false" customHeight="false" outlineLevel="0" collapsed="false">
      <c r="B27" s="4" t="str">
        <f aca="false">IF($F8&lt;3,"(Extra)","Round 3")</f>
        <v>Round 3</v>
      </c>
      <c r="C27" s="4"/>
      <c r="M27" s="30" t="str">
        <f aca="false">L9</f>
        <v>Round 5</v>
      </c>
      <c r="N27" s="5" t="str">
        <f aca="false">CHOOSE(IF(ISEVEN(MATCH(N$21,M9:AB9,0)),MATCH(N$21,M9:AB9,0)-1,MATCH(N$21,M9:AB9,0)+1),M9,N9,O9,P9,Q9,R9,S9,T9,U9,V9,W9,X9,Y9,Z9,AA9,AB9)</f>
        <v>Team 8</v>
      </c>
      <c r="O27" s="31" t="str">
        <f aca="false">CHOOSE(MATCH(N$21,M9:AB9,0),M$4,M$4,O$4,O$4,Q$4,Q$4,S$4,S$4,U$4,U$4,W$4,W$4,Y$4,Y$4,AA$4,AA$4)</f>
        <v>Match 1</v>
      </c>
    </row>
    <row r="28" customFormat="false" ht="12.85" hidden="false" customHeight="false" outlineLevel="0" collapsed="false">
      <c r="B28" s="18" t="str">
        <f aca="false">B18</f>
        <v>Team 1</v>
      </c>
      <c r="C28" s="19" t="str">
        <f aca="false">B19</f>
        <v>Team 5</v>
      </c>
      <c r="M28" s="30" t="str">
        <f aca="false">L10</f>
        <v>Round 6</v>
      </c>
      <c r="N28" s="5" t="str">
        <f aca="false">CHOOSE(IF(ISEVEN(MATCH(N$21,M10:AB10,0)),MATCH(N$21,M10:AB10,0)-1,MATCH(N$21,M10:AB10,0)+1),M10,N10,O10,P10,Q10,R10,S10,T10,U10,V10,W10,X10,Y10,Z10,AA10,AB10)</f>
        <v>Team 6</v>
      </c>
      <c r="O28" s="31" t="str">
        <f aca="false">CHOOSE(MATCH(N$21,M10:AB10,0),M$4,M$4,O$4,O$4,Q$4,Q$4,S$4,S$4,U$4,U$4,W$4,W$4,Y$4,Y$4,AA$4,AA$4)</f>
        <v>Match 1</v>
      </c>
    </row>
    <row r="29" customFormat="false" ht="12.85" hidden="false" customHeight="false" outlineLevel="0" collapsed="false">
      <c r="B29" s="20" t="str">
        <f aca="false">IF($F$8&gt;5,B20,T(C19))</f>
        <v>Team 7</v>
      </c>
      <c r="C29" s="21" t="str">
        <f aca="false">IF($F$8&gt;3,C18,"")</f>
        <v>Team 3</v>
      </c>
      <c r="M29" s="30" t="str">
        <f aca="false">L11</f>
        <v>Round 7</v>
      </c>
      <c r="N29" s="5" t="str">
        <f aca="false">CHOOSE(IF(ISEVEN(MATCH(N$21,M11:AB11,0)),MATCH(N$21,M11:AB11,0)-1,MATCH(N$21,M11:AB11,0)+1),M11,N11,O11,P11,Q11,R11,S11,T11,U11,V11,W11,X11,Y11,Z11,AA11,AB11)</f>
        <v>Team 4</v>
      </c>
      <c r="O29" s="31" t="str">
        <f aca="false">CHOOSE(MATCH(N$21,M11:AB11,0),M$4,M$4,O$4,O$4,Q$4,Q$4,S$4,S$4,U$4,U$4,W$4,W$4,Y$4,Y$4,AA$4,AA$4)</f>
        <v>Match 1</v>
      </c>
    </row>
    <row r="30" customFormat="false" ht="12.85" hidden="false" customHeight="false" outlineLevel="0" collapsed="false">
      <c r="B30" s="20" t="str">
        <f aca="false">IF($F$8&gt;7,B21,T(C20))</f>
        <v>Team 8</v>
      </c>
      <c r="C30" s="21" t="str">
        <f aca="false">IF($F$8&gt;5,C19,"")</f>
        <v>Team 2</v>
      </c>
      <c r="M30" s="30" t="str">
        <f aca="false">L12</f>
        <v>(Extra)</v>
      </c>
      <c r="N30" s="5" t="e">
        <f aca="false">CHOOSE(IF(ISEVEN(MATCH(N$21,M12:AB12,0)),MATCH(N$21,M12:AB12,0)-1,MATCH(N$21,M12:AB12,0)+1),M12,N12,O12,P12,Q12,R12,S12,T12,U12,V12,W12,X12,Y12,Z12,AA12,AB12)</f>
        <v>#N/A</v>
      </c>
      <c r="O30" s="31" t="e">
        <f aca="false">CHOOSE(MATCH(N$21,M12:AB12,0),M$4,M$4,O$4,O$4,Q$4,Q$4,S$4,S$4,U$4,U$4,W$4,W$4,Y$4,Y$4,AA$4,AA$4)</f>
        <v>#N/A</v>
      </c>
    </row>
    <row r="31" customFormat="false" ht="12.85" hidden="false" customHeight="false" outlineLevel="0" collapsed="false">
      <c r="B31" s="20" t="str">
        <f aca="false">IF($F$8&gt;9,B22,T(C21))</f>
        <v>Team 6</v>
      </c>
      <c r="C31" s="21" t="str">
        <f aca="false">IF($F$8&gt;7,C20,"")</f>
        <v>Team 4</v>
      </c>
      <c r="M31" s="30" t="str">
        <f aca="false">L13</f>
        <v>(Extra)</v>
      </c>
      <c r="N31" s="5" t="e">
        <f aca="false">CHOOSE(IF(ISEVEN(MATCH(N$21,M13:AB13,0)),MATCH(N$21,M13:AB13,0)-1,MATCH(N$21,M13:AB13,0)+1),M13,N13,O13,P13,Q13,R13,S13,T13,U13,V13,W13,X13,Y13,Z13,AA13,AB13)</f>
        <v>#N/A</v>
      </c>
      <c r="O31" s="31" t="e">
        <f aca="false">CHOOSE(MATCH(N$21,M13:AB13,0),M$4,M$4,O$4,O$4,Q$4,Q$4,S$4,S$4,U$4,U$4,W$4,W$4,Y$4,Y$4,AA$4,AA$4)</f>
        <v>#N/A</v>
      </c>
    </row>
    <row r="32" customFormat="false" ht="12.85" hidden="false" customHeight="false" outlineLevel="0" collapsed="false">
      <c r="B32" s="20" t="str">
        <f aca="false">IF($F$8&gt;11,B23,T(C22))</f>
        <v/>
      </c>
      <c r="C32" s="21" t="str">
        <f aca="false">IF($F$8&gt;9,C21,"")</f>
        <v/>
      </c>
      <c r="M32" s="30" t="str">
        <f aca="false">L14</f>
        <v>(Extra)</v>
      </c>
      <c r="N32" s="5" t="e">
        <f aca="false">CHOOSE(IF(ISEVEN(MATCH(N$21,M14:AB14,0)),MATCH(N$21,M14:AB14,0)-1,MATCH(N$21,M14:AB14,0)+1),M14,N14,O14,P14,Q14,R14,S14,T14,U14,V14,W14,X14,Y14,Z14,AA14,AB14)</f>
        <v>#N/A</v>
      </c>
      <c r="O32" s="31" t="e">
        <f aca="false">CHOOSE(MATCH(N$21,M14:AB14,0),M$4,M$4,O$4,O$4,Q$4,Q$4,S$4,S$4,U$4,U$4,W$4,W$4,Y$4,Y$4,AA$4,AA$4)</f>
        <v>#N/A</v>
      </c>
    </row>
    <row r="33" customFormat="false" ht="12.85" hidden="false" customHeight="false" outlineLevel="0" collapsed="false">
      <c r="B33" s="20" t="str">
        <f aca="false">IF($F$8&gt;13,B24,T(C23))</f>
        <v/>
      </c>
      <c r="C33" s="21" t="str">
        <f aca="false">IF($F$8&gt;11,C22,"")</f>
        <v/>
      </c>
      <c r="M33" s="30" t="str">
        <f aca="false">L15</f>
        <v>(Extra)</v>
      </c>
      <c r="N33" s="5" t="e">
        <f aca="false">CHOOSE(IF(ISEVEN(MATCH(N$21,M15:AB15,0)),MATCH(N$21,M15:AB15,0)-1,MATCH(N$21,M15:AB15,0)+1),M15,N15,O15,P15,Q15,R15,S15,T15,U15,V15,W15,X15,Y15,Z15,AA15,AB15)</f>
        <v>#N/A</v>
      </c>
      <c r="O33" s="31" t="e">
        <f aca="false">CHOOSE(MATCH(N$21,M15:AB15,0),M$4,M$4,O$4,O$4,Q$4,Q$4,S$4,S$4,U$4,U$4,W$4,W$4,Y$4,Y$4,AA$4,AA$4)</f>
        <v>#N/A</v>
      </c>
    </row>
    <row r="34" customFormat="false" ht="12.85" hidden="false" customHeight="false" outlineLevel="0" collapsed="false">
      <c r="B34" s="20" t="str">
        <f aca="false">IF($F$8&gt;15,B25,T(C24))</f>
        <v/>
      </c>
      <c r="C34" s="21" t="str">
        <f aca="false">IF($F$8&gt;13,C23,"")</f>
        <v/>
      </c>
      <c r="M34" s="30" t="str">
        <f aca="false">L16</f>
        <v>(Extra)</v>
      </c>
      <c r="N34" s="5" t="e">
        <f aca="false">CHOOSE(IF(ISEVEN(MATCH(N$21,M16:AB16,0)),MATCH(N$21,M16:AB16,0)-1,MATCH(N$21,M16:AB16,0)+1),M16,N16,O16,P16,Q16,R16,S16,T16,U16,V16,W16,X16,Y16,Z16,AA16,AB16)</f>
        <v>#N/A</v>
      </c>
      <c r="O34" s="31" t="e">
        <f aca="false">CHOOSE(MATCH(N$21,M16:AB16,0),M$4,M$4,O$4,O$4,Q$4,Q$4,S$4,S$4,U$4,U$4,W$4,W$4,Y$4,Y$4,AA$4,AA$4)</f>
        <v>#N/A</v>
      </c>
    </row>
    <row r="35" customFormat="false" ht="12.85" hidden="false" customHeight="false" outlineLevel="0" collapsed="false">
      <c r="B35" s="32" t="str">
        <f aca="false">IF($F$8&gt;15,C25,"")</f>
        <v/>
      </c>
      <c r="C35" s="33" t="str">
        <f aca="false">IF($F$8&gt;15,C24,"")</f>
        <v/>
      </c>
      <c r="M35" s="30" t="str">
        <f aca="false">L17</f>
        <v>(Extra)</v>
      </c>
      <c r="N35" s="5" t="e">
        <f aca="false">CHOOSE(IF(ISEVEN(MATCH(N$21,M17:AB17,0)),MATCH(N$21,M17:AB17,0)-1,MATCH(N$21,M17:AB17,0)+1),M17,N17,O17,P17,Q17,R17,S17,T17,U17,V17,W17,X17,Y17,Z17,AA17,AB17)</f>
        <v>#N/A</v>
      </c>
      <c r="O35" s="31" t="e">
        <f aca="false">CHOOSE(MATCH(N$21,M17:AB17,0),M$4,M$4,O$4,O$4,Q$4,Q$4,S$4,S$4,U$4,U$4,W$4,W$4,Y$4,Y$4,AA$4,AA$4)</f>
        <v>#N/A</v>
      </c>
    </row>
    <row r="36" customFormat="false" ht="12.85" hidden="false" customHeight="false" outlineLevel="0" collapsed="false">
      <c r="M36" s="30" t="str">
        <f aca="false">L18</f>
        <v>(Extra)</v>
      </c>
      <c r="N36" s="5" t="e">
        <f aca="false">CHOOSE(IF(ISEVEN(MATCH(N$21,M18:AB18,0)),MATCH(N$21,M18:AB18,0)-1,MATCH(N$21,M18:AB18,0)+1),M18,N18,O18,P18,Q18,R18,S18,T18,U18,V18,W18,X18,Y18,Z18,AA18,AB18)</f>
        <v>#N/A</v>
      </c>
      <c r="O36" s="31" t="e">
        <f aca="false">CHOOSE(MATCH(N$21,M18:AB18,0),M$4,M$4,O$4,O$4,Q$4,Q$4,S$4,S$4,U$4,U$4,W$4,W$4,Y$4,Y$4,AA$4,AA$4)</f>
        <v>#N/A</v>
      </c>
    </row>
    <row r="37" customFormat="false" ht="12.85" hidden="false" customHeight="false" outlineLevel="0" collapsed="false">
      <c r="B37" s="4" t="str">
        <f aca="false">IF($F8&lt;5,"(Extra)","Round 4")</f>
        <v>Round 4</v>
      </c>
      <c r="C37" s="4"/>
      <c r="M37" s="34" t="str">
        <f aca="false">L19</f>
        <v>(Extra)</v>
      </c>
      <c r="N37" s="35" t="e">
        <f aca="false">CHOOSE(IF(ISEVEN(MATCH(N$21,M19:AB19,0)),MATCH(N$21,M19:AB19,0)-1,MATCH(N$21,M19:AB19,0)+1),M19,N19,O19,P19,Q19,R19,S19,T19,U19,V19,W19,X19,Y19,Z19,AA19,AB19)</f>
        <v>#N/A</v>
      </c>
      <c r="O37" s="36" t="e">
        <f aca="false">CHOOSE(MATCH(N$21,M19:AB19,0),M$4,M$4,O$4,O$4,Q$4,Q$4,S$4,S$4,U$4,U$4,W$4,W$4,Y$4,Y$4,AA$4,AA$4)</f>
        <v>#N/A</v>
      </c>
    </row>
    <row r="38" customFormat="false" ht="12.85" hidden="false" customHeight="false" outlineLevel="0" collapsed="false">
      <c r="B38" s="18" t="str">
        <f aca="false">B28</f>
        <v>Team 1</v>
      </c>
      <c r="C38" s="19" t="str">
        <f aca="false">B29</f>
        <v>Team 7</v>
      </c>
    </row>
    <row r="39" customFormat="false" ht="12.85" hidden="false" customHeight="false" outlineLevel="0" collapsed="false">
      <c r="B39" s="20" t="str">
        <f aca="false">IF($F$8&gt;5,B30,T(C29))</f>
        <v>Team 8</v>
      </c>
      <c r="C39" s="21" t="str">
        <f aca="false">IF($F$8&gt;3,C28,"")</f>
        <v>Team 5</v>
      </c>
    </row>
    <row r="40" customFormat="false" ht="12.85" hidden="false" customHeight="false" outlineLevel="0" collapsed="false">
      <c r="B40" s="20" t="str">
        <f aca="false">IF($F$8&gt;7,B31,T(C30))</f>
        <v>Team 6</v>
      </c>
      <c r="C40" s="21" t="str">
        <f aca="false">IF($F$8&gt;5,C29,"")</f>
        <v>Team 3</v>
      </c>
    </row>
    <row r="41" customFormat="false" ht="12.85" hidden="false" customHeight="false" outlineLevel="0" collapsed="false">
      <c r="B41" s="20" t="str">
        <f aca="false">IF($F$8&gt;9,B32,T(C31))</f>
        <v>Team 4</v>
      </c>
      <c r="C41" s="21" t="str">
        <f aca="false">IF($F$8&gt;7,C30,"")</f>
        <v>Team 2</v>
      </c>
    </row>
    <row r="42" customFormat="false" ht="12.85" hidden="false" customHeight="false" outlineLevel="0" collapsed="false">
      <c r="B42" s="20" t="str">
        <f aca="false">IF($F$8&gt;11,B33,T(C32))</f>
        <v/>
      </c>
      <c r="C42" s="21" t="str">
        <f aca="false">IF($F$8&gt;9,C31,"")</f>
        <v/>
      </c>
    </row>
    <row r="43" customFormat="false" ht="12.85" hidden="false" customHeight="false" outlineLevel="0" collapsed="false">
      <c r="B43" s="20" t="str">
        <f aca="false">IF($F$8&gt;13,B34,T(C33))</f>
        <v/>
      </c>
      <c r="C43" s="21" t="str">
        <f aca="false">IF($F$8&gt;11,C32,"")</f>
        <v/>
      </c>
    </row>
    <row r="44" customFormat="false" ht="12.85" hidden="false" customHeight="false" outlineLevel="0" collapsed="false">
      <c r="B44" s="20" t="str">
        <f aca="false">IF($F$8&gt;15,B35,T(C34))</f>
        <v/>
      </c>
      <c r="C44" s="21" t="str">
        <f aca="false">IF($F$8&gt;13,C33,"")</f>
        <v/>
      </c>
    </row>
    <row r="45" customFormat="false" ht="12.85" hidden="false" customHeight="false" outlineLevel="0" collapsed="false">
      <c r="B45" s="32" t="str">
        <f aca="false">IF($F$8&gt;15,C35,"")</f>
        <v/>
      </c>
      <c r="C45" s="33" t="str">
        <f aca="false">IF($F$8&gt;15,C34,"")</f>
        <v/>
      </c>
    </row>
    <row r="47" customFormat="false" ht="12.85" hidden="false" customHeight="false" outlineLevel="0" collapsed="false">
      <c r="B47" s="4" t="str">
        <f aca="false">IF($F8&lt;5,"(Extra)","Round 5")</f>
        <v>Round 5</v>
      </c>
      <c r="C47" s="4"/>
    </row>
    <row r="48" customFormat="false" ht="12.85" hidden="false" customHeight="false" outlineLevel="0" collapsed="false">
      <c r="B48" s="18" t="str">
        <f aca="false">B38</f>
        <v>Team 1</v>
      </c>
      <c r="C48" s="19" t="str">
        <f aca="false">B39</f>
        <v>Team 8</v>
      </c>
    </row>
    <row r="49" customFormat="false" ht="12.85" hidden="false" customHeight="false" outlineLevel="0" collapsed="false">
      <c r="B49" s="20" t="str">
        <f aca="false">IF($F$8&gt;5,B40,T(C39))</f>
        <v>Team 6</v>
      </c>
      <c r="C49" s="21" t="str">
        <f aca="false">IF($F$8&gt;3,C38,"")</f>
        <v>Team 7</v>
      </c>
    </row>
    <row r="50" customFormat="false" ht="12.85" hidden="false" customHeight="false" outlineLevel="0" collapsed="false">
      <c r="B50" s="20" t="str">
        <f aca="false">IF($F$8&gt;7,B41,T(C40))</f>
        <v>Team 4</v>
      </c>
      <c r="C50" s="21" t="str">
        <f aca="false">IF($F$8&gt;5,C39,"")</f>
        <v>Team 5</v>
      </c>
    </row>
    <row r="51" customFormat="false" ht="12.85" hidden="false" customHeight="false" outlineLevel="0" collapsed="false">
      <c r="B51" s="20" t="str">
        <f aca="false">IF($F$8&gt;9,B42,T(C41))</f>
        <v>Team 2</v>
      </c>
      <c r="C51" s="21" t="str">
        <f aca="false">IF($F$8&gt;7,C40,"")</f>
        <v>Team 3</v>
      </c>
    </row>
    <row r="52" customFormat="false" ht="12.85" hidden="false" customHeight="false" outlineLevel="0" collapsed="false">
      <c r="B52" s="20" t="str">
        <f aca="false">IF($F$8&gt;11,B43,T(C42))</f>
        <v/>
      </c>
      <c r="C52" s="21" t="str">
        <f aca="false">IF($F$8&gt;9,C41,"")</f>
        <v/>
      </c>
    </row>
    <row r="53" customFormat="false" ht="12.85" hidden="false" customHeight="false" outlineLevel="0" collapsed="false">
      <c r="B53" s="20" t="str">
        <f aca="false">IF($F$8&gt;13,B44,T(C43))</f>
        <v/>
      </c>
      <c r="C53" s="21" t="str">
        <f aca="false">IF($F$8&gt;11,C42,"")</f>
        <v/>
      </c>
    </row>
    <row r="54" customFormat="false" ht="12.85" hidden="false" customHeight="false" outlineLevel="0" collapsed="false">
      <c r="B54" s="20" t="str">
        <f aca="false">IF($F$8&gt;15,B45,T(C44))</f>
        <v/>
      </c>
      <c r="C54" s="21" t="str">
        <f aca="false">IF($F$8&gt;13,C43,"")</f>
        <v/>
      </c>
    </row>
    <row r="55" customFormat="false" ht="12.85" hidden="false" customHeight="false" outlineLevel="0" collapsed="false">
      <c r="B55" s="32" t="str">
        <f aca="false">IF($F$8&gt;15,C45,"")</f>
        <v/>
      </c>
      <c r="C55" s="33" t="str">
        <f aca="false">IF($F$8&gt;15,C44,"")</f>
        <v/>
      </c>
    </row>
    <row r="57" customFormat="false" ht="12.85" hidden="false" customHeight="false" outlineLevel="0" collapsed="false">
      <c r="B57" s="4" t="str">
        <f aca="false">IF($F8&lt;7,"(Extra)","Round 6")</f>
        <v>Round 6</v>
      </c>
      <c r="C57" s="4"/>
    </row>
    <row r="58" customFormat="false" ht="12.85" hidden="false" customHeight="false" outlineLevel="0" collapsed="false">
      <c r="B58" s="18" t="str">
        <f aca="false">B48</f>
        <v>Team 1</v>
      </c>
      <c r="C58" s="19" t="str">
        <f aca="false">B49</f>
        <v>Team 6</v>
      </c>
    </row>
    <row r="59" customFormat="false" ht="12.85" hidden="false" customHeight="false" outlineLevel="0" collapsed="false">
      <c r="B59" s="20" t="str">
        <f aca="false">IF($F$8&gt;5,B50,T(C49))</f>
        <v>Team 4</v>
      </c>
      <c r="C59" s="21" t="str">
        <f aca="false">IF($F$8&gt;3,C48,"")</f>
        <v>Team 8</v>
      </c>
    </row>
    <row r="60" customFormat="false" ht="12.85" hidden="false" customHeight="false" outlineLevel="0" collapsed="false">
      <c r="B60" s="20" t="str">
        <f aca="false">IF($F$8&gt;7,B51,T(C50))</f>
        <v>Team 2</v>
      </c>
      <c r="C60" s="21" t="str">
        <f aca="false">IF($F$8&gt;5,C49,"")</f>
        <v>Team 7</v>
      </c>
    </row>
    <row r="61" customFormat="false" ht="12.85" hidden="false" customHeight="false" outlineLevel="0" collapsed="false">
      <c r="B61" s="20" t="str">
        <f aca="false">IF($F$8&gt;9,B52,T(C51))</f>
        <v>Team 3</v>
      </c>
      <c r="C61" s="21" t="str">
        <f aca="false">IF($F$8&gt;7,C50,"")</f>
        <v>Team 5</v>
      </c>
    </row>
    <row r="62" customFormat="false" ht="12.85" hidden="false" customHeight="false" outlineLevel="0" collapsed="false">
      <c r="B62" s="20" t="str">
        <f aca="false">IF($F$8&gt;11,B53,T(C52))</f>
        <v/>
      </c>
      <c r="C62" s="21" t="str">
        <f aca="false">IF($F$8&gt;9,C51,"")</f>
        <v/>
      </c>
    </row>
    <row r="63" customFormat="false" ht="12.85" hidden="false" customHeight="false" outlineLevel="0" collapsed="false">
      <c r="B63" s="20" t="str">
        <f aca="false">IF($F$8&gt;13,B54,T(C53))</f>
        <v/>
      </c>
      <c r="C63" s="21" t="str">
        <f aca="false">IF($F$8&gt;11,C52,"")</f>
        <v/>
      </c>
    </row>
    <row r="64" customFormat="false" ht="12.85" hidden="false" customHeight="false" outlineLevel="0" collapsed="false">
      <c r="B64" s="20" t="str">
        <f aca="false">IF($F$8&gt;15,B55,T(C54))</f>
        <v/>
      </c>
      <c r="C64" s="21" t="str">
        <f aca="false">IF($F$8&gt;13,C53,"")</f>
        <v/>
      </c>
    </row>
    <row r="65" customFormat="false" ht="12.85" hidden="false" customHeight="false" outlineLevel="0" collapsed="false">
      <c r="B65" s="32" t="str">
        <f aca="false">IF($F$8&gt;15,C55,"")</f>
        <v/>
      </c>
      <c r="C65" s="33" t="str">
        <f aca="false">IF($F$8&gt;15,C54,"")</f>
        <v/>
      </c>
    </row>
    <row r="67" customFormat="false" ht="12.85" hidden="false" customHeight="false" outlineLevel="0" collapsed="false">
      <c r="B67" s="4" t="str">
        <f aca="false">IF($F8&lt;7,"(Extra)","Round 7")</f>
        <v>Round 7</v>
      </c>
      <c r="C67" s="4"/>
    </row>
    <row r="68" customFormat="false" ht="12.85" hidden="false" customHeight="false" outlineLevel="0" collapsed="false">
      <c r="B68" s="18" t="str">
        <f aca="false">B58</f>
        <v>Team 1</v>
      </c>
      <c r="C68" s="19" t="str">
        <f aca="false">B59</f>
        <v>Team 4</v>
      </c>
    </row>
    <row r="69" customFormat="false" ht="12.85" hidden="false" customHeight="false" outlineLevel="0" collapsed="false">
      <c r="B69" s="20" t="str">
        <f aca="false">IF($F$8&gt;5,B60,T(C59))</f>
        <v>Team 2</v>
      </c>
      <c r="C69" s="21" t="str">
        <f aca="false">IF($F$8&gt;3,C58,"")</f>
        <v>Team 6</v>
      </c>
    </row>
    <row r="70" customFormat="false" ht="12.85" hidden="false" customHeight="false" outlineLevel="0" collapsed="false">
      <c r="B70" s="20" t="str">
        <f aca="false">IF($F$8&gt;7,B61,T(C60))</f>
        <v>Team 3</v>
      </c>
      <c r="C70" s="21" t="str">
        <f aca="false">IF($F$8&gt;5,C59,"")</f>
        <v>Team 8</v>
      </c>
    </row>
    <row r="71" customFormat="false" ht="12.85" hidden="false" customHeight="false" outlineLevel="0" collapsed="false">
      <c r="B71" s="20" t="str">
        <f aca="false">IF($F$8&gt;9,B62,T(C61))</f>
        <v>Team 5</v>
      </c>
      <c r="C71" s="21" t="str">
        <f aca="false">IF($F$8&gt;7,C60,"")</f>
        <v>Team 7</v>
      </c>
    </row>
    <row r="72" customFormat="false" ht="12.85" hidden="false" customHeight="false" outlineLevel="0" collapsed="false">
      <c r="B72" s="20" t="str">
        <f aca="false">IF($F$8&gt;11,B63,T(C62))</f>
        <v/>
      </c>
      <c r="C72" s="21" t="str">
        <f aca="false">IF($F$8&gt;9,C61,"")</f>
        <v/>
      </c>
    </row>
    <row r="73" customFormat="false" ht="12.85" hidden="false" customHeight="false" outlineLevel="0" collapsed="false">
      <c r="B73" s="20" t="str">
        <f aca="false">IF($F$8&gt;13,B64,T(C63))</f>
        <v/>
      </c>
      <c r="C73" s="21" t="str">
        <f aca="false">IF($F$8&gt;11,C62,"")</f>
        <v/>
      </c>
    </row>
    <row r="74" customFormat="false" ht="12.85" hidden="false" customHeight="false" outlineLevel="0" collapsed="false">
      <c r="B74" s="20" t="str">
        <f aca="false">IF($F$8&gt;15,B65,T(C64))</f>
        <v/>
      </c>
      <c r="C74" s="21" t="str">
        <f aca="false">IF($F$8&gt;13,C63,"")</f>
        <v/>
      </c>
    </row>
    <row r="75" customFormat="false" ht="12.85" hidden="false" customHeight="false" outlineLevel="0" collapsed="false">
      <c r="B75" s="32" t="str">
        <f aca="false">IF($F$8&gt;15,C65,"")</f>
        <v/>
      </c>
      <c r="C75" s="33" t="str">
        <f aca="false">IF($F$8&gt;15,C64,"")</f>
        <v/>
      </c>
    </row>
    <row r="77" customFormat="false" ht="12.85" hidden="false" customHeight="false" outlineLevel="0" collapsed="false">
      <c r="B77" s="4" t="str">
        <f aca="false">IF($F8&lt;9,"(Extra)","Round 8")</f>
        <v>(Extra)</v>
      </c>
      <c r="C77" s="4"/>
    </row>
    <row r="78" customFormat="false" ht="12.85" hidden="false" customHeight="false" outlineLevel="0" collapsed="false">
      <c r="B78" s="18" t="str">
        <f aca="false">B68</f>
        <v>Team 1</v>
      </c>
      <c r="C78" s="19" t="str">
        <f aca="false">B69</f>
        <v>Team 2</v>
      </c>
    </row>
    <row r="79" customFormat="false" ht="12.85" hidden="false" customHeight="false" outlineLevel="0" collapsed="false">
      <c r="B79" s="20" t="str">
        <f aca="false">IF($F$8&gt;5,B70,T(C69))</f>
        <v>Team 3</v>
      </c>
      <c r="C79" s="21" t="str">
        <f aca="false">IF($F$8&gt;3,C68,"")</f>
        <v>Team 4</v>
      </c>
    </row>
    <row r="80" customFormat="false" ht="12.85" hidden="false" customHeight="false" outlineLevel="0" collapsed="false">
      <c r="B80" s="20" t="str">
        <f aca="false">IF($F$8&gt;7,B71,T(C70))</f>
        <v>Team 5</v>
      </c>
      <c r="C80" s="21" t="str">
        <f aca="false">IF($F$8&gt;5,C69,"")</f>
        <v>Team 6</v>
      </c>
    </row>
    <row r="81" customFormat="false" ht="12.85" hidden="false" customHeight="false" outlineLevel="0" collapsed="false">
      <c r="B81" s="20" t="str">
        <f aca="false">IF($F$8&gt;9,B72,T(C71))</f>
        <v>Team 7</v>
      </c>
      <c r="C81" s="21" t="str">
        <f aca="false">IF($F$8&gt;7,C70,"")</f>
        <v>Team 8</v>
      </c>
    </row>
    <row r="82" customFormat="false" ht="12.85" hidden="false" customHeight="false" outlineLevel="0" collapsed="false">
      <c r="B82" s="20" t="str">
        <f aca="false">IF($F$8&gt;11,B73,T(C72))</f>
        <v/>
      </c>
      <c r="C82" s="21" t="str">
        <f aca="false">IF($F$8&gt;9,C71,"")</f>
        <v/>
      </c>
    </row>
    <row r="83" customFormat="false" ht="12.85" hidden="false" customHeight="false" outlineLevel="0" collapsed="false">
      <c r="B83" s="20" t="str">
        <f aca="false">IF($F$8&gt;13,B74,T(C73))</f>
        <v/>
      </c>
      <c r="C83" s="21" t="str">
        <f aca="false">IF($F$8&gt;11,C72,"")</f>
        <v/>
      </c>
    </row>
    <row r="84" customFormat="false" ht="12.85" hidden="false" customHeight="false" outlineLevel="0" collapsed="false">
      <c r="B84" s="20" t="str">
        <f aca="false">IF($F$8&gt;15,B75,T(C74))</f>
        <v/>
      </c>
      <c r="C84" s="21" t="str">
        <f aca="false">IF($F$8&gt;13,C73,"")</f>
        <v/>
      </c>
    </row>
    <row r="85" customFormat="false" ht="12.85" hidden="false" customHeight="false" outlineLevel="0" collapsed="false">
      <c r="B85" s="32" t="str">
        <f aca="false">IF($F$8&gt;15,C75,"")</f>
        <v/>
      </c>
      <c r="C85" s="33" t="str">
        <f aca="false">IF($F$8&gt;15,C74,"")</f>
        <v/>
      </c>
    </row>
    <row r="87" customFormat="false" ht="12.85" hidden="false" customHeight="false" outlineLevel="0" collapsed="false">
      <c r="B87" s="4" t="str">
        <f aca="false">IF($F8&lt;9,"(Extra)","Round 9")</f>
        <v>(Extra)</v>
      </c>
      <c r="C87" s="4"/>
    </row>
    <row r="88" customFormat="false" ht="12.85" hidden="false" customHeight="false" outlineLevel="0" collapsed="false">
      <c r="B88" s="18" t="str">
        <f aca="false">B78</f>
        <v>Team 1</v>
      </c>
      <c r="C88" s="19" t="str">
        <f aca="false">B79</f>
        <v>Team 3</v>
      </c>
    </row>
    <row r="89" customFormat="false" ht="12.85" hidden="false" customHeight="false" outlineLevel="0" collapsed="false">
      <c r="B89" s="20" t="str">
        <f aca="false">IF($F$8&gt;5,B80,T(C79))</f>
        <v>Team 5</v>
      </c>
      <c r="C89" s="21" t="str">
        <f aca="false">IF($F$8&gt;3,C78,"")</f>
        <v>Team 2</v>
      </c>
    </row>
    <row r="90" customFormat="false" ht="12.85" hidden="false" customHeight="false" outlineLevel="0" collapsed="false">
      <c r="B90" s="20" t="str">
        <f aca="false">IF($F$8&gt;7,B81,T(C80))</f>
        <v>Team 7</v>
      </c>
      <c r="C90" s="21" t="str">
        <f aca="false">IF($F$8&gt;5,C79,"")</f>
        <v>Team 4</v>
      </c>
    </row>
    <row r="91" customFormat="false" ht="12.85" hidden="false" customHeight="false" outlineLevel="0" collapsed="false">
      <c r="B91" s="20" t="str">
        <f aca="false">IF($F$8&gt;9,B82,T(C81))</f>
        <v>Team 8</v>
      </c>
      <c r="C91" s="21" t="str">
        <f aca="false">IF($F$8&gt;7,C80,"")</f>
        <v>Team 6</v>
      </c>
    </row>
    <row r="92" customFormat="false" ht="12.85" hidden="false" customHeight="false" outlineLevel="0" collapsed="false">
      <c r="B92" s="20" t="str">
        <f aca="false">IF($F$8&gt;11,B83,T(C82))</f>
        <v/>
      </c>
      <c r="C92" s="21" t="str">
        <f aca="false">IF($F$8&gt;9,C81,"")</f>
        <v/>
      </c>
    </row>
    <row r="93" customFormat="false" ht="12.85" hidden="false" customHeight="false" outlineLevel="0" collapsed="false">
      <c r="B93" s="20" t="str">
        <f aca="false">IF($F$8&gt;13,B84,T(C83))</f>
        <v/>
      </c>
      <c r="C93" s="21" t="str">
        <f aca="false">IF($F$8&gt;11,C82,"")</f>
        <v/>
      </c>
    </row>
    <row r="94" customFormat="false" ht="12.85" hidden="false" customHeight="false" outlineLevel="0" collapsed="false">
      <c r="B94" s="20" t="str">
        <f aca="false">IF($F$8&gt;15,B85,T(C84))</f>
        <v/>
      </c>
      <c r="C94" s="21" t="str">
        <f aca="false">IF($F$8&gt;13,C83,"")</f>
        <v/>
      </c>
    </row>
    <row r="95" customFormat="false" ht="12.85" hidden="false" customHeight="false" outlineLevel="0" collapsed="false">
      <c r="B95" s="32" t="str">
        <f aca="false">IF($F$8&gt;15,C85,"")</f>
        <v/>
      </c>
      <c r="C95" s="33" t="str">
        <f aca="false">IF($F$8&gt;15,C84,"")</f>
        <v/>
      </c>
    </row>
    <row r="97" customFormat="false" ht="12.85" hidden="false" customHeight="false" outlineLevel="0" collapsed="false">
      <c r="B97" s="4" t="str">
        <f aca="false">IF($F8&lt;11,"(Extra)","Round 10")</f>
        <v>(Extra)</v>
      </c>
      <c r="C97" s="4"/>
    </row>
    <row r="98" customFormat="false" ht="12.85" hidden="false" customHeight="false" outlineLevel="0" collapsed="false">
      <c r="B98" s="18" t="str">
        <f aca="false">B88</f>
        <v>Team 1</v>
      </c>
      <c r="C98" s="19" t="str">
        <f aca="false">B89</f>
        <v>Team 5</v>
      </c>
    </row>
    <row r="99" customFormat="false" ht="12.85" hidden="false" customHeight="false" outlineLevel="0" collapsed="false">
      <c r="B99" s="20" t="str">
        <f aca="false">IF($F$8&gt;5,B90,T(C89))</f>
        <v>Team 7</v>
      </c>
      <c r="C99" s="21" t="str">
        <f aca="false">IF($F$8&gt;3,C88,"")</f>
        <v>Team 3</v>
      </c>
    </row>
    <row r="100" customFormat="false" ht="12.85" hidden="false" customHeight="false" outlineLevel="0" collapsed="false">
      <c r="B100" s="20" t="str">
        <f aca="false">IF($F$8&gt;7,B91,T(C90))</f>
        <v>Team 8</v>
      </c>
      <c r="C100" s="21" t="str">
        <f aca="false">IF($F$8&gt;5,C89,"")</f>
        <v>Team 2</v>
      </c>
    </row>
    <row r="101" customFormat="false" ht="12.85" hidden="false" customHeight="false" outlineLevel="0" collapsed="false">
      <c r="B101" s="20" t="str">
        <f aca="false">IF($F$8&gt;9,B92,T(C91))</f>
        <v>Team 6</v>
      </c>
      <c r="C101" s="21" t="str">
        <f aca="false">IF($F$8&gt;7,C90,"")</f>
        <v>Team 4</v>
      </c>
    </row>
    <row r="102" customFormat="false" ht="12.85" hidden="false" customHeight="false" outlineLevel="0" collapsed="false">
      <c r="B102" s="20" t="str">
        <f aca="false">IF($F$8&gt;11,B93,T(C92))</f>
        <v/>
      </c>
      <c r="C102" s="21" t="str">
        <f aca="false">IF($F$8&gt;9,C91,"")</f>
        <v/>
      </c>
    </row>
    <row r="103" customFormat="false" ht="12.85" hidden="false" customHeight="false" outlineLevel="0" collapsed="false">
      <c r="B103" s="20" t="str">
        <f aca="false">IF($F$8&gt;13,B94,T(C93))</f>
        <v/>
      </c>
      <c r="C103" s="21" t="str">
        <f aca="false">IF($F$8&gt;11,C92,"")</f>
        <v/>
      </c>
    </row>
    <row r="104" customFormat="false" ht="12.85" hidden="false" customHeight="false" outlineLevel="0" collapsed="false">
      <c r="B104" s="20" t="str">
        <f aca="false">IF($F$8&gt;15,B95,T(C94))</f>
        <v/>
      </c>
      <c r="C104" s="21" t="str">
        <f aca="false">IF($F$8&gt;13,C93,"")</f>
        <v/>
      </c>
    </row>
    <row r="105" customFormat="false" ht="12.85" hidden="false" customHeight="false" outlineLevel="0" collapsed="false">
      <c r="B105" s="32" t="str">
        <f aca="false">IF($F$8&gt;15,C95,"")</f>
        <v/>
      </c>
      <c r="C105" s="33" t="str">
        <f aca="false">IF($F$8&gt;15,C94,"")</f>
        <v/>
      </c>
    </row>
    <row r="107" customFormat="false" ht="12.85" hidden="false" customHeight="false" outlineLevel="0" collapsed="false">
      <c r="B107" s="4" t="str">
        <f aca="false">IF($F8&lt;11,"(Extra)","Round 11")</f>
        <v>(Extra)</v>
      </c>
      <c r="C107" s="4"/>
    </row>
    <row r="108" customFormat="false" ht="12.85" hidden="false" customHeight="false" outlineLevel="0" collapsed="false">
      <c r="B108" s="18" t="str">
        <f aca="false">B98</f>
        <v>Team 1</v>
      </c>
      <c r="C108" s="19" t="str">
        <f aca="false">B99</f>
        <v>Team 7</v>
      </c>
    </row>
    <row r="109" customFormat="false" ht="12.85" hidden="false" customHeight="false" outlineLevel="0" collapsed="false">
      <c r="B109" s="20" t="str">
        <f aca="false">IF($F$8&gt;5,B100,T(C99))</f>
        <v>Team 8</v>
      </c>
      <c r="C109" s="21" t="str">
        <f aca="false">IF($F$8&gt;3,C98,"")</f>
        <v>Team 5</v>
      </c>
    </row>
    <row r="110" customFormat="false" ht="12.85" hidden="false" customHeight="false" outlineLevel="0" collapsed="false">
      <c r="B110" s="20" t="str">
        <f aca="false">IF($F$8&gt;7,B101,T(C100))</f>
        <v>Team 6</v>
      </c>
      <c r="C110" s="21" t="str">
        <f aca="false">IF($F$8&gt;5,C99,"")</f>
        <v>Team 3</v>
      </c>
    </row>
    <row r="111" customFormat="false" ht="12.85" hidden="false" customHeight="false" outlineLevel="0" collapsed="false">
      <c r="B111" s="20" t="str">
        <f aca="false">IF($F$8&gt;9,B102,T(C101))</f>
        <v>Team 4</v>
      </c>
      <c r="C111" s="21" t="str">
        <f aca="false">IF($F$8&gt;7,C100,"")</f>
        <v>Team 2</v>
      </c>
    </row>
    <row r="112" customFormat="false" ht="12.85" hidden="false" customHeight="false" outlineLevel="0" collapsed="false">
      <c r="B112" s="20" t="str">
        <f aca="false">IF($F$8&gt;11,B103,T(C102))</f>
        <v/>
      </c>
      <c r="C112" s="21" t="str">
        <f aca="false">IF($F$8&gt;9,C101,"")</f>
        <v/>
      </c>
    </row>
    <row r="113" customFormat="false" ht="12.85" hidden="false" customHeight="false" outlineLevel="0" collapsed="false">
      <c r="B113" s="20" t="str">
        <f aca="false">IF($F$8&gt;13,B104,T(C103))</f>
        <v/>
      </c>
      <c r="C113" s="21" t="str">
        <f aca="false">IF($F$8&gt;11,C102,"")</f>
        <v/>
      </c>
    </row>
    <row r="114" customFormat="false" ht="12.85" hidden="false" customHeight="false" outlineLevel="0" collapsed="false">
      <c r="B114" s="20" t="str">
        <f aca="false">IF($F$8&gt;15,B105,T(C104))</f>
        <v/>
      </c>
      <c r="C114" s="21" t="str">
        <f aca="false">IF($F$8&gt;13,C103,"")</f>
        <v/>
      </c>
    </row>
    <row r="115" customFormat="false" ht="12.85" hidden="false" customHeight="false" outlineLevel="0" collapsed="false">
      <c r="B115" s="32" t="str">
        <f aca="false">IF($F$8&gt;15,C105,"")</f>
        <v/>
      </c>
      <c r="C115" s="33" t="str">
        <f aca="false">IF($F$8&gt;15,C104,"")</f>
        <v/>
      </c>
    </row>
    <row r="117" customFormat="false" ht="12.85" hidden="false" customHeight="false" outlineLevel="0" collapsed="false">
      <c r="B117" s="4" t="str">
        <f aca="false">IF($F8&lt;13,"(Extra)","Round 12")</f>
        <v>(Extra)</v>
      </c>
      <c r="C117" s="4"/>
    </row>
    <row r="118" customFormat="false" ht="12.85" hidden="false" customHeight="false" outlineLevel="0" collapsed="false">
      <c r="B118" s="18" t="str">
        <f aca="false">B108</f>
        <v>Team 1</v>
      </c>
      <c r="C118" s="19" t="str">
        <f aca="false">B109</f>
        <v>Team 8</v>
      </c>
    </row>
    <row r="119" customFormat="false" ht="12.85" hidden="false" customHeight="false" outlineLevel="0" collapsed="false">
      <c r="B119" s="20" t="str">
        <f aca="false">IF($F$8&gt;5,B110,T(C109))</f>
        <v>Team 6</v>
      </c>
      <c r="C119" s="21" t="str">
        <f aca="false">IF($F$8&gt;3,C108,"")</f>
        <v>Team 7</v>
      </c>
    </row>
    <row r="120" customFormat="false" ht="12.85" hidden="false" customHeight="false" outlineLevel="0" collapsed="false">
      <c r="B120" s="20" t="str">
        <f aca="false">IF($F$8&gt;7,B111,T(C110))</f>
        <v>Team 4</v>
      </c>
      <c r="C120" s="21" t="str">
        <f aca="false">IF($F$8&gt;5,C109,"")</f>
        <v>Team 5</v>
      </c>
    </row>
    <row r="121" customFormat="false" ht="12.85" hidden="false" customHeight="false" outlineLevel="0" collapsed="false">
      <c r="B121" s="20" t="str">
        <f aca="false">IF($F$8&gt;9,B112,T(C111))</f>
        <v>Team 2</v>
      </c>
      <c r="C121" s="21" t="str">
        <f aca="false">IF($F$8&gt;7,C110,"")</f>
        <v>Team 3</v>
      </c>
    </row>
    <row r="122" customFormat="false" ht="12.85" hidden="false" customHeight="false" outlineLevel="0" collapsed="false">
      <c r="B122" s="20" t="str">
        <f aca="false">IF($F$8&gt;11,B113,T(C112))</f>
        <v/>
      </c>
      <c r="C122" s="21" t="str">
        <f aca="false">IF($F$8&gt;9,C111,"")</f>
        <v/>
      </c>
    </row>
    <row r="123" customFormat="false" ht="12.85" hidden="false" customHeight="false" outlineLevel="0" collapsed="false">
      <c r="B123" s="20" t="str">
        <f aca="false">IF($F$8&gt;13,B114,T(C113))</f>
        <v/>
      </c>
      <c r="C123" s="21" t="str">
        <f aca="false">IF($F$8&gt;11,C112,"")</f>
        <v/>
      </c>
    </row>
    <row r="124" customFormat="false" ht="12.85" hidden="false" customHeight="false" outlineLevel="0" collapsed="false">
      <c r="B124" s="20" t="str">
        <f aca="false">IF($F$8&gt;15,B115,T(C114))</f>
        <v/>
      </c>
      <c r="C124" s="21" t="str">
        <f aca="false">IF($F$8&gt;13,C113,"")</f>
        <v/>
      </c>
    </row>
    <row r="125" customFormat="false" ht="12.85" hidden="false" customHeight="false" outlineLevel="0" collapsed="false">
      <c r="B125" s="32" t="str">
        <f aca="false">IF($F$8&gt;15,C115,"")</f>
        <v/>
      </c>
      <c r="C125" s="33" t="str">
        <f aca="false">IF($F$8&gt;15,C114,"")</f>
        <v/>
      </c>
    </row>
    <row r="127" customFormat="false" ht="12.85" hidden="false" customHeight="false" outlineLevel="0" collapsed="false">
      <c r="B127" s="4" t="str">
        <f aca="false">IF($F8&lt;13,"(Extra)","Round 13")</f>
        <v>(Extra)</v>
      </c>
      <c r="C127" s="4"/>
    </row>
    <row r="128" customFormat="false" ht="12.85" hidden="false" customHeight="false" outlineLevel="0" collapsed="false">
      <c r="B128" s="18" t="str">
        <f aca="false">B118</f>
        <v>Team 1</v>
      </c>
      <c r="C128" s="19" t="str">
        <f aca="false">B119</f>
        <v>Team 6</v>
      </c>
    </row>
    <row r="129" customFormat="false" ht="12.85" hidden="false" customHeight="false" outlineLevel="0" collapsed="false">
      <c r="B129" s="20" t="str">
        <f aca="false">IF($F$8&gt;5,B120,T(C119))</f>
        <v>Team 4</v>
      </c>
      <c r="C129" s="21" t="str">
        <f aca="false">IF($F$8&gt;3,C118,"")</f>
        <v>Team 8</v>
      </c>
    </row>
    <row r="130" customFormat="false" ht="12.85" hidden="false" customHeight="false" outlineLevel="0" collapsed="false">
      <c r="B130" s="20" t="str">
        <f aca="false">IF($F$8&gt;7,B121,T(C120))</f>
        <v>Team 2</v>
      </c>
      <c r="C130" s="21" t="str">
        <f aca="false">IF($F$8&gt;5,C119,"")</f>
        <v>Team 7</v>
      </c>
    </row>
    <row r="131" customFormat="false" ht="12.85" hidden="false" customHeight="false" outlineLevel="0" collapsed="false">
      <c r="B131" s="20" t="str">
        <f aca="false">IF($F$8&gt;9,B122,T(C121))</f>
        <v>Team 3</v>
      </c>
      <c r="C131" s="21" t="str">
        <f aca="false">IF($F$8&gt;7,C120,"")</f>
        <v>Team 5</v>
      </c>
    </row>
    <row r="132" customFormat="false" ht="12.85" hidden="false" customHeight="false" outlineLevel="0" collapsed="false">
      <c r="B132" s="20" t="str">
        <f aca="false">IF($F$8&gt;11,B123,T(C122))</f>
        <v/>
      </c>
      <c r="C132" s="21" t="str">
        <f aca="false">IF($F$8&gt;9,C121,"")</f>
        <v/>
      </c>
    </row>
    <row r="133" customFormat="false" ht="12.85" hidden="false" customHeight="false" outlineLevel="0" collapsed="false">
      <c r="B133" s="20" t="str">
        <f aca="false">IF($F$8&gt;13,B124,T(C123))</f>
        <v/>
      </c>
      <c r="C133" s="21" t="str">
        <f aca="false">IF($F$8&gt;11,C122,"")</f>
        <v/>
      </c>
    </row>
    <row r="134" customFormat="false" ht="12.85" hidden="false" customHeight="false" outlineLevel="0" collapsed="false">
      <c r="B134" s="20" t="str">
        <f aca="false">IF($F$8&gt;15,B125,T(C124))</f>
        <v/>
      </c>
      <c r="C134" s="21" t="str">
        <f aca="false">IF($F$8&gt;13,C123,"")</f>
        <v/>
      </c>
    </row>
    <row r="135" customFormat="false" ht="12.85" hidden="false" customHeight="false" outlineLevel="0" collapsed="false">
      <c r="B135" s="32" t="str">
        <f aca="false">IF($F$8&gt;15,C125,"")</f>
        <v/>
      </c>
      <c r="C135" s="33" t="str">
        <f aca="false">IF($F$8&gt;15,C124,"")</f>
        <v/>
      </c>
    </row>
    <row r="137" customFormat="false" ht="12.85" hidden="false" customHeight="false" outlineLevel="0" collapsed="false">
      <c r="B137" s="4" t="str">
        <f aca="false">IF($F8&lt;15,"(Extra)","Round 14")</f>
        <v>(Extra)</v>
      </c>
      <c r="C137" s="4"/>
    </row>
    <row r="138" customFormat="false" ht="12.85" hidden="false" customHeight="false" outlineLevel="0" collapsed="false">
      <c r="B138" s="18" t="str">
        <f aca="false">B128</f>
        <v>Team 1</v>
      </c>
      <c r="C138" s="19" t="str">
        <f aca="false">B129</f>
        <v>Team 4</v>
      </c>
    </row>
    <row r="139" customFormat="false" ht="12.85" hidden="false" customHeight="false" outlineLevel="0" collapsed="false">
      <c r="B139" s="20" t="str">
        <f aca="false">IF($F$8&gt;5,B130,T(C129))</f>
        <v>Team 2</v>
      </c>
      <c r="C139" s="21" t="str">
        <f aca="false">IF($F$8&gt;3,C128,"")</f>
        <v>Team 6</v>
      </c>
    </row>
    <row r="140" customFormat="false" ht="12.85" hidden="false" customHeight="false" outlineLevel="0" collapsed="false">
      <c r="B140" s="20" t="str">
        <f aca="false">IF($F$8&gt;7,B131,T(C130))</f>
        <v>Team 3</v>
      </c>
      <c r="C140" s="21" t="str">
        <f aca="false">IF($F$8&gt;5,C129,"")</f>
        <v>Team 8</v>
      </c>
    </row>
    <row r="141" customFormat="false" ht="12.85" hidden="false" customHeight="false" outlineLevel="0" collapsed="false">
      <c r="B141" s="20" t="str">
        <f aca="false">IF($F$8&gt;9,B132,T(C131))</f>
        <v>Team 5</v>
      </c>
      <c r="C141" s="21" t="str">
        <f aca="false">IF($F$8&gt;7,C130,"")</f>
        <v>Team 7</v>
      </c>
    </row>
    <row r="142" customFormat="false" ht="12.85" hidden="false" customHeight="false" outlineLevel="0" collapsed="false">
      <c r="B142" s="20" t="str">
        <f aca="false">IF($F$8&gt;11,B133,T(C132))</f>
        <v/>
      </c>
      <c r="C142" s="21" t="str">
        <f aca="false">IF($F$8&gt;9,C131,"")</f>
        <v/>
      </c>
    </row>
    <row r="143" customFormat="false" ht="12.85" hidden="false" customHeight="false" outlineLevel="0" collapsed="false">
      <c r="B143" s="20" t="str">
        <f aca="false">IF($F$8&gt;13,B134,T(C133))</f>
        <v/>
      </c>
      <c r="C143" s="21" t="str">
        <f aca="false">IF($F$8&gt;11,C132,"")</f>
        <v/>
      </c>
    </row>
    <row r="144" customFormat="false" ht="12.85" hidden="false" customHeight="false" outlineLevel="0" collapsed="false">
      <c r="B144" s="20" t="str">
        <f aca="false">IF($F$8&gt;15,B135,T(C134))</f>
        <v/>
      </c>
      <c r="C144" s="21" t="str">
        <f aca="false">IF($F$8&gt;13,C133,"")</f>
        <v/>
      </c>
    </row>
    <row r="145" customFormat="false" ht="12.85" hidden="false" customHeight="false" outlineLevel="0" collapsed="false">
      <c r="B145" s="32" t="str">
        <f aca="false">IF($F$8&gt;15,C135,"")</f>
        <v/>
      </c>
      <c r="C145" s="33" t="str">
        <f aca="false">IF($F$8&gt;15,C134,"")</f>
        <v/>
      </c>
    </row>
    <row r="147" customFormat="false" ht="12.85" hidden="false" customHeight="false" outlineLevel="0" collapsed="false">
      <c r="B147" s="4" t="str">
        <f aca="false">IF($F8&lt;15,"(Extra)","Round 15")</f>
        <v>(Extra)</v>
      </c>
      <c r="C147" s="4"/>
    </row>
    <row r="148" customFormat="false" ht="12.85" hidden="false" customHeight="false" outlineLevel="0" collapsed="false">
      <c r="B148" s="18" t="str">
        <f aca="false">B138</f>
        <v>Team 1</v>
      </c>
      <c r="C148" s="19" t="str">
        <f aca="false">B139</f>
        <v>Team 2</v>
      </c>
    </row>
    <row r="149" customFormat="false" ht="12.85" hidden="false" customHeight="false" outlineLevel="0" collapsed="false">
      <c r="B149" s="20" t="str">
        <f aca="false">IF($F$8&gt;5,B140,T(C139))</f>
        <v>Team 3</v>
      </c>
      <c r="C149" s="21" t="str">
        <f aca="false">IF($F$8&gt;3,C138,"")</f>
        <v>Team 4</v>
      </c>
    </row>
    <row r="150" customFormat="false" ht="12.85" hidden="false" customHeight="false" outlineLevel="0" collapsed="false">
      <c r="B150" s="20" t="str">
        <f aca="false">IF($F$8&gt;7,B141,T(C140))</f>
        <v>Team 5</v>
      </c>
      <c r="C150" s="21" t="str">
        <f aca="false">IF($F$8&gt;5,C139,"")</f>
        <v>Team 6</v>
      </c>
    </row>
    <row r="151" customFormat="false" ht="12.85" hidden="false" customHeight="false" outlineLevel="0" collapsed="false">
      <c r="B151" s="20" t="str">
        <f aca="false">IF($F$8&gt;9,B142,T(C141))</f>
        <v>Team 7</v>
      </c>
      <c r="C151" s="21" t="str">
        <f aca="false">IF($F$8&gt;7,C140,"")</f>
        <v>Team 8</v>
      </c>
    </row>
    <row r="152" customFormat="false" ht="12.85" hidden="false" customHeight="false" outlineLevel="0" collapsed="false">
      <c r="B152" s="20" t="str">
        <f aca="false">IF($F$8&gt;11,B143,T(C142))</f>
        <v/>
      </c>
      <c r="C152" s="21" t="str">
        <f aca="false">IF($F$8&gt;9,C141,"")</f>
        <v/>
      </c>
    </row>
    <row r="153" customFormat="false" ht="12.85" hidden="false" customHeight="false" outlineLevel="0" collapsed="false">
      <c r="B153" s="20" t="str">
        <f aca="false">IF($F$8&gt;13,B144,T(C143))</f>
        <v/>
      </c>
      <c r="C153" s="21" t="str">
        <f aca="false">IF($F$8&gt;11,C142,"")</f>
        <v/>
      </c>
    </row>
    <row r="154" customFormat="false" ht="12.85" hidden="false" customHeight="false" outlineLevel="0" collapsed="false">
      <c r="B154" s="20" t="str">
        <f aca="false">IF($F$8&gt;15,B145,T(C144))</f>
        <v/>
      </c>
      <c r="C154" s="21" t="str">
        <f aca="false">IF($F$8&gt;13,C143,"")</f>
        <v/>
      </c>
    </row>
    <row r="155" customFormat="false" ht="12.85" hidden="false" customHeight="false" outlineLevel="0" collapsed="false">
      <c r="B155" s="32" t="str">
        <f aca="false">IF($F$8&gt;15,C145,"")</f>
        <v/>
      </c>
      <c r="C155" s="33" t="str">
        <f aca="false">IF($F$8&gt;15,C144,"")</f>
        <v/>
      </c>
    </row>
  </sheetData>
  <mergeCells count="26">
    <mergeCell ref="A3:K3"/>
    <mergeCell ref="A4:K4"/>
    <mergeCell ref="M4:N4"/>
    <mergeCell ref="O4:P4"/>
    <mergeCell ref="Q4:R4"/>
    <mergeCell ref="S4:T4"/>
    <mergeCell ref="U4:V4"/>
    <mergeCell ref="W4:X4"/>
    <mergeCell ref="Y4:Z4"/>
    <mergeCell ref="AA4:AB4"/>
    <mergeCell ref="A5:K5"/>
    <mergeCell ref="B7:C7"/>
    <mergeCell ref="B17:C17"/>
    <mergeCell ref="B27:C27"/>
    <mergeCell ref="B37:C37"/>
    <mergeCell ref="B47:C47"/>
    <mergeCell ref="B57:C57"/>
    <mergeCell ref="B67:C67"/>
    <mergeCell ref="B77:C77"/>
    <mergeCell ref="B87:C87"/>
    <mergeCell ref="B97:C97"/>
    <mergeCell ref="B107:C107"/>
    <mergeCell ref="B117:C117"/>
    <mergeCell ref="B127:C127"/>
    <mergeCell ref="B137:C137"/>
    <mergeCell ref="B147:C147"/>
  </mergeCells>
  <printOptions headings="false" gridLines="false" gridLinesSet="true" horizontalCentered="false" verticalCentered="false"/>
  <pageMargins left="0.7875" right="0.7875" top="0.838888888888889" bottom="0.8375" header="0.6" footer="0.6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2023-09-04T08:13:24Z</dcterms:created>
  <dc:creator/>
  <dc:description>This template shows both the approach to generating schedules/matches for odd and even numbers of teams, as well as gives the ability to generate these schedules for up to 16 teams.
2010/06 - Version 2. Fixed error in even number of teams tab. Added ability to see summary of opponents by round for any given team.
2012/07. Minor updates to documentation</dc:description>
  <cp:keywords>template schedule matches teams round robin</cp:keywords>
  <dc:language>en-US</dc:language>
  <cp:lastModifiedBy/>
  <cp:revision>1</cp:revision>
  <dc:subject>Template for calculating round robin game schedules for odd or even numbers of teams</dc:subject>
  <dc:title>Creating round robin game schedules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">
    <vt:lpwstr>Ian Totman</vt:lpwstr>
  </property>
  <property fmtid="{D5CDD505-2E9C-101B-9397-08002B2CF9AE}" pid="3" name="License">
    <vt:lpwstr>&lt;a href="http://templates.services.openoffice.org/bsd-license"&gt;BSD&lt;/a&gt;</vt:lpwstr>
  </property>
</Properties>
</file>