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6.png" ContentType="image/png"/>
  <Override PartName="/xl/media/image5.png" ContentType="image/png"/>
  <Override PartName="/xl/media/image4.png" ContentType="image/png"/>
  <Override PartName="/xl/media/image3.png" ContentType="image/png"/>
  <Override PartName="/xl/media/image2.png" ContentType="image/png"/>
  <Override PartName="/xl/media/image1.png" ContentType="image/png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tables/table7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.xml" ContentType="application/vnd.openxmlformats-officedocument.spreadsheetml.table+xml"/>
  <Override PartName="/xl/tables/table4.xml" ContentType="application/vnd.openxmlformats-officedocument.spreadsheetml.table+xml"/>
  <Override PartName="/xl/tables/table8.xml" ContentType="application/vnd.openxmlformats-officedocument.spreadsheetml.table+xml"/>
  <Override PartName="/xl/tables/table10.xml" ContentType="application/vnd.openxmlformats-officedocument.spreadsheetml.table+xml"/>
  <Override PartName="/xl/tables/table5.xml" ContentType="application/vnd.openxmlformats-officedocument.spreadsheetml.table+xml"/>
  <Override PartName="/xl/tables/table11.xml" ContentType="application/vnd.openxmlformats-officedocument.spreadsheetml.table+xml"/>
  <Override PartName="/xl/tables/table6.xml" ContentType="application/vnd.openxmlformats-officedocument.spreadsheetml.table+xml"/>
  <Override PartName="/xl/tables/table2.xml" ContentType="application/vnd.openxmlformats-officedocument.spreadsheetml.table+xml"/>
  <Override PartName="/xl/tables/table14.xml" ContentType="application/vnd.openxmlformats-officedocument.spreadsheetml.table+xml"/>
  <Override PartName="/xl/tables/table3.xml" ContentType="application/vnd.openxmlformats-officedocument.spreadsheetml.table+xml"/>
  <Override PartName="/xl/styles.xml" ContentType="application/vnd.openxmlformats-officedocument.spreadsheetml.style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 lockWindows="false"/>
  <bookViews>
    <workbookView showHorizontalScroll="true" showVerticalScroll="true" showSheetTabs="true" xWindow="0" yWindow="0" windowWidth="16384" windowHeight="8192" tabRatio="600" firstSheet="0" activeTab="0"/>
  </bookViews>
  <sheets>
    <sheet name="21" sheetId="1" state="visible" r:id="rId2"/>
    <sheet name="IMAGES" sheetId="2" state="visible" r:id="rId3"/>
    <sheet name="TARU" sheetId="3" state="visible" r:id="rId4"/>
    <sheet name="93 RC" sheetId="4" state="visible" r:id="rId5"/>
    <sheet name="5x5x5" sheetId="5" state="visible" r:id="rId6"/>
  </sheets>
  <definedNames>
    <definedName function="false" hidden="false" name="A" vbProcedure="false">'21'!$AA$7</definedName>
    <definedName function="false" hidden="false" name="B" vbProcedure="false">'21'!$S$7</definedName>
    <definedName function="false" hidden="false" name="c" vbProcedure="false">'21'!$AA$10</definedName>
    <definedName function="false" hidden="false" name="d" vbProcedure="false">'21'!$AA$11</definedName>
    <definedName function="false" hidden="false" name="e" vbProcedure="false">#REF!</definedName>
    <definedName function="false" hidden="false" name="f" vbProcedure="false">#REF!</definedName>
    <definedName function="false" hidden="false" name="g" vbProcedure="false">#REF!</definedName>
    <definedName function="false" hidden="false" name="h" vbProcedure="false">#REF!</definedName>
    <definedName function="false" hidden="false" name="i" vbProcedure="false">#REF!</definedName>
    <definedName function="false" hidden="false" name="j" vbProcedure="false">#REF!</definedName>
    <definedName function="false" hidden="false" name="k" vbProcedure="false">#REF!</definedName>
    <definedName function="false" hidden="false" name="l" vbProcedure="false">'21'!$AA$10</definedName>
    <definedName function="false" hidden="false" name="m" vbProcedure="false">#REF!</definedName>
    <definedName function="false" hidden="false" name="n" vbProcedure="false">#REF!</definedName>
    <definedName function="false" hidden="false" name="o" vbProcedure="false">#REF!</definedName>
    <definedName function="false" hidden="false" name="p" vbProcedure="false">IMAGES!$W$4</definedName>
    <definedName function="false" hidden="false" name="q" vbProcedure="false">IMAGES!$W$6</definedName>
    <definedName function="false" hidden="false" name="r" vbProcedure="false">IMAGES!$W$8</definedName>
    <definedName function="false" hidden="false" name="s" vbProcedure="false">IMAGES!$W$10</definedName>
    <definedName function="false" hidden="false" name="t" vbProcedure="false">IMAGES!$W$12</definedName>
    <definedName function="false" hidden="false" name="u" vbProcedure="false">IMAGES!$W$14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<sst xmlns="http://schemas.openxmlformats.org/spreadsheetml/2006/main" count="1301" uniqueCount="612">
  <si>
    <t xml:space="preserve">Taru Card</t>
  </si>
  <si>
    <t xml:space="preserve">5  TAROT</t>
  </si>
  <si>
    <t xml:space="preserve">IMAGES</t>
  </si>
  <si>
    <t xml:space="preserve">: 5 * 5 * 5 = 1 to 125 ;  Ask  Eco – Section : </t>
  </si>
  <si>
    <t xml:space="preserve">Surf to : www.3deedit.be and click on the ECO TAROT 3D 
To read more about this template</t>
  </si>
  <si>
    <t xml:space="preserve">Rock Cristal  1</t>
  </si>
  <si>
    <t xml:space="preserve">0 or 21 </t>
  </si>
  <si>
    <t xml:space="preserve">Arch  2</t>
  </si>
  <si>
    <t xml:space="preserve">DRAWINGS : ask what to use</t>
  </si>
  <si>
    <t xml:space="preserve">w1</t>
  </si>
  <si>
    <t xml:space="preserve">Auditorium  3</t>
  </si>
  <si>
    <t xml:space="preserve">Linux:</t>
  </si>
  <si>
    <t xml:space="preserve">w2</t>
  </si>
  <si>
    <t xml:space="preserve">Camp  4</t>
  </si>
  <si>
    <t xml:space="preserve">Letters:</t>
  </si>
  <si>
    <t xml:space="preserve">Numbers:</t>
  </si>
  <si>
    <t xml:space="preserve">w3</t>
  </si>
  <si>
    <t xml:space="preserve">Joiful  5</t>
  </si>
  <si>
    <t xml:space="preserve"> Tarot numbers :  </t>
  </si>
  <si>
    <t xml:space="preserve">open: /atom/mlw.odg</t>
  </si>
  <si>
    <t xml:space="preserve">open: /atom/mnw.odg</t>
  </si>
  <si>
    <t xml:space="preserve">w4</t>
  </si>
  <si>
    <t xml:space="preserve">Atmosphere  6</t>
  </si>
  <si>
    <t xml:space="preserve">      ask a Tarot number :</t>
  </si>
  <si>
    <t xml:space="preserve">click on layer 5</t>
  </si>
  <si>
    <t xml:space="preserve">w5</t>
  </si>
  <si>
    <t xml:space="preserve">Cards  7</t>
  </si>
  <si>
    <t xml:space="preserve">insert picture </t>
  </si>
  <si>
    <t xml:space="preserve">ask how to position</t>
  </si>
  <si>
    <t xml:space="preserve">w6</t>
  </si>
  <si>
    <t xml:space="preserve">Respect  8</t>
  </si>
  <si>
    <t xml:space="preserve">  /atom/a to z.png</t>
  </si>
  <si>
    <t xml:space="preserve">  the numbers</t>
  </si>
  <si>
    <t xml:space="preserve">w7</t>
  </si>
  <si>
    <t xml:space="preserve">Taste  9</t>
  </si>
  <si>
    <t xml:space="preserve">X</t>
  </si>
  <si>
    <t xml:space="preserve">Ask  Image : </t>
  </si>
  <si>
    <t xml:space="preserve">w8</t>
  </si>
  <si>
    <t xml:space="preserve">Lust  10</t>
  </si>
  <si>
    <t xml:space="preserve">Other:</t>
  </si>
  <si>
    <t xml:space="preserve">w9</t>
  </si>
  <si>
    <t xml:space="preserve">Texts  11</t>
  </si>
  <si>
    <t xml:space="preserve"></t>
  </si>
  <si>
    <t xml:space="preserve">w10</t>
  </si>
  <si>
    <t xml:space="preserve">Water  12</t>
  </si>
  <si>
    <t xml:space="preserve"> Insert the Moonphase :</t>
  </si>
  <si>
    <t xml:space="preserve">open the GIMP: </t>
  </si>
  <si>
    <t xml:space="preserve">wP</t>
  </si>
  <si>
    <t xml:space="preserve">13  37</t>
  </si>
  <si>
    <t xml:space="preserve">Ask  Rock Cristal :</t>
  </si>
  <si>
    <t xml:space="preserve">create new : 600x800</t>
  </si>
  <si>
    <t xml:space="preserve">wPs</t>
  </si>
  <si>
    <t xml:space="preserve">Nectar  14</t>
  </si>
  <si>
    <t xml:space="preserve">and place a</t>
  </si>
  <si>
    <t xml:space="preserve">wHP</t>
  </si>
  <si>
    <t xml:space="preserve">Treasure  15</t>
  </si>
  <si>
    <t xml:space="preserve">transparent layer</t>
  </si>
  <si>
    <t xml:space="preserve">wHPs</t>
  </si>
  <si>
    <t xml:space="preserve">Books  16</t>
  </si>
  <si>
    <t xml:space="preserve">on top of it, open</t>
  </si>
  <si>
    <t xml:space="preserve">c1</t>
  </si>
  <si>
    <t xml:space="preserve">Flower 17</t>
  </si>
  <si>
    <t xml:space="preserve">  /atom/1 to 9.png</t>
  </si>
  <si>
    <t xml:space="preserve">c2</t>
  </si>
  <si>
    <t xml:space="preserve">Meadow  18</t>
  </si>
  <si>
    <t xml:space="preserve">         as a layer </t>
  </si>
  <si>
    <t xml:space="preserve">c3</t>
  </si>
  <si>
    <t xml:space="preserve">Earth Asilum  19</t>
  </si>
  <si>
    <t xml:space="preserve">c4</t>
  </si>
  <si>
    <t xml:space="preserve">Cell  20</t>
  </si>
  <si>
    <t xml:space="preserve">Heaven</t>
  </si>
  <si>
    <t xml:space="preserve">  the letters</t>
  </si>
  <si>
    <t xml:space="preserve">c5</t>
  </si>
  <si>
    <t xml:space="preserve">Jard  21</t>
  </si>
  <si>
    <t xml:space="preserve">c6</t>
  </si>
  <si>
    <t xml:space="preserve">Balance  22</t>
  </si>
  <si>
    <t xml:space="preserve">Man</t>
  </si>
  <si>
    <t xml:space="preserve">oooo</t>
  </si>
  <si>
    <t xml:space="preserve">c7</t>
  </si>
  <si>
    <t xml:space="preserve">Food  23</t>
  </si>
  <si>
    <t xml:space="preserve">oooX</t>
  </si>
  <si>
    <t xml:space="preserve">c8</t>
  </si>
  <si>
    <t xml:space="preserve">Earth Centre  24</t>
  </si>
  <si>
    <t xml:space="preserve">Earth</t>
  </si>
  <si>
    <t xml:space="preserve">ooXX</t>
  </si>
  <si>
    <t xml:space="preserve">c9</t>
  </si>
  <si>
    <t xml:space="preserve">Moon  25</t>
  </si>
  <si>
    <t xml:space="preserve">The Classic Work of
Spiritual Chess :
Ling Ch'i Ching
ISBN 0   8133-4174-4
Spirit Tokens: Ling Qi Jing
ISBN 10   978-0834804005</t>
  </si>
  <si>
    <t xml:space="preserve">oXXX</t>
  </si>
  <si>
    <t xml:space="preserve">c10</t>
  </si>
  <si>
    <t xml:space="preserve">Roots  26</t>
  </si>
  <si>
    <t xml:space="preserve">XXXX</t>
  </si>
  <si>
    <t xml:space="preserve">cP</t>
  </si>
  <si>
    <t xml:space="preserve">LINX  27</t>
  </si>
  <si>
    <t xml:space="preserve">cPs</t>
  </si>
  <si>
    <t xml:space="preserve">Relax  28</t>
  </si>
  <si>
    <t xml:space="preserve">cHP</t>
  </si>
  <si>
    <t xml:space="preserve">Board  29</t>
  </si>
  <si>
    <t xml:space="preserve">cHPs</t>
  </si>
  <si>
    <t xml:space="preserve">TARU  30</t>
  </si>
  <si>
    <t xml:space="preserve">s1</t>
  </si>
  <si>
    <t xml:space="preserve">Code  31</t>
  </si>
  <si>
    <t xml:space="preserve">s2</t>
  </si>
  <si>
    <t xml:space="preserve">Zigote  32</t>
  </si>
  <si>
    <t xml:space="preserve">s3</t>
  </si>
  <si>
    <t xml:space="preserve">s4</t>
  </si>
  <si>
    <t xml:space="preserve">s5</t>
  </si>
  <si>
    <t xml:space="preserve">s6</t>
  </si>
  <si>
    <t xml:space="preserve">s7</t>
  </si>
  <si>
    <t xml:space="preserve">s8</t>
  </si>
  <si>
    <t xml:space="preserve">s9</t>
  </si>
  <si>
    <t xml:space="preserve">s10</t>
  </si>
  <si>
    <t xml:space="preserve">sP</t>
  </si>
  <si>
    <t xml:space="preserve"> :  Test Card :</t>
  </si>
  <si>
    <t xml:space="preserve">sPs</t>
  </si>
  <si>
    <t xml:space="preserve">sHP</t>
  </si>
  <si>
    <t xml:space="preserve">sHPs</t>
  </si>
  <si>
    <t xml:space="preserve">p1</t>
  </si>
  <si>
    <t xml:space="preserve">p2</t>
  </si>
  <si>
    <t xml:space="preserve">p3</t>
  </si>
  <si>
    <t xml:space="preserve">p4</t>
  </si>
  <si>
    <t xml:space="preserve">p5</t>
  </si>
  <si>
    <t xml:space="preserve">p8</t>
  </si>
  <si>
    <t xml:space="preserve">p7</t>
  </si>
  <si>
    <t xml:space="preserve">p9</t>
  </si>
  <si>
    <t xml:space="preserve">p10</t>
  </si>
  <si>
    <t xml:space="preserve">pP</t>
  </si>
  <si>
    <t xml:space="preserve">pPs</t>
  </si>
  <si>
    <t xml:space="preserve">pHP</t>
  </si>
  <si>
    <t xml:space="preserve">pHPs</t>
  </si>
  <si>
    <t xml:space="preserve"> The  36  Taru Images</t>
  </si>
  <si>
    <t xml:space="preserve"> VOIAGER  </t>
  </si>
  <si>
    <t xml:space="preserve">messages, transport, visitors</t>
  </si>
  <si>
    <t xml:space="preserve">FOUR-LEAF </t>
  </si>
  <si>
    <t xml:space="preserve">quietness, hope, surprise</t>
  </si>
  <si>
    <t xml:space="preserve">   SHIP   </t>
  </si>
  <si>
    <t xml:space="preserve">travel, merchandise, inheritance</t>
  </si>
  <si>
    <t xml:space="preserve">  FRUIT   </t>
  </si>
  <si>
    <t xml:space="preserve">prosperitie, happiness, fireplace</t>
  </si>
  <si>
    <t xml:space="preserve">open: /atom/81.odg</t>
  </si>
  <si>
    <t xml:space="preserve">   TREE   </t>
  </si>
  <si>
    <t xml:space="preserve">health, cure</t>
  </si>
  <si>
    <t xml:space="preserve">  CLOUDS  </t>
  </si>
  <si>
    <t xml:space="preserve">3d it</t>
  </si>
  <si>
    <t xml:space="preserve">QUESTIONS </t>
  </si>
  <si>
    <t xml:space="preserve">use pendulum</t>
  </si>
  <si>
    <t xml:space="preserve">   BIO    </t>
  </si>
  <si>
    <t xml:space="preserve">new awareness, change, birth</t>
  </si>
  <si>
    <t xml:space="preserve">  TASTE   </t>
  </si>
  <si>
    <t xml:space="preserve">present, perfect happiness</t>
  </si>
  <si>
    <t xml:space="preserve">open /atom/81.png</t>
  </si>
  <si>
    <t xml:space="preserve">  VIBES   </t>
  </si>
  <si>
    <t xml:space="preserve">explore, refresh</t>
  </si>
  <si>
    <t xml:space="preserve">   HELP   </t>
  </si>
  <si>
    <t xml:space="preserve">pendulum &amp; dictionarie</t>
  </si>
  <si>
    <t xml:space="preserve">  ROOTS   </t>
  </si>
  <si>
    <t xml:space="preserve">origin</t>
  </si>
  <si>
    <t xml:space="preserve">on top of it</t>
  </si>
  <si>
    <t xml:space="preserve"> SCIENCE  </t>
  </si>
  <si>
    <t xml:space="preserve">atom, knowledge</t>
  </si>
  <si>
    <t xml:space="preserve">   TARU   </t>
  </si>
  <si>
    <t xml:space="preserve">use, insights</t>
  </si>
  <si>
    <t xml:space="preserve">  JOUTH   </t>
  </si>
  <si>
    <t xml:space="preserve">home, warmth, comfort</t>
  </si>
  <si>
    <t xml:space="preserve">          ASK HOW</t>
  </si>
  <si>
    <t xml:space="preserve">  WAVES   </t>
  </si>
  <si>
    <t xml:space="preserve">supple, willpower</t>
  </si>
  <si>
    <t xml:space="preserve">      TO CONNECT</t>
  </si>
  <si>
    <t xml:space="preserve">  GLOBE   </t>
  </si>
  <si>
    <t xml:space="preserve">change</t>
  </si>
  <si>
    <t xml:space="preserve">      6 BOARD NRS</t>
  </si>
  <si>
    <t xml:space="preserve">  PHOTON  </t>
  </si>
  <si>
    <t xml:space="preserve">friendship, attention</t>
  </si>
  <si>
    <t xml:space="preserve"> PREPARE  </t>
  </si>
  <si>
    <t xml:space="preserve">use nature</t>
  </si>
  <si>
    <t xml:space="preserve">  GARDEN  </t>
  </si>
  <si>
    <t xml:space="preserve">spiritual response</t>
  </si>
  <si>
    <t xml:space="preserve"> ∆  &amp;  O  </t>
  </si>
  <si>
    <t xml:space="preserve">exploration, spirit</t>
  </si>
  <si>
    <t xml:space="preserve">   ROAD   </t>
  </si>
  <si>
    <t xml:space="preserve">choice, cross roads</t>
  </si>
  <si>
    <t xml:space="preserve">  STUDIE</t>
  </si>
  <si>
    <t xml:space="preserve">follow the texts or digits</t>
  </si>
  <si>
    <t xml:space="preserve">HEART</t>
  </si>
  <si>
    <t xml:space="preserve">lover, lust, happiness</t>
  </si>
  <si>
    <t xml:space="preserve">  SPIRIT  </t>
  </si>
  <si>
    <t xml:space="preserve">union, oath, contract</t>
  </si>
  <si>
    <t xml:space="preserve">  BOOKS   </t>
  </si>
  <si>
    <t xml:space="preserve">studie, secret</t>
  </si>
  <si>
    <t xml:space="preserve"> LETTERS  </t>
  </si>
  <si>
    <t xml:space="preserve">news, documents</t>
  </si>
  <si>
    <t xml:space="preserve">CHALLENGE </t>
  </si>
  <si>
    <t xml:space="preserve">partner, friend or mirror</t>
  </si>
  <si>
    <t xml:space="preserve">  PEACE   </t>
  </si>
  <si>
    <t xml:space="preserve"> FLOWERS  </t>
  </si>
  <si>
    <t xml:space="preserve">support, promotion, protection</t>
  </si>
  <si>
    <t xml:space="preserve">   SUN    </t>
  </si>
  <si>
    <t xml:space="preserve">fortune, optimism</t>
  </si>
  <si>
    <t xml:space="preserve">   MOON   </t>
  </si>
  <si>
    <t xml:space="preserve">life progress</t>
  </si>
  <si>
    <t xml:space="preserve">  CLUES   </t>
  </si>
  <si>
    <t xml:space="preserve">new begin, work, solution</t>
  </si>
  <si>
    <t xml:space="preserve">   FISH   </t>
  </si>
  <si>
    <t xml:space="preserve">wealth, growth</t>
  </si>
  <si>
    <t xml:space="preserve">  ANCHOR  </t>
  </si>
  <si>
    <t xml:space="preserve">hope</t>
  </si>
  <si>
    <t xml:space="preserve">   WOOD   </t>
  </si>
  <si>
    <t xml:space="preserve">act ecological</t>
  </si>
  <si>
    <t xml:space="preserve">TAROT</t>
  </si>
  <si>
    <t xml:space="preserve">LINX</t>
  </si>
  <si>
    <t xml:space="preserve">letters</t>
  </si>
  <si>
    <t xml:space="preserve">Philosophie</t>
  </si>
  <si>
    <t xml:space="preserve">follow notation</t>
  </si>
  <si>
    <t xml:space="preserve">a</t>
  </si>
  <si>
    <t xml:space="preserve">wisdom with the One</t>
  </si>
  <si>
    <t xml:space="preserve">Be decisive</t>
  </si>
  <si>
    <t xml:space="preserve">Discussion</t>
  </si>
  <si>
    <t xml:space="preserve">Natural answer</t>
  </si>
  <si>
    <t xml:space="preserve">creativitie</t>
  </si>
  <si>
    <t xml:space="preserve">b</t>
  </si>
  <si>
    <t xml:space="preserve">Patience</t>
  </si>
  <si>
    <t xml:space="preserve">Diplomacie</t>
  </si>
  <si>
    <t xml:space="preserve">relaxation</t>
  </si>
  <si>
    <t xml:space="preserve">c</t>
  </si>
  <si>
    <t xml:space="preserve">d</t>
  </si>
  <si>
    <t xml:space="preserve">work with texts</t>
  </si>
  <si>
    <t xml:space="preserve">the Inquirie</t>
  </si>
  <si>
    <t xml:space="preserve">Inner freedom</t>
  </si>
  <si>
    <t xml:space="preserve">Nature</t>
  </si>
  <si>
    <t xml:space="preserve">improvements</t>
  </si>
  <si>
    <t xml:space="preserve">g</t>
  </si>
  <si>
    <t xml:space="preserve">Realisation</t>
  </si>
  <si>
    <t xml:space="preserve">Methodologie</t>
  </si>
  <si>
    <t xml:space="preserve">new cosmic awareness</t>
  </si>
  <si>
    <t xml:space="preserve">e</t>
  </si>
  <si>
    <t xml:space="preserve">k</t>
  </si>
  <si>
    <t xml:space="preserve">be firm</t>
  </si>
  <si>
    <t xml:space="preserve">the Expression</t>
  </si>
  <si>
    <t xml:space="preserve">Consequences</t>
  </si>
  <si>
    <t xml:space="preserve">Worldvision</t>
  </si>
  <si>
    <t xml:space="preserve">explore eco-task</t>
  </si>
  <si>
    <t xml:space="preserve">f</t>
  </si>
  <si>
    <t xml:space="preserve">p</t>
  </si>
  <si>
    <t xml:space="preserve">true being of intellect</t>
  </si>
  <si>
    <t xml:space="preserve">Document</t>
  </si>
  <si>
    <t xml:space="preserve">Fulfilment</t>
  </si>
  <si>
    <t xml:space="preserve">use the  ∆  &amp;  O  </t>
  </si>
  <si>
    <t xml:space="preserve">v</t>
  </si>
  <si>
    <t xml:space="preserve">Power</t>
  </si>
  <si>
    <t xml:space="preserve">harmonie spirit soul</t>
  </si>
  <si>
    <t xml:space="preserve">h</t>
  </si>
  <si>
    <t xml:space="preserve">bio-discoverie</t>
  </si>
  <si>
    <t xml:space="preserve">Right measure</t>
  </si>
  <si>
    <t xml:space="preserve">Notation</t>
  </si>
  <si>
    <t xml:space="preserve">transformation</t>
  </si>
  <si>
    <t xml:space="preserve">i</t>
  </si>
  <si>
    <t xml:space="preserve">m</t>
  </si>
  <si>
    <t xml:space="preserve">react with spiritualitie</t>
  </si>
  <si>
    <t xml:space="preserve">Concretisation</t>
  </si>
  <si>
    <t xml:space="preserve">Behaviour</t>
  </si>
  <si>
    <t xml:space="preserve">power of the One</t>
  </si>
  <si>
    <t xml:space="preserve">j</t>
  </si>
  <si>
    <t xml:space="preserve">u</t>
  </si>
  <si>
    <t xml:space="preserve">exploration &amp; reflection</t>
  </si>
  <si>
    <t xml:space="preserve">the Twilight</t>
  </si>
  <si>
    <t xml:space="preserve">Pacifism</t>
  </si>
  <si>
    <t xml:space="preserve">inner wisdom</t>
  </si>
  <si>
    <t xml:space="preserve">l</t>
  </si>
  <si>
    <t xml:space="preserve">needs</t>
  </si>
  <si>
    <t xml:space="preserve">Intuition</t>
  </si>
  <si>
    <t xml:space="preserve">Well-being</t>
  </si>
  <si>
    <t xml:space="preserve">vibrations with taru</t>
  </si>
  <si>
    <t xml:space="preserve">insights in renewal</t>
  </si>
  <si>
    <t xml:space="preserve">the Message</t>
  </si>
  <si>
    <t xml:space="preserve">the Work</t>
  </si>
  <si>
    <t xml:space="preserve">renew joi &amp; love</t>
  </si>
  <si>
    <t xml:space="preserve">n</t>
  </si>
  <si>
    <t xml:space="preserve">natural rhithms</t>
  </si>
  <si>
    <t xml:space="preserve">Self-knowledge</t>
  </si>
  <si>
    <t xml:space="preserve">Pollution</t>
  </si>
  <si>
    <t xml:space="preserve">dedication clean env.</t>
  </si>
  <si>
    <t xml:space="preserve">o</t>
  </si>
  <si>
    <t xml:space="preserve">healing</t>
  </si>
  <si>
    <t xml:space="preserve">Courage</t>
  </si>
  <si>
    <t xml:space="preserve">power of true nature</t>
  </si>
  <si>
    <t xml:space="preserve">z</t>
  </si>
  <si>
    <t xml:space="preserve">q</t>
  </si>
  <si>
    <t xml:space="preserve">guidance dictionarie</t>
  </si>
  <si>
    <t xml:space="preserve">Gratitude</t>
  </si>
  <si>
    <t xml:space="preserve">Enlightenment</t>
  </si>
  <si>
    <t xml:space="preserve">preparation</t>
  </si>
  <si>
    <t xml:space="preserve">r</t>
  </si>
  <si>
    <t xml:space="preserve">joi and wonder</t>
  </si>
  <si>
    <t xml:space="preserve">Pleasure</t>
  </si>
  <si>
    <t xml:space="preserve">Unitie</t>
  </si>
  <si>
    <t xml:space="preserve">germinate</t>
  </si>
  <si>
    <t xml:space="preserve">s</t>
  </si>
  <si>
    <t xml:space="preserve">new visions with One</t>
  </si>
  <si>
    <t xml:space="preserve">Judgement</t>
  </si>
  <si>
    <t xml:space="preserve">Hope</t>
  </si>
  <si>
    <t xml:space="preserve">belief conscious control</t>
  </si>
  <si>
    <t xml:space="preserve">t</t>
  </si>
  <si>
    <t xml:space="preserve">x</t>
  </si>
  <si>
    <t xml:space="preserve">inspiration</t>
  </si>
  <si>
    <t xml:space="preserve">the Solicitation</t>
  </si>
  <si>
    <t xml:space="preserve">Impulses</t>
  </si>
  <si>
    <t xml:space="preserve">joi of the naturals</t>
  </si>
  <si>
    <t xml:space="preserve">Friendship</t>
  </si>
  <si>
    <t xml:space="preserve">joi of accomplishing</t>
  </si>
  <si>
    <t xml:space="preserve">w</t>
  </si>
  <si>
    <t xml:space="preserve">realisation</t>
  </si>
  <si>
    <t xml:space="preserve">High-spirit</t>
  </si>
  <si>
    <t xml:space="preserve">keep inner child alive</t>
  </si>
  <si>
    <t xml:space="preserve">New views</t>
  </si>
  <si>
    <t xml:space="preserve">Fitness</t>
  </si>
  <si>
    <t xml:space="preserve">work with cosmic belief</t>
  </si>
  <si>
    <t xml:space="preserve">learning possibilities</t>
  </si>
  <si>
    <t xml:space="preserve">Awareness</t>
  </si>
  <si>
    <t xml:space="preserve">New insights</t>
  </si>
  <si>
    <t xml:space="preserve">power of nature's E's</t>
  </si>
  <si>
    <t xml:space="preserve">spiritual nutrition</t>
  </si>
  <si>
    <t xml:space="preserve">Inspection</t>
  </si>
  <si>
    <t xml:space="preserve">explore the spirit</t>
  </si>
  <si>
    <t xml:space="preserve">the Psiche</t>
  </si>
  <si>
    <t xml:space="preserve">Orientation</t>
  </si>
  <si>
    <t xml:space="preserve">power of the sunrise</t>
  </si>
  <si>
    <t xml:space="preserve">use the linx</t>
  </si>
  <si>
    <t xml:space="preserve">the Peace</t>
  </si>
  <si>
    <t xml:space="preserve">Libertie</t>
  </si>
  <si>
    <t xml:space="preserve">joi changing E's</t>
  </si>
  <si>
    <t xml:space="preserve">Carefree</t>
  </si>
  <si>
    <t xml:space="preserve">changing environments</t>
  </si>
  <si>
    <t xml:space="preserve">recreation</t>
  </si>
  <si>
    <t xml:space="preserve">the Advice</t>
  </si>
  <si>
    <t xml:space="preserve">Business relation</t>
  </si>
  <si>
    <t xml:space="preserve">receive nature's E</t>
  </si>
  <si>
    <t xml:space="preserve">power of the cosmos</t>
  </si>
  <si>
    <t xml:space="preserve">follow the linx</t>
  </si>
  <si>
    <t xml:space="preserve">Fundamental truths</t>
  </si>
  <si>
    <t xml:space="preserve">3&amp;4:  eco-environment</t>
  </si>
  <si>
    <t xml:space="preserve">Opportunitie</t>
  </si>
  <si>
    <t xml:space="preserve">Inspirations</t>
  </si>
  <si>
    <t xml:space="preserve">power of working together</t>
  </si>
  <si>
    <t xml:space="preserve">I</t>
  </si>
  <si>
    <t xml:space="preserve">harmonie human soul</t>
  </si>
  <si>
    <t xml:space="preserve">Advancement</t>
  </si>
  <si>
    <t xml:space="preserve">Useful insights</t>
  </si>
  <si>
    <t xml:space="preserve">dedication true nature</t>
  </si>
  <si>
    <t xml:space="preserve">control the self</t>
  </si>
  <si>
    <t xml:space="preserve">Fidelitie</t>
  </si>
  <si>
    <t xml:space="preserve">Initiation</t>
  </si>
  <si>
    <t xml:space="preserve">passion new wai of life</t>
  </si>
  <si>
    <t xml:space="preserve">immerse in fresh air</t>
  </si>
  <si>
    <t xml:space="preserve">Planning</t>
  </si>
  <si>
    <t xml:space="preserve">Inner truth</t>
  </si>
  <si>
    <t xml:space="preserve">power of being free</t>
  </si>
  <si>
    <t xml:space="preserve">power earth's healing</t>
  </si>
  <si>
    <t xml:space="preserve">tides</t>
  </si>
  <si>
    <t xml:space="preserve">Botanic knowledge</t>
  </si>
  <si>
    <t xml:space="preserve">the Studie</t>
  </si>
  <si>
    <t xml:space="preserve">liberation negativism</t>
  </si>
  <si>
    <t xml:space="preserve">understand healing</t>
  </si>
  <si>
    <t xml:space="preserve">the Invitation</t>
  </si>
  <si>
    <t xml:space="preserve">regain true intellect</t>
  </si>
  <si>
    <t xml:space="preserve">Lounging break</t>
  </si>
  <si>
    <t xml:space="preserve">Pedagogic</t>
  </si>
  <si>
    <t xml:space="preserve">don't let emo's be exploited</t>
  </si>
  <si>
    <t xml:space="preserve">power of the 3</t>
  </si>
  <si>
    <t xml:space="preserve">the Intellect</t>
  </si>
  <si>
    <t xml:space="preserve">Abstract concepts</t>
  </si>
  <si>
    <t xml:space="preserve">conquer obstructions</t>
  </si>
  <si>
    <t xml:space="preserve">cosmic search</t>
  </si>
  <si>
    <t xml:space="preserve">Purification</t>
  </si>
  <si>
    <t xml:space="preserve">power of  ∆  &amp;  O</t>
  </si>
  <si>
    <t xml:space="preserve">the Sunset</t>
  </si>
  <si>
    <t xml:space="preserve">creative process emo's</t>
  </si>
  <si>
    <t xml:space="preserve">the Foundation</t>
  </si>
  <si>
    <t xml:space="preserve">power earth's resonances</t>
  </si>
  <si>
    <t xml:space="preserve">creative answers</t>
  </si>
  <si>
    <t xml:space="preserve">Art</t>
  </si>
  <si>
    <t xml:space="preserve">new opportunities</t>
  </si>
  <si>
    <t xml:space="preserve">the Concept</t>
  </si>
  <si>
    <t xml:space="preserve">Logic thinking</t>
  </si>
  <si>
    <t xml:space="preserve">the Conversation</t>
  </si>
  <si>
    <t xml:space="preserve">concentrate on essentials</t>
  </si>
  <si>
    <t xml:space="preserve">belief in protection</t>
  </si>
  <si>
    <t xml:space="preserve">prosperitie</t>
  </si>
  <si>
    <t xml:space="preserve">trust</t>
  </si>
  <si>
    <t xml:space="preserve">Brightness</t>
  </si>
  <si>
    <t xml:space="preserve">meditation</t>
  </si>
  <si>
    <t xml:space="preserve">   93  ROCK CRISTAL TEXTS</t>
  </si>
  <si>
    <t xml:space="preserve">the original alphabet counts 25 letters : no “Y” : it is replaced with phonetic writing</t>
  </si>
  <si>
    <t xml:space="preserve">Congratulations, jou have past the test. Now that jou absorbed
 the numbers with jour  human &amp; spirit soul, 
begins here jour natural journei.</t>
  </si>
  <si>
    <t xml:space="preserve">See jour self as an observer on a planet without bounderies and realise
that the possibilities are eternal and endless...</t>
  </si>
  <si>
    <t xml:space="preserve">Embrace the happieness of knowing that there is a specific task for jou! Feel how the changing energies flow through jour bodie... 
Relax and enjoi.</t>
  </si>
  <si>
    <t xml:space="preserve">Take the time to explore the taru cards 
to support jour talent.</t>
  </si>
  <si>
    <t xml:space="preserve">Through clear instructions follows a united world for true nature. 
Embrace it as a new one, each dai...</t>
  </si>
  <si>
    <t xml:space="preserve">Jou find a well. Use it to water jour flowers.</t>
  </si>
  <si>
    <t xml:space="preserve">Jou find water to free jour self from a polluting enemie.</t>
  </si>
  <si>
    <t xml:space="preserve">Explore the useful mirrors of the images. 
Thei help to find all what jou need for jour bodie &amp; soul...</t>
  </si>
  <si>
    <t xml:space="preserve">How sweet is a soul in rest. 
Enjoi the healing workings...</t>
  </si>
  <si>
    <t xml:space="preserve">There are trulie mightie spiritual powers on earth. 
Follow the linx &amp; the taru to reïnforce jour earth asilum</t>
  </si>
  <si>
    <t xml:space="preserve">Studie on the  ∆  &amp;  O: mutual resonance of two principles 
work together towards a completion... </t>
  </si>
  <si>
    <t xml:space="preserve">Don't carrie too much weight. 
Most of what jou have read is rubbish. 
Be brave in jour quest to obtain a natural environment.</t>
  </si>
  <si>
    <t xml:space="preserve">Jour flowers are of an incomparable beautie.</t>
  </si>
  <si>
    <t xml:space="preserve">Be careful not to let jour talent get waisted!</t>
  </si>
  <si>
    <t xml:space="preserve">Be precise in bringing the elementarie parts together. 
It is the just Road to conquer, with wonderful tools, a polluting enemie!</t>
  </si>
  <si>
    <t xml:space="preserve">Who has gained the most? 
It is advisable to follow the earth asilum. 
Let it be known: to comprehend the taru is true spiritualitie.</t>
  </si>
  <si>
    <t xml:space="preserve">Manie generations have experienced warmth &amp; cold with their senses.
 If jou feel it right now, no further explanation is needed...
 Thei leave, heavelie breathing!</t>
  </si>
  <si>
    <t xml:space="preserve">In possession of jour full power, 
what have jou to fear, unlike so manie others?</t>
  </si>
  <si>
    <t xml:space="preserve">Congratulations: here begins jour spiritual journie!</t>
  </si>
  <si>
    <t xml:space="preserve">Through studie with the tools is the inner road 
to wisdom. Use them wiselie...</t>
  </si>
  <si>
    <t xml:space="preserve">With the taru leading &amp; the linx following, 
but jet undivided, 
jou regain a natural state of being. Embrace this feeling of true origin!</t>
  </si>
  <si>
    <t xml:space="preserve">Another obstacle is awai. There will be a public announcement. 
Realize that onlie those who combine cosmic &amp; earthlie principles 
get info for long-term ideas.</t>
  </si>
  <si>
    <t xml:space="preserve">Jou can recognize jour opponents bai their wrai smile, 
caused through immoral behavior.</t>
  </si>
  <si>
    <t xml:space="preserve">Onlie speak in terms of spiritual belief. 
Through diminishing, jou now experience the feeling of  joi &amp; wonder. 
It was worthwhile to wait!</t>
  </si>
  <si>
    <t xml:space="preserve">The taru are trulie great and the linx is everlasting. 
Show in a clear and propre wai the solution.</t>
  </si>
  <si>
    <t xml:space="preserve">Ignore the different warcrais and hold on to jour goals!</t>
  </si>
  <si>
    <t xml:space="preserve">The power of the one allows jou to go back &amp; to expand...</t>
  </si>
  <si>
    <t xml:space="preserve">Onlie the things that are spiritual and alive are trulie important...</t>
  </si>
  <si>
    <t xml:space="preserve">Jou shall meet someone who shall introduce jou into certain circles. 
Harmonious numbers and verses reflect  inner certaintie.</t>
  </si>
  <si>
    <t xml:space="preserve">Jou climb into the tree of which magical senses come...</t>
  </si>
  <si>
    <t xml:space="preserve">The rock-cristal throws a new light on the matter. 
Understand the signs well!</t>
  </si>
  <si>
    <t xml:space="preserve">Jou followed the cosmic rules.
An important happening shall show jou the path towards jour next task.</t>
  </si>
  <si>
    <t xml:space="preserve">Jou shall receive a fee to expand. 
 ∆  &amp;  O are cristalising towards it. Until then, honour jour nature</t>
  </si>
  <si>
    <t xml:space="preserve">Neither misterious nor dark, high nor low : 
that is the wonderful beautie of the linx. 
Let jour consciousness be fullie aware 
of the true being of the cosmos... </t>
  </si>
  <si>
    <t xml:space="preserve">Now that jour circles are drawn, 
The onlie thing to do is wait in a comfortable wai...</t>
  </si>
  <si>
    <t xml:space="preserve">The flowers are opening towards an intelligent future. 
Double reflections give mutual awareness in honouring nature.</t>
  </si>
  <si>
    <t xml:space="preserve">Through jour belief, jou deliver  the proof that 
cosmic laws rule on everie planet!</t>
  </si>
  <si>
    <t xml:space="preserve">Plans that are followed with willpower 
lead to agreement and free the people.</t>
  </si>
  <si>
    <t xml:space="preserve">Jour cosmic rhithms show jou how to reflect the spiritualitie.</t>
  </si>
  <si>
    <t xml:space="preserve">At ease inside is all jou need to tackle the coming and going. 
This is how a wise observes the whole.</t>
  </si>
  <si>
    <t xml:space="preserve">The manie words make place for merrie and warm feelings. 
Remember that a wise never complains...</t>
  </si>
  <si>
    <t xml:space="preserve">Use the sunset to cross over. 
Then jou shall almost endlesslie travel forward!</t>
  </si>
  <si>
    <t xml:space="preserve">Equal responce all around. Jour cosmic search is welcomed
 bai the tenthousends. Feel how the energies give jou strength.</t>
  </si>
  <si>
    <t xml:space="preserve">Let jou flow on the spiritual movement: 
who can over win heat, can easelie be the cook  of his own happieness!</t>
  </si>
  <si>
    <t xml:space="preserve">Glide towards the cosmic centre...</t>
  </si>
  <si>
    <t xml:space="preserve">In all quietness working with the texts, let the nectar give jou
the wisdom of seeing innerlie clear.</t>
  </si>
  <si>
    <t xml:space="preserve">Let jou flow on the lovelie flutes of a high tower. 
10.000 things vibrate on viewing
 beautiful rivers and mountains.</t>
  </si>
  <si>
    <t xml:space="preserve">As raising from earth, jou are breathing  in and out, 
while peace is being chanted...</t>
  </si>
  <si>
    <t xml:space="preserve">Through jour spiritual awareness, jou obtain the non-striving victorie. 
Wait at home, there are visitors on their wai.</t>
  </si>
  <si>
    <t xml:space="preserve">There is merrie resonance all around. But remember: not everie wood is silent! Speak wise in honouring the past!</t>
  </si>
  <si>
    <t xml:space="preserve">Reïnforce the self bai immersing in the sunrise...</t>
  </si>
  <si>
    <t xml:space="preserve">Jou have reached the point of equation in jour dailie activities</t>
  </si>
  <si>
    <t xml:space="preserve">Jour task is completed. Compose a taruspread to advance!</t>
  </si>
  <si>
    <t xml:space="preserve">Honour everie sunrise in unitie with jour nature.</t>
  </si>
  <si>
    <t xml:space="preserve">Carried bai the waves, jou feel  the whole in resonance
 with sweet music.</t>
  </si>
  <si>
    <t xml:space="preserve">This is how true spirits use the correct tools.</t>
  </si>
  <si>
    <t xml:space="preserve">When jou see the  ∆  &amp;  O  in resonance, 
jou can walk with  joi on a free and open road.</t>
  </si>
  <si>
    <t xml:space="preserve">Act two to three times with a balanced mind 
And the following events shall be joiful!</t>
  </si>
  <si>
    <t xml:space="preserve">Use the rock-cristal to heal 
the atmosphere, the land  and its waters.</t>
  </si>
  <si>
    <t xml:space="preserve">The taru demand steadieness in the heart...</t>
  </si>
  <si>
    <t xml:space="preserve">Soon shall the pruneblossoms show their wonderful colours again...</t>
  </si>
  <si>
    <t xml:space="preserve">Jour task is to take care of a forest. 
Jou shall receive a fee  to expand towards it.</t>
  </si>
  <si>
    <t xml:space="preserve">Follow jour  ∆  &amp;  O to learn more about jour next task.</t>
  </si>
  <si>
    <t xml:space="preserve">There is resonance on the taru. 
Jou becomes useful if jou adapt to the taruspread.</t>
  </si>
  <si>
    <t xml:space="preserve">Think twice earthlie principles and jou shall find wisdom 
towards jour spiritual future.</t>
  </si>
  <si>
    <t xml:space="preserve">Jour opponent has made a mistake. The victorie is jours...</t>
  </si>
  <si>
    <t xml:space="preserve">Compose a taruspread to reflect 
the cosmic wisdom. The original source is recovering 
and jou shall see the metafisical signs all around jou!</t>
  </si>
  <si>
    <t xml:space="preserve">Two joung people,  male and female, 
walk together and are happilie received.</t>
  </si>
  <si>
    <t xml:space="preserve">Use these moments to explore the earth asilum 
and its interaction with the current ∆  &amp;  O – numbers.</t>
  </si>
  <si>
    <t xml:space="preserve">The water flows, which brings  joi to the heart!</t>
  </si>
  <si>
    <t xml:space="preserve">Who lives bai the rules of the taru has to follow the rock-cristal...</t>
  </si>
  <si>
    <t xml:space="preserve">The flowers are frugile.  Due to jour wisdom 
jou know that nature is following.</t>
  </si>
  <si>
    <t xml:space="preserve">Plaiful waiting, like smiling from the clouds, 
watching the whole in resonance...</t>
  </si>
  <si>
    <t xml:space="preserve">Great is the joi, the joi is great. 
Be wise with jour emotions &amp; 
in return jou will receive  twice its healing!</t>
  </si>
  <si>
    <t xml:space="preserve">As soon as jou pass through the gates of inner wisdom,
 jou shall follow the eternal taru.</t>
  </si>
  <si>
    <t xml:space="preserve">The beginning has the end and the end has the beginning!</t>
  </si>
  <si>
    <t xml:space="preserve">Explore the nature of the element III.</t>
  </si>
  <si>
    <t xml:space="preserve">Start jour journie when 
sun and moon are travelling through the skai.</t>
  </si>
  <si>
    <t xml:space="preserve">An explorer of cosmic laws does not get drunk. 
Remember that most “earthlie” activities are trivial. 
What is important is to hold on to the main principles...</t>
  </si>
  <si>
    <t xml:space="preserve">Absorbe the Cosmic laws of the metafisical numbers.
 It is jour Road to success.</t>
  </si>
  <si>
    <t xml:space="preserve">Jou have the kie: well-placed numbers 
give all things their original shape back.</t>
  </si>
  <si>
    <t xml:space="preserve">Absorbing the thread of the Road, 
jou shall notice that Opponents are following...</t>
  </si>
  <si>
    <t xml:space="preserve">The taru reflect their resonance with jour cosmic rhithms. 
Wisdom leads to talent, which leads jou towards the source.</t>
  </si>
  <si>
    <t xml:space="preserve">Well-spread and well-rooted jou progress on the everlasting taru!</t>
  </si>
  <si>
    <t xml:space="preserve">Distribute the nectar on a large scale. 
Moderation in exploring the self leads to a conscious intelligence.</t>
  </si>
  <si>
    <t xml:space="preserve">Congratulations, jou have past the test. </t>
  </si>
  <si>
    <t xml:space="preserve">Deepen jour insights in the true teachings: 
Spriritual awareness embracing truth shall not even perish in a thousend cicles.</t>
  </si>
  <si>
    <t xml:space="preserve">When what is morallie good in the east start falling apart, 
then jou should hurrie to the west!</t>
  </si>
  <si>
    <t xml:space="preserve">With a firm voice delivering messages calms jou: 
trai to comprehend...</t>
  </si>
  <si>
    <t xml:space="preserve">Start jour journie with natural balance.</t>
  </si>
  <si>
    <t xml:space="preserve">Avoid emotions that are forced upon jou...
 Then jou shall notice that intuition and intelligence  are following!</t>
  </si>
  <si>
    <t xml:space="preserve">Remember that jour endgoal 
is to be free from disease and negativism.</t>
  </si>
  <si>
    <t xml:space="preserve">whether jou are on the literarie side of the movement 
or an active ecologist, experience the joi of the peace settling in!</t>
  </si>
  <si>
    <t xml:space="preserve">125 eco – sections</t>
  </si>
  <si>
    <t xml:space="preserve">4  TAROT</t>
  </si>
  <si>
    <t xml:space="preserve">Jou have solved a complex problem. Jou will soon receive pleasant news.</t>
  </si>
  <si>
    <t xml:space="preserve">Follow the leader to reinforce jour position.</t>
  </si>
  <si>
    <t xml:space="preserve">Whatever the question is, jou can answer it! </t>
  </si>
  <si>
    <t xml:space="preserve">Choose a project that is more realistic and durable.</t>
  </si>
  <si>
    <t xml:space="preserve">Accept the fact that verie few things can change the future.</t>
  </si>
  <si>
    <t xml:space="preserve">The marvel of TAO...</t>
  </si>
  <si>
    <t xml:space="preserve">Be wise without too much hesitation!</t>
  </si>
  <si>
    <t xml:space="preserve">Jour companions will accept jou.</t>
  </si>
  <si>
    <t xml:space="preserve">Ignore the remarks of outsiders.</t>
  </si>
  <si>
    <t xml:space="preserve">When jou can over win the lonelieness, a warm human environment shall be jour reward.</t>
  </si>
  <si>
    <t xml:space="preserve">Being superficial has alwais negative consequences...</t>
  </si>
  <si>
    <t xml:space="preserve">Do not fish when jour mind is clouded!</t>
  </si>
  <si>
    <t xml:space="preserve">When jou travel forwards, jou shall see her...</t>
  </si>
  <si>
    <t xml:space="preserve">Situations with companions evolve in the wrong direction.</t>
  </si>
  <si>
    <t xml:space="preserve">Hope shall return in jour heart.</t>
  </si>
  <si>
    <t xml:space="preserve">Follow the clear rules that are for everie bodie the same...</t>
  </si>
  <si>
    <t xml:space="preserve">Everie time wanting something new has been the downfall of men in manie cultures!</t>
  </si>
  <si>
    <t xml:space="preserve">Search a trustworthie person who can help to solve jour problem.</t>
  </si>
  <si>
    <t xml:space="preserve">In a complex situation, with different people, jou shall be the ´smiling third¨!</t>
  </si>
  <si>
    <t xml:space="preserve">Judge not too harsh...</t>
  </si>
  <si>
    <t xml:space="preserve">The outer world forms no obstacles for jour intentions.</t>
  </si>
  <si>
    <t xml:space="preserve">Send messages that explain jour talent.</t>
  </si>
  <si>
    <t xml:space="preserve">Everie thing goes as planned.</t>
  </si>
  <si>
    <t xml:space="preserve">The image of the utmost need.</t>
  </si>
  <si>
    <t xml:space="preserve">I am not disturbed.</t>
  </si>
  <si>
    <t xml:space="preserve">The image of disastrous decai.</t>
  </si>
  <si>
    <t xml:space="preserve">I have plans but fear to materialize them. </t>
  </si>
  <si>
    <t xml:space="preserve">The image of partnership.</t>
  </si>
  <si>
    <t xml:space="preserve">The image of prosperitie.</t>
  </si>
  <si>
    <t xml:space="preserve">Be aware of what is small...</t>
  </si>
  <si>
    <t xml:space="preserve">A disaster is avoided, difficulties are wiped out.</t>
  </si>
  <si>
    <t xml:space="preserve">All are able to return to correctness.</t>
  </si>
  <si>
    <t xml:space="preserve">The image of effectiveness.</t>
  </si>
  <si>
    <t xml:space="preserve">The image of the arrival.</t>
  </si>
  <si>
    <t xml:space="preserve">Soul and spirit are confused.</t>
  </si>
  <si>
    <t xml:space="preserve">The image of growth.</t>
  </si>
  <si>
    <t xml:space="preserve">I receive peace and harmonie.</t>
  </si>
  <si>
    <t xml:space="preserve">Jou can get what jou search...</t>
  </si>
  <si>
    <t xml:space="preserve">I return to life.</t>
  </si>
  <si>
    <t xml:space="preserve">Mai name is good.</t>
  </si>
  <si>
    <t xml:space="preserve">Rain pours down on earth...</t>
  </si>
  <si>
    <t xml:space="preserve">Live quiet but care for what is small...</t>
  </si>
  <si>
    <t xml:space="preserve">The wise are out of sight.</t>
  </si>
  <si>
    <t xml:space="preserve">Concentrate on fullness, not excess. Hold on to peace and strength.</t>
  </si>
  <si>
    <t xml:space="preserve">The image of withdrawing.</t>
  </si>
  <si>
    <t xml:space="preserve">The image of a peaceful house.</t>
  </si>
  <si>
    <t xml:space="preserve">The image of fulfillment.</t>
  </si>
  <si>
    <t xml:space="preserve">The image of knowing when to stop.</t>
  </si>
  <si>
    <t xml:space="preserve">I come in contact with what is good.</t>
  </si>
  <si>
    <t xml:space="preserve">I receive wealth.</t>
  </si>
  <si>
    <t xml:space="preserve">Ask for blessings!</t>
  </si>
  <si>
    <t xml:space="preserve">The image of agreement.</t>
  </si>
  <si>
    <t xml:space="preserve">The image of strong support.</t>
  </si>
  <si>
    <t xml:space="preserve">Sounds are made on kettles...</t>
  </si>
  <si>
    <t xml:space="preserve">I can not walk on this road...</t>
  </si>
  <si>
    <t xml:space="preserve">Carefree and meaningful traveling..</t>
  </si>
  <si>
    <t xml:space="preserve">The image of expectations.</t>
  </si>
  <si>
    <t xml:space="preserve">It is advisable to hide...</t>
  </si>
  <si>
    <t xml:space="preserve">If i want to achieve without remorse, i will encounter danger...</t>
  </si>
  <si>
    <t xml:space="preserve">Meditate on the fourth coming darkness!</t>
  </si>
  <si>
    <t xml:space="preserve">Mai gates and doors are save.</t>
  </si>
  <si>
    <t xml:space="preserve">Waiting on the right moment brings prosperitie!</t>
  </si>
  <si>
    <t xml:space="preserve">Disaster strikes mai familie!</t>
  </si>
  <si>
    <t xml:space="preserve">The unexpected is achieved...</t>
  </si>
  <si>
    <t xml:space="preserve">The image of what has no shape.</t>
  </si>
  <si>
    <t xml:space="preserve">The image of the beginning of life.</t>
  </si>
  <si>
    <t xml:space="preserve">Flower after flower re-opens...</t>
  </si>
  <si>
    <t xml:space="preserve">A healthie wind blows...</t>
  </si>
  <si>
    <t xml:space="preserve">Thei who stai at home receive blessings.</t>
  </si>
  <si>
    <t xml:space="preserve">I come home.</t>
  </si>
  <si>
    <t xml:space="preserve">The image of success.</t>
  </si>
  <si>
    <t xml:space="preserve">Blessings arrive...</t>
  </si>
  <si>
    <t xml:space="preserve">Wise insight!</t>
  </si>
  <si>
    <t xml:space="preserve">Remembering happie times, i return to work...</t>
  </si>
  <si>
    <t xml:space="preserve">I am free of limitations.</t>
  </si>
  <si>
    <t xml:space="preserve">Rejoice in jour botanic knowledge.</t>
  </si>
  <si>
    <t xml:space="preserve">The image of surprise.</t>
  </si>
  <si>
    <t xml:space="preserve">Know that fruits can be picked later on.</t>
  </si>
  <si>
    <t xml:space="preserve">The image of self-support.</t>
  </si>
  <si>
    <t xml:space="preserve">The moment arrives to meet each other...</t>
  </si>
  <si>
    <t xml:space="preserve">Enjoi these moments!</t>
  </si>
  <si>
    <t xml:space="preserve">Spiritual protection.</t>
  </si>
  <si>
    <t xml:space="preserve">The image of beautiful kitchen-gardens.</t>
  </si>
  <si>
    <t xml:space="preserve">Efforts shall secure jour liveliehood.</t>
  </si>
  <si>
    <t xml:space="preserve">Heaven will not support a cheating heart.</t>
  </si>
  <si>
    <t xml:space="preserve">Do not believe the rumors..</t>
  </si>
  <si>
    <t xml:space="preserve">Mouths and tongues bring confusion...</t>
  </si>
  <si>
    <t xml:space="preserve">Above is a dignified ruler. Sun and moon shine bright.</t>
  </si>
  <si>
    <t xml:space="preserve">Bees and butterflies gather around perfumed beautie.</t>
  </si>
  <si>
    <t xml:space="preserve">A person who trust the glorie of sun and moon.</t>
  </si>
  <si>
    <t xml:space="preserve">Great results can be obtained!</t>
  </si>
  <si>
    <t xml:space="preserve">The image of defense against villains.</t>
  </si>
  <si>
    <t xml:space="preserve">Ruler and servant exchange positions to expand. The people regain unlimited freedom.</t>
  </si>
  <si>
    <t xml:space="preserve">The image of rest in agriculture.</t>
  </si>
  <si>
    <t xml:space="preserve">The beautiful spring returns in jour garden!</t>
  </si>
  <si>
    <t xml:space="preserve">I cultivate pureness...</t>
  </si>
  <si>
    <t xml:space="preserve">Jou can gain prosperitie from the given TAO.</t>
  </si>
  <si>
    <t xml:space="preserve">Where ever the wise looks, it becomes easie...</t>
  </si>
  <si>
    <t xml:space="preserve">Sweet dew descends...</t>
  </si>
  <si>
    <t xml:space="preserve">The image of impressive virtue.</t>
  </si>
  <si>
    <t xml:space="preserve">If i go travelling, i shall be guided from above.</t>
  </si>
  <si>
    <t xml:space="preserve">Carefullie advancing is verie important!</t>
  </si>
  <si>
    <t xml:space="preserve">Jou can plan ahead to accomplish new goals.</t>
  </si>
  <si>
    <t xml:space="preserve">Guard jour house!</t>
  </si>
  <si>
    <t xml:space="preserve">No progress is made...</t>
  </si>
  <si>
    <t xml:space="preserve">When jou start to work on 2 things, jou shall be joiful.</t>
  </si>
  <si>
    <t xml:space="preserve">Explore the metaphisical number &amp; letter wheel to know what jou reallie want...</t>
  </si>
  <si>
    <t xml:space="preserve">it is onlie a matter of time before jou can pick the fruits of jour labour.</t>
  </si>
  <si>
    <t xml:space="preserve">Jou are busie with new things or this will soon start. Focus on what is essential...</t>
  </si>
  <si>
    <t xml:space="preserve">Jour activities evolve in a positive direction. </t>
  </si>
  <si>
    <t xml:space="preserve">Resolve the problem and jou shall receive useful help.</t>
  </si>
  <si>
    <t xml:space="preserve">The road that jou must follow is introspection...</t>
  </si>
  <si>
    <t xml:space="preserve">Jour last piece of work needs a coda.</t>
  </si>
  <si>
    <t xml:space="preserve">I am at libertie to discuss these matters.</t>
  </si>
  <si>
    <t xml:space="preserve">Don´t let jou seduce into strange affairs or doubtful business proposals. </t>
  </si>
  <si>
    <t xml:space="preserve">If jou meet someone who wants to listen, help him to understand TAO.</t>
  </si>
  <si>
    <t xml:space="preserve">Leave this place together with the sunrise!</t>
  </si>
  <si>
    <t xml:space="preserve">Realise how much preparation jou have alreadie done!</t>
  </si>
  <si>
    <t xml:space="preserve">Act like water : it avoids strong resistence and so it holds on to its nature</t>
  </si>
  <si>
    <t xml:space="preserve">Jou have  successfullie finished some important  business.</t>
  </si>
  <si>
    <t xml:space="preserve">Wait with caution and care to see how the events unfold...</t>
  </si>
  <si>
    <t xml:space="preserve">Do everiething jou can to find it!</t>
  </si>
  <si>
    <t xml:space="preserve">Find a new intellectual or artistic challenge...</t>
  </si>
  <si>
    <t xml:space="preserve">Make sure that jour actions serve the goal of healing our planet Earth.</t>
  </si>
  <si>
    <t xml:space="preserve">Do not lose mai advice!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</si>
</sst>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$-409]#,##0.00;[RED]\-[$$-409]#,##0.00"/>
    <numFmt numFmtId="166" formatCode="MM/DD/YY"/>
    <numFmt numFmtId="167" formatCode="#"/>
  </numFmts>
  <fonts count="4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i val="true"/>
      <sz val="16"/>
      <name val="Arial"/>
      <family val="2"/>
    </font>
    <font>
      <b val="true"/>
      <sz val="12"/>
      <color rgb="FF004A4A"/>
      <name val="Arial"/>
      <family val="2"/>
    </font>
    <font>
      <b val="true"/>
      <sz val="12"/>
      <color rgb="FF008000"/>
      <name val="Arial"/>
      <family val="2"/>
    </font>
    <font>
      <b val="true"/>
      <i val="true"/>
      <sz val="12"/>
      <color rgb="FF355E00"/>
      <name val="Arial"/>
      <family val="2"/>
    </font>
    <font>
      <b val="true"/>
      <sz val="14"/>
      <color rgb="FFFF0000"/>
      <name val="Century Schoolbook L"/>
      <family val="1"/>
    </font>
    <font>
      <b val="true"/>
      <sz val="12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1"/>
      <color rgb="FFFF0000"/>
      <name val="Arial"/>
      <family val="2"/>
    </font>
    <font>
      <sz val="12"/>
      <color rgb="FFFF0000"/>
      <name val="Dingbats"/>
      <family val="0"/>
      <charset val="2"/>
    </font>
    <font>
      <b val="true"/>
      <i val="true"/>
      <sz val="11"/>
      <color rgb="FF008000"/>
      <name val="Arial"/>
      <family val="2"/>
    </font>
    <font>
      <b val="true"/>
      <u val="single"/>
      <sz val="12"/>
      <color rgb="FF004A4A"/>
      <name val="Arial"/>
      <family val="2"/>
    </font>
    <font>
      <b val="true"/>
      <i val="true"/>
      <sz val="12"/>
      <color rgb="FF008000"/>
      <name val="Arial"/>
      <family val="2"/>
    </font>
    <font>
      <sz val="10"/>
      <color rgb="FF355E00"/>
      <name val="Arial"/>
      <family val="2"/>
    </font>
    <font>
      <b val="true"/>
      <u val="single"/>
      <sz val="12"/>
      <color rgb="FFFF0000"/>
      <name val="Arial"/>
      <family val="2"/>
    </font>
    <font>
      <b val="true"/>
      <u val="single"/>
      <sz val="12"/>
      <color rgb="FF008000"/>
      <name val="Arial"/>
      <family val="2"/>
    </font>
    <font>
      <b val="true"/>
      <sz val="11"/>
      <color rgb="FF0000FF"/>
      <name val="Arial"/>
      <family val="2"/>
    </font>
    <font>
      <b val="true"/>
      <sz val="11"/>
      <name val="DejaVu Sans"/>
      <family val="2"/>
    </font>
    <font>
      <sz val="12"/>
      <color rgb="FF008080"/>
      <name val="Dingbats"/>
      <family val="0"/>
      <charset val="2"/>
    </font>
    <font>
      <b val="true"/>
      <i val="true"/>
      <sz val="12"/>
      <color rgb="FF006B6B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13"/>
      <color rgb="FF0000FF"/>
      <name val="Arial"/>
      <family val="2"/>
    </font>
    <font>
      <b val="true"/>
      <sz val="12"/>
      <color rgb="FF355E00"/>
      <name val="Arial"/>
      <family val="2"/>
    </font>
    <font>
      <sz val="14"/>
      <color rgb="FFFF0000"/>
      <name val="Dingbats"/>
      <family val="0"/>
      <charset val="2"/>
    </font>
    <font>
      <sz val="14"/>
      <color rgb="FF008000"/>
      <name val="Dingbats"/>
      <family val="0"/>
      <charset val="2"/>
    </font>
    <font>
      <b val="true"/>
      <sz val="10"/>
      <color rgb="FF004A4A"/>
      <name val="Arial"/>
      <family val="2"/>
    </font>
    <font>
      <b val="true"/>
      <sz val="12"/>
      <color rgb="FF006B6B"/>
      <name val="Arial"/>
      <family val="2"/>
    </font>
    <font>
      <b val="true"/>
      <sz val="13"/>
      <color rgb="FFFF0000"/>
      <name val="FreeSerif"/>
      <family val="1"/>
    </font>
    <font>
      <sz val="20"/>
      <color rgb="FFFF0000"/>
      <name val="Dingbats"/>
      <family val="0"/>
      <charset val="2"/>
    </font>
    <font>
      <b val="true"/>
      <sz val="13"/>
      <color rgb="FF0066CC"/>
      <name val="FreeSerif"/>
      <family val="1"/>
    </font>
    <font>
      <b val="true"/>
      <sz val="13"/>
      <color rgb="FF800080"/>
      <name val="Arial"/>
      <family val="2"/>
    </font>
    <font>
      <sz val="12"/>
      <color rgb="FF004A4A"/>
      <name val="FreeSerif"/>
      <family val="1"/>
    </font>
    <font>
      <b val="true"/>
      <i val="true"/>
      <sz val="10"/>
      <color rgb="FF008000"/>
      <name val="DejaVu Sans"/>
      <family val="2"/>
    </font>
    <font>
      <b val="true"/>
      <sz val="13"/>
      <color rgb="FFFF0000"/>
      <name val="DejaVu Sans"/>
      <family val="2"/>
    </font>
    <font>
      <b val="true"/>
      <sz val="12"/>
      <color rgb="FF004A4A"/>
      <name val="FreeSerif"/>
      <family val="1"/>
    </font>
    <font>
      <sz val="13"/>
      <color rgb="FF004A4A"/>
      <name val="FreeSerif"/>
      <family val="1"/>
    </font>
    <font>
      <b val="true"/>
      <sz val="13"/>
      <color rgb="FF004A4A"/>
      <name val="Century Schoolbook L"/>
      <family val="1"/>
    </font>
    <font>
      <b val="true"/>
      <i val="true"/>
      <sz val="12"/>
      <color rgb="FF008000"/>
      <name val="Century Schoolbook L"/>
      <family val="1"/>
    </font>
    <font>
      <b val="true"/>
      <i val="true"/>
      <sz val="13"/>
      <color rgb="FF008000"/>
      <name val="Century Schoolbook L"/>
      <family val="1"/>
    </font>
    <font>
      <b val="true"/>
      <i val="true"/>
      <sz val="13"/>
      <color rgb="FF008000"/>
      <name val="FreeSerif"/>
      <family val="1"/>
    </font>
    <font>
      <sz val="10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b val="true"/>
      <i val="true"/>
      <sz val="16"/>
      <color rgb="FF0000FF"/>
      <name val="FreeSerif"/>
      <family val="1"/>
    </font>
    <font>
      <b val="true"/>
      <i val="true"/>
      <sz val="13"/>
      <color rgb="FF355E00"/>
      <name val="Century Schoolbook L"/>
      <family val="1"/>
    </font>
  </fonts>
  <fills count="7">
    <fill>
      <patternFill patternType="none"/>
    </fill>
    <fill>
      <patternFill patternType="gray125"/>
    </fill>
    <fill>
      <patternFill patternType="solid">
        <fgColor rgb="FFE6E6E6"/>
        <bgColor rgb="FFFFFFFF"/>
      </patternFill>
    </fill>
    <fill>
      <patternFill patternType="solid">
        <fgColor rgb="FFFFFF00"/>
        <bgColor rgb="FFFFFF66"/>
      </patternFill>
    </fill>
    <fill>
      <patternFill patternType="solid">
        <fgColor rgb="FFFFFF99"/>
        <bgColor rgb="FFFFFF66"/>
      </patternFill>
    </fill>
    <fill>
      <patternFill patternType="solid">
        <fgColor rgb="FFFFFF66"/>
        <bgColor rgb="FFFFFF99"/>
      </patternFill>
    </fill>
    <fill>
      <patternFill patternType="solid">
        <fgColor rgb="FFFFFFFF"/>
        <bgColor rgb="FFE6E6E6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008000"/>
      </left>
      <right/>
      <top/>
      <bottom style="thin">
        <color rgb="FF008000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008000"/>
      </left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008000"/>
      </left>
      <right/>
      <top style="thin">
        <color rgb="FF008000"/>
      </top>
      <bottom/>
      <diagonal/>
    </border>
    <border diagonalUp="false" diagonalDown="false">
      <left/>
      <right/>
      <top style="thin">
        <color rgb="FF008000"/>
      </top>
      <bottom/>
      <diagonal/>
    </border>
    <border diagonalUp="false" diagonalDown="false">
      <left style="thin">
        <color rgb="FF008000"/>
      </left>
      <right/>
      <top style="thin">
        <color rgb="FF0000FF"/>
      </top>
      <bottom/>
      <diagonal/>
    </border>
    <border diagonalUp="false" diagonalDown="false">
      <left/>
      <right/>
      <top style="thin">
        <color rgb="FF0000FF"/>
      </top>
      <bottom/>
      <diagonal/>
    </border>
    <border diagonalUp="false" diagonalDown="false">
      <left style="hair">
        <color rgb="FF0000FF"/>
      </left>
      <right style="hair">
        <color rgb="FF0000FF"/>
      </right>
      <top style="thin">
        <color rgb="FF0000FF"/>
      </top>
      <bottom/>
      <diagonal/>
    </border>
    <border diagonalUp="false" diagonalDown="false">
      <left style="hair">
        <color rgb="FF008000"/>
      </left>
      <right/>
      <top style="hair">
        <color rgb="FF008000"/>
      </top>
      <bottom/>
      <diagonal/>
    </border>
    <border diagonalUp="false" diagonalDown="false">
      <left/>
      <right/>
      <top style="hair">
        <color rgb="FF008000"/>
      </top>
      <bottom/>
      <diagonal/>
    </border>
    <border diagonalUp="false" diagonalDown="false">
      <left/>
      <right style="hair">
        <color rgb="FF008000"/>
      </right>
      <top style="hair">
        <color rgb="FF008000"/>
      </top>
      <bottom/>
      <diagonal/>
    </border>
    <border diagonalUp="false" diagonalDown="false">
      <left style="hair">
        <color rgb="FF008000"/>
      </left>
      <right/>
      <top/>
      <bottom/>
      <diagonal/>
    </border>
    <border diagonalUp="false" diagonalDown="false">
      <left/>
      <right style="hair">
        <color rgb="FF008000"/>
      </right>
      <top/>
      <bottom/>
      <diagonal/>
    </border>
    <border diagonalUp="false" diagonalDown="false">
      <left style="hair">
        <color rgb="FF008000"/>
      </left>
      <right style="hair">
        <color rgb="FF008000"/>
      </right>
      <top/>
      <bottom/>
      <diagonal/>
    </border>
    <border diagonalUp="false" diagonalDown="false">
      <left style="hair">
        <color rgb="FF008000"/>
      </left>
      <right/>
      <top/>
      <bottom style="hair">
        <color rgb="FF008000"/>
      </bottom>
      <diagonal/>
    </border>
    <border diagonalUp="false" diagonalDown="false">
      <left/>
      <right/>
      <top/>
      <bottom style="hair">
        <color rgb="FF008000"/>
      </bottom>
      <diagonal/>
    </border>
    <border diagonalUp="false" diagonalDown="false">
      <left/>
      <right style="hair">
        <color rgb="FF008000"/>
      </right>
      <top/>
      <bottom style="hair">
        <color rgb="FF008000"/>
      </bottom>
      <diagonal/>
    </border>
    <border diagonalUp="false" diagonalDown="false">
      <left/>
      <right/>
      <top style="hair">
        <color rgb="FF008080"/>
      </top>
      <bottom style="hair">
        <color rgb="FF008080"/>
      </bottom>
      <diagonal/>
    </border>
    <border diagonalUp="false" diagonalDown="false">
      <left style="hair">
        <color rgb="FFC0C0C0"/>
      </left>
      <right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 diagonalUp="false" diagonalDown="false">
      <left style="hair">
        <color rgb="FFC0C0C0"/>
      </left>
      <right style="hair">
        <color rgb="FFC0C0C0"/>
      </right>
      <top style="hair">
        <color rgb="FFC0C0C0"/>
      </top>
      <bottom/>
      <diagonal/>
    </border>
    <border diagonalUp="false" diagonalDown="false">
      <left/>
      <right style="hair">
        <color rgb="FFC0C0C0"/>
      </right>
      <top style="hair">
        <color rgb="FFC0C0C0"/>
      </top>
      <bottom style="hair">
        <color rgb="FFC0C0C0"/>
      </bottom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9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16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6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2" fillId="4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3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4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center" textRotation="90" wrapText="false" indent="0" shrinkToFit="false"/>
      <protection locked="true" hidden="false"/>
    </xf>
    <xf numFmtId="164" fontId="0" fillId="4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0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3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3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4" borderId="2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33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3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3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3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37" fillId="0" borderId="2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6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7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4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66"/>
      <rgbColor rgb="FF00FFFF"/>
      <rgbColor rgb="FF800080"/>
      <rgbColor rgb="FF800000"/>
      <rgbColor rgb="FF006B6B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A4A"/>
      <rgbColor rgb="FF339966"/>
      <rgbColor rgb="FF003300"/>
      <rgbColor rgb="FF355E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42</xdr:col>
      <xdr:colOff>226440</xdr:colOff>
      <xdr:row>1</xdr:row>
      <xdr:rowOff>96480</xdr:rowOff>
    </xdr:from>
    <xdr:to>
      <xdr:col>53</xdr:col>
      <xdr:colOff>300240</xdr:colOff>
      <xdr:row>20</xdr:row>
      <xdr:rowOff>109800</xdr:rowOff>
    </xdr:to>
    <xdr:pic>
      <xdr:nvPicPr>
        <xdr:cNvPr id="0" name="Graphics 7" descr=""/>
        <xdr:cNvPicPr/>
      </xdr:nvPicPr>
      <xdr:blipFill>
        <a:blip r:embed="rId1"/>
        <a:stretch/>
      </xdr:blipFill>
      <xdr:spPr>
        <a:xfrm>
          <a:off x="16198920" y="321120"/>
          <a:ext cx="4002120" cy="3735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36</xdr:col>
      <xdr:colOff>317880</xdr:colOff>
      <xdr:row>2</xdr:row>
      <xdr:rowOff>25200</xdr:rowOff>
    </xdr:from>
    <xdr:to>
      <xdr:col>42</xdr:col>
      <xdr:colOff>186480</xdr:colOff>
      <xdr:row>19</xdr:row>
      <xdr:rowOff>136440</xdr:rowOff>
    </xdr:to>
    <xdr:pic>
      <xdr:nvPicPr>
        <xdr:cNvPr id="1" name="Graphics 8" descr=""/>
        <xdr:cNvPicPr/>
      </xdr:nvPicPr>
      <xdr:blipFill>
        <a:blip r:embed="rId2"/>
        <a:srcRect l="35114" t="23409" r="30097" b="20065"/>
        <a:stretch/>
      </xdr:blipFill>
      <xdr:spPr>
        <a:xfrm>
          <a:off x="13955760" y="474480"/>
          <a:ext cx="2203200" cy="3414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720</xdr:colOff>
      <xdr:row>21</xdr:row>
      <xdr:rowOff>-360</xdr:rowOff>
    </xdr:from>
    <xdr:to>
      <xdr:col>46</xdr:col>
      <xdr:colOff>60480</xdr:colOff>
      <xdr:row>42</xdr:row>
      <xdr:rowOff>75240</xdr:rowOff>
    </xdr:to>
    <xdr:pic>
      <xdr:nvPicPr>
        <xdr:cNvPr id="2" name="Graphics 3" descr=""/>
        <xdr:cNvPicPr/>
      </xdr:nvPicPr>
      <xdr:blipFill>
        <a:blip r:embed="rId3"/>
        <a:stretch/>
      </xdr:blipFill>
      <xdr:spPr>
        <a:xfrm>
          <a:off x="10384560" y="4141080"/>
          <a:ext cx="7078680" cy="41191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2772000</xdr:colOff>
      <xdr:row>1</xdr:row>
      <xdr:rowOff>36000</xdr:rowOff>
    </xdr:from>
    <xdr:to>
      <xdr:col>9</xdr:col>
      <xdr:colOff>635400</xdr:colOff>
      <xdr:row>25</xdr:row>
      <xdr:rowOff>152280</xdr:rowOff>
    </xdr:to>
    <xdr:pic>
      <xdr:nvPicPr>
        <xdr:cNvPr id="3" name="Graphics 2" descr=""/>
        <xdr:cNvPicPr/>
      </xdr:nvPicPr>
      <xdr:blipFill>
        <a:blip r:embed="rId1"/>
        <a:stretch/>
      </xdr:blipFill>
      <xdr:spPr>
        <a:xfrm>
          <a:off x="4529520" y="352080"/>
          <a:ext cx="5599080" cy="5114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12</xdr:col>
      <xdr:colOff>54360</xdr:colOff>
      <xdr:row>0</xdr:row>
      <xdr:rowOff>0</xdr:rowOff>
    </xdr:from>
    <xdr:to>
      <xdr:col>21</xdr:col>
      <xdr:colOff>33120</xdr:colOff>
      <xdr:row>22</xdr:row>
      <xdr:rowOff>153720</xdr:rowOff>
    </xdr:to>
    <xdr:pic>
      <xdr:nvPicPr>
        <xdr:cNvPr id="4" name="Graphics 5" descr=""/>
        <xdr:cNvPicPr/>
      </xdr:nvPicPr>
      <xdr:blipFill>
        <a:blip r:embed="rId2"/>
        <a:stretch/>
      </xdr:blipFill>
      <xdr:spPr>
        <a:xfrm>
          <a:off x="11995200" y="0"/>
          <a:ext cx="5739480" cy="4843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351720</xdr:colOff>
      <xdr:row>25</xdr:row>
      <xdr:rowOff>140400</xdr:rowOff>
    </xdr:from>
    <xdr:to>
      <xdr:col>7</xdr:col>
      <xdr:colOff>469440</xdr:colOff>
      <xdr:row>37</xdr:row>
      <xdr:rowOff>78840</xdr:rowOff>
    </xdr:to>
    <xdr:pic>
      <xdr:nvPicPr>
        <xdr:cNvPr id="5" name="Graphics 1" descr=""/>
        <xdr:cNvPicPr/>
      </xdr:nvPicPr>
      <xdr:blipFill>
        <a:blip r:embed="rId3"/>
        <a:stretch/>
      </xdr:blipFill>
      <xdr:spPr>
        <a:xfrm>
          <a:off x="6141600" y="5455080"/>
          <a:ext cx="2565360" cy="243792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cod" displayName="cod" ref="CK2:CN33" headerRowCount="1" totalsRowCount="0" totalsRowShown="0">
  <tableColumns count="4">
    <tableColumn id="1" name="Column1"/>
    <tableColumn id="2" name="Column2"/>
    <tableColumn id="3" name="Column3"/>
    <tableColumn id="4" name="Column4"/>
  </tableColumns>
</table>
</file>

<file path=xl/tables/table10.xml><?xml version="1.0" encoding="utf-8"?>
<table xmlns="http://schemas.openxmlformats.org/spreadsheetml/2006/main" id="10" name="syn" displayName="syn" ref="BH1:BJ235" headerRowCount="1" totalsRowCount="0" totalsRowShown="0">
  <tableColumns count="3">
    <tableColumn id="1" name="Column1"/>
    <tableColumn id="2" name="Column2"/>
    <tableColumn id="3" name="Column3"/>
  </tableColumns>
</table>
</file>

<file path=xl/tables/table11.xml><?xml version="1.0" encoding="utf-8"?>
<table xmlns="http://schemas.openxmlformats.org/spreadsheetml/2006/main" id="11" name="tac" displayName="tac" ref="B2:P33" headerRowCount="1" totalsRowCount="0" totalsRowShown="0">
  <tableColumns count="15">
    <tableColumn id="1" name="Column1"/>
    <tableColumn id="2" name="Rock Cristal  1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 "/>
  </tableColumns>
</table>
</file>

<file path=xl/tables/table12.xml><?xml version="1.0" encoding="utf-8"?>
<table xmlns="http://schemas.openxmlformats.org/spreadsheetml/2006/main" id="12" name="tar" displayName="tar" ref="A2:H79" headerRowCount="1" totalsRowCount="0" totalsRowShown="0">
  <tableColumns count="8">
    <tableColumn id="1" name="Column1"/>
    <tableColumn id="2" name="Philosophie"/>
    <tableColumn id="3" name="Column3"/>
    <tableColumn id="4" name="follow notation"/>
    <tableColumn id="5" name="a"/>
    <tableColumn id="6" name="a2"/>
    <tableColumn id="7" name="Atmosphere  6"/>
    <tableColumn id="8" name="Column8"/>
  </tableColumns>
</table>
</file>

<file path=xl/tables/table13.xml><?xml version="1.0" encoding="utf-8"?>
<table xmlns="http://schemas.openxmlformats.org/spreadsheetml/2006/main" id="13" name="tas" displayName="tas" ref="T2:AG79" headerRowCount="1" totalsRowCount="0" totalsRowShown="0">
  <tableColumns count="14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</tableColumns>
</table>
</file>

<file path=xl/tables/table14.xml><?xml version="1.0" encoding="utf-8"?>
<table xmlns="http://schemas.openxmlformats.org/spreadsheetml/2006/main" id="14" name="ttr" displayName="ttr" ref="CS1:CT78" headerRowCount="1" totalsRowCount="0" totalsRowShown="0">
  <tableColumns count="2">
    <tableColumn id="1" name="Column1"/>
    <tableColumn id="2" name="Column2"/>
  </tableColumns>
</table>
</file>

<file path=xl/tables/table2.xml><?xml version="1.0" encoding="utf-8"?>
<table xmlns="http://schemas.openxmlformats.org/spreadsheetml/2006/main" id="2" name="gct" displayName="gct" ref="CP1:CQ77" headerRowCount="1" totalsRowCount="0" totalsRowShown="0">
  <tableColumns count="2">
    <tableColumn id="1" name="Column1"/>
    <tableColumn id="2" name="Column2"/>
  </tableColumns>
</table>
</file>

<file path=xl/tables/table3.xml><?xml version="1.0" encoding="utf-8"?>
<table xmlns="http://schemas.openxmlformats.org/spreadsheetml/2006/main" id="3" name="ima" displayName="ima" ref="A2:C37" headerRowCount="1" totalsRowCount="0" totalsRowShown="0">
  <tableColumns count="3">
    <tableColumn id="1" name="Column1"/>
    <tableColumn id="2" name=" VOIAGER  "/>
    <tableColumn id="3" name="messages, transport, visitors"/>
  </tableColumns>
</table>
</file>

<file path=xl/tables/table4.xml><?xml version="1.0" encoding="utf-8"?>
<table xmlns="http://schemas.openxmlformats.org/spreadsheetml/2006/main" id="4" name="lcc" displayName="lcc" ref="AH23:AI28" headerRowCount="1" totalsRowCount="0" totalsRowShown="0">
  <tableColumns count="2">
    <tableColumn id="1" name="Column1"/>
    <tableColumn id="2" name="oooo"/>
  </tableColumns>
</table>
</file>

<file path=xl/tables/table5.xml><?xml version="1.0" encoding="utf-8"?>
<table xmlns="http://schemas.openxmlformats.org/spreadsheetml/2006/main" id="5" name="lin" displayName="lin" ref="I2:S79" headerRowCount="1" totalsRowCount="0" totalsRowShown="0">
  <tableColumns count="11">
    <tableColumn id="1" name="Column1"/>
    <tableColumn id="2" name="wisdom with the One"/>
    <tableColumn id="3" name="Column3"/>
    <tableColumn id="4" name="Be decisive"/>
    <tableColumn id="5" name="Earth Centre  24"/>
    <tableColumn id="6" name="Column6"/>
    <tableColumn id="7" name="Discussion"/>
    <tableColumn id="8" name="LINX  27"/>
    <tableColumn id="9" name="Column9"/>
    <tableColumn id="10" name="Column10"/>
    <tableColumn id="11" name="Column11"/>
  </tableColumns>
</table>
</file>

<file path=xl/tables/table6.xml><?xml version="1.0" encoding="utf-8"?>
<table xmlns="http://schemas.openxmlformats.org/spreadsheetml/2006/main" id="6" name="mmr" displayName="mmr" ref="A69:B97" headerRowCount="1" totalsRowCount="0" totalsRowShown="0">
  <tableColumns count="2">
    <tableColumn id="1" name=""/>
    <tableColumn id="2" name=""/>
  </tableColumns>
</table>
</file>

<file path=xl/tables/table7.xml><?xml version="1.0" encoding="utf-8"?>
<table xmlns="http://schemas.openxmlformats.org/spreadsheetml/2006/main" id="7" name="rct" displayName="rct" ref="A2:B94" headerRowCount="1" totalsRowCount="0" totalsRowShown="0">
  <tableColumns count="2">
    <tableColumn id="1" name="Column1"/>
    <tableColumn id="2" name="Congratulations, jou have past the test. Now that jou absorbed&#10; the numbers with jour  human &amp; spirit soul, &#10;begins here jour natural journei."/>
  </tableColumns>
</table>
</file>

<file path=xl/tables/table8.xml><?xml version="1.0" encoding="utf-8"?>
<table xmlns="http://schemas.openxmlformats.org/spreadsheetml/2006/main" id="8" name="scc" displayName="scc" ref="CD1:CG5" headerRowCount="1" totalsRowCount="0" totalsRowShown="0">
  <tableColumns count="4">
    <tableColumn id="1" name="Column1"/>
    <tableColumn id="2" name="Column2"/>
    <tableColumn id="3" name="Column3"/>
    <tableColumn id="4" name="Column4"/>
  </tableColumns>
</table>
</file>

<file path=xl/tables/table9.xml><?xml version="1.0" encoding="utf-8"?>
<table xmlns="http://schemas.openxmlformats.org/spreadsheetml/2006/main" id="9" name="sct" displayName="sct" ref="A2:F126" headerRowCount="1" totalsRowCount="0" totalsRowShown="0">
  <tableColumns count="6">
    <tableColumn id="1" name="Column1"/>
    <tableColumn id="2" name="Jou have solved a complex problem. Jou will soon receive pleasant news."/>
    <tableColumn id="3" name="Column3"/>
    <tableColumn id="4" name="Column4"/>
    <tableColumn id="5" name="Column5"/>
    <tableColumn id="6" name="Column6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3deedit.be/" TargetMode="External"/><Relationship Id="rId2" Type="http://schemas.openxmlformats.org/officeDocument/2006/relationships/drawing" Target="../drawings/drawing1.xml"/><Relationship Id="rId3" Type="http://schemas.openxmlformats.org/officeDocument/2006/relationships/table" Target="../tables/table1.xml"/><Relationship Id="rId4" Type="http://schemas.openxmlformats.org/officeDocument/2006/relationships/table" Target="../tables/table2.xml"/><Relationship Id="rId5" Type="http://schemas.openxmlformats.org/officeDocument/2006/relationships/table" Target="../tables/table4.xml"/><Relationship Id="rId6" Type="http://schemas.openxmlformats.org/officeDocument/2006/relationships/table" Target="../tables/table8.xml"/><Relationship Id="rId7" Type="http://schemas.openxmlformats.org/officeDocument/2006/relationships/table" Target="../tables/table10.xml"/><Relationship Id="rId8" Type="http://schemas.openxmlformats.org/officeDocument/2006/relationships/table" Target="../tables/table11.xml"/><Relationship Id="rId9" Type="http://schemas.openxmlformats.org/officeDocument/2006/relationships/table" Target="../tables/table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3.xml"/><Relationship Id="rId3" Type="http://schemas.openxmlformats.org/officeDocument/2006/relationships/table" Target="../tables/table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1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table" Target="../tables/table7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T235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3.82"/>
    <col collapsed="false" customWidth="true" hidden="false" outlineLevel="0" max="2" min="2" style="0" width="1.41"/>
    <col collapsed="false" customWidth="true" hidden="false" outlineLevel="0" max="3" min="3" style="0" width="15.99"/>
    <col collapsed="false" customWidth="true" hidden="false" outlineLevel="0" max="25" min="4" style="0" width="5.06"/>
    <col collapsed="false" customWidth="true" hidden="false" outlineLevel="0" max="26" min="26" style="0" width="6.8"/>
    <col collapsed="false" customWidth="true" hidden="false" outlineLevel="0" max="27" min="27" style="0" width="5.06"/>
    <col collapsed="false" customWidth="true" hidden="false" outlineLevel="0" max="28" min="28" style="0" width="2.83"/>
    <col collapsed="false" customWidth="true" hidden="false" outlineLevel="0" max="30" min="29" style="0" width="5.06"/>
    <col collapsed="false" customWidth="true" hidden="false" outlineLevel="0" max="31" min="31" style="0" width="6.36"/>
    <col collapsed="false" customWidth="true" hidden="false" outlineLevel="0" max="32" min="32" style="0" width="5.8"/>
    <col collapsed="false" customWidth="true" hidden="false" outlineLevel="0" max="33" min="33" style="0" width="6.23"/>
    <col collapsed="false" customWidth="true" hidden="false" outlineLevel="0" max="34" min="34" style="0" width="7.49"/>
    <col collapsed="false" customWidth="true" hidden="false" outlineLevel="0" max="38" min="35" style="0" width="5.06"/>
    <col collapsed="false" customWidth="true" hidden="false" outlineLevel="0" max="39" min="39" style="0" width="6.35"/>
    <col collapsed="false" customWidth="true" hidden="false" outlineLevel="0" max="40" min="40" style="0" width="5.06"/>
    <col collapsed="false" customWidth="true" hidden="false" outlineLevel="0" max="41" min="41" style="0" width="6.51"/>
    <col collapsed="false" customWidth="true" hidden="false" outlineLevel="0" max="42" min="42" style="0" width="5.06"/>
    <col collapsed="false" customWidth="true" hidden="false" outlineLevel="0" max="43" min="43" style="0" width="5.09"/>
    <col collapsed="false" customWidth="true" hidden="false" outlineLevel="0" max="59" min="44" style="0" width="5.06"/>
    <col collapsed="false" customWidth="true" hidden="false" outlineLevel="0" max="60" min="60" style="0" width="19.96"/>
    <col collapsed="false" customWidth="true" hidden="false" outlineLevel="0" max="61" min="61" style="0" width="14.86"/>
    <col collapsed="false" customWidth="true" hidden="false" outlineLevel="0" max="62" min="62" style="0" width="19.96"/>
    <col collapsed="false" customWidth="true" hidden="false" outlineLevel="0" max="63" min="63" style="0" width="15.15"/>
    <col collapsed="false" customWidth="true" hidden="false" outlineLevel="0" max="65" min="64" style="0" width="5.06"/>
    <col collapsed="false" customWidth="true" hidden="false" outlineLevel="0" max="66" min="66" style="0" width="5.52"/>
    <col collapsed="false" customWidth="true" hidden="false" outlineLevel="0" max="67" min="67" style="0" width="4.95"/>
    <col collapsed="false" customWidth="false" hidden="false" outlineLevel="0" max="98" min="68" style="0" width="11.57"/>
    <col collapsed="false" customWidth="false" hidden="false" outlineLevel="0" max="1025" min="99" style="0" width="11.52"/>
  </cols>
  <sheetData>
    <row r="1" customFormat="false" ht="17.7" hidden="false" customHeight="true" outlineLevel="0" collapsed="false">
      <c r="C1" s="1" t="s">
        <v>0</v>
      </c>
      <c r="D1" s="1"/>
      <c r="E1" s="1"/>
      <c r="F1" s="1" t="s">
        <v>1</v>
      </c>
      <c r="G1" s="1"/>
      <c r="H1" s="1"/>
      <c r="I1" s="1"/>
      <c r="J1" s="1"/>
      <c r="K1" s="2" t="s">
        <v>2</v>
      </c>
      <c r="L1" s="2"/>
      <c r="M1" s="2"/>
      <c r="N1" s="2"/>
      <c r="O1" s="2"/>
      <c r="Q1" s="3" t="n">
        <f aca="false">ABS(Y6-125)</f>
        <v>15</v>
      </c>
      <c r="R1" s="4" t="s">
        <v>3</v>
      </c>
      <c r="S1" s="4"/>
      <c r="T1" s="4"/>
      <c r="U1" s="4"/>
      <c r="V1" s="4"/>
      <c r="W1" s="4"/>
      <c r="X1" s="4"/>
      <c r="Y1" s="4"/>
      <c r="Z1" s="4"/>
      <c r="AA1" s="5" t="n">
        <v>9</v>
      </c>
      <c r="AD1" s="6" t="n">
        <f aca="false">MOD(AA7+AA1+BL1+AA13,125)</f>
        <v>12</v>
      </c>
      <c r="AE1" s="7" t="str">
        <f aca="false">VLOOKUP(AA7,tar,5)</f>
        <v>q</v>
      </c>
      <c r="AF1" s="7" t="str">
        <f aca="false">VLOOKUP(AA7,tar,6)</f>
        <v>d</v>
      </c>
      <c r="AG1" s="7" t="str">
        <f aca="false">VLOOKUP(S7,tar,5)</f>
        <v>k</v>
      </c>
      <c r="AH1" s="7" t="str">
        <f aca="false">VLOOKUP(S7,tar,6)</f>
        <v>f</v>
      </c>
      <c r="AJ1" s="8" t="s">
        <v>4</v>
      </c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H1" s="9" t="n">
        <v>40460</v>
      </c>
      <c r="BI1" s="6" t="n">
        <v>128</v>
      </c>
      <c r="BJ1" s="6" t="n">
        <v>1</v>
      </c>
      <c r="BK1" s="10" t="n">
        <f aca="true">NOW()</f>
        <v>45173.3730570327</v>
      </c>
      <c r="BL1" s="6" t="n">
        <f aca="false">VLOOKUP(BK1,syn,2)</f>
        <v>51</v>
      </c>
      <c r="BM1" s="11" t="n">
        <f aca="false">VLOOKUP(AA1,sct,3)+BL1</f>
        <v>75</v>
      </c>
      <c r="BN1" s="11" t="n">
        <f aca="false">VLOOKUP(AA1,sct,4)+BL1</f>
        <v>93</v>
      </c>
      <c r="BO1" s="11" t="n">
        <f aca="false">VLOOKUP(AA1,sct,5)+BL1</f>
        <v>98</v>
      </c>
      <c r="BP1" s="11" t="n">
        <f aca="false">VLOOKUP(AA1,sct,6)+BL1</f>
        <v>70</v>
      </c>
      <c r="CD1" s="6" t="n">
        <v>0</v>
      </c>
      <c r="CE1" s="6" t="n">
        <v>0</v>
      </c>
      <c r="CF1" s="6" t="n">
        <v>0</v>
      </c>
      <c r="CG1" s="6" t="n">
        <v>0</v>
      </c>
      <c r="CJ1" s="6" t="n">
        <f aca="false">IF(AA7+5&gt;78,AA7+5-71,AA7+5)</f>
        <v>67</v>
      </c>
      <c r="CK1" s="6" t="n">
        <f aca="false">IF(CJ2&gt;32,CJ2-32,CJ2)</f>
        <v>30</v>
      </c>
      <c r="CL1" s="6" t="n">
        <f aca="false">=VLOOKUP(AA7,tar,3)</f>
        <v>33</v>
      </c>
      <c r="CP1" s="6" t="n">
        <v>1</v>
      </c>
      <c r="CQ1" s="6" t="n">
        <v>20</v>
      </c>
      <c r="CS1" s="6" t="n">
        <v>1</v>
      </c>
      <c r="CT1" s="6" t="n">
        <v>1</v>
      </c>
    </row>
    <row r="2" customFormat="false" ht="17.7" hidden="false" customHeight="false" outlineLevel="0" collapsed="false">
      <c r="A2" s="12" t="str">
        <f aca="false">IF(OR(F2=A,F2=B,G2=A,G2=B,H2=A,H2=B,I2=B,I2=A,J2=A,J2=B),"X"," ")</f>
        <v> </v>
      </c>
      <c r="B2" s="6" t="n">
        <v>1</v>
      </c>
      <c r="C2" s="13" t="s">
        <v>5</v>
      </c>
      <c r="D2" s="13"/>
      <c r="E2" s="13"/>
      <c r="F2" s="14" t="n">
        <v>17</v>
      </c>
      <c r="G2" s="14" t="n">
        <v>19</v>
      </c>
      <c r="H2" s="14" t="n">
        <v>29</v>
      </c>
      <c r="I2" s="14" t="n">
        <v>74</v>
      </c>
      <c r="J2" s="14" t="n">
        <v>77</v>
      </c>
      <c r="K2" s="15" t="n">
        <v>10</v>
      </c>
      <c r="L2" s="15" t="n">
        <v>11</v>
      </c>
      <c r="M2" s="15" t="n">
        <v>17</v>
      </c>
      <c r="N2" s="15"/>
      <c r="O2" s="15"/>
      <c r="P2" s="2" t="str">
        <f aca="false">IF(OR(K2=l,L2=l,M2=l,N2=l,O2=l),"X"," ")</f>
        <v> </v>
      </c>
      <c r="Q2" s="16" t="str">
        <f aca="false">VLOOKUP(AA1,sct,2)</f>
        <v>Ignore the remarks of outsiders.</v>
      </c>
      <c r="R2" s="16"/>
      <c r="S2" s="16"/>
      <c r="T2" s="16"/>
      <c r="U2" s="16"/>
      <c r="V2" s="16"/>
      <c r="W2" s="16"/>
      <c r="X2" s="16"/>
      <c r="Y2" s="16"/>
      <c r="Z2" s="16"/>
      <c r="AA2" s="16"/>
      <c r="AE2" s="7" t="n">
        <f aca="false">AA7</f>
        <v>62</v>
      </c>
      <c r="AF2" s="7" t="n">
        <f aca="false">U7</f>
        <v>33</v>
      </c>
      <c r="AG2" s="7" t="n">
        <f aca="false">S7</f>
        <v>34</v>
      </c>
      <c r="AH2" s="7" t="n">
        <f aca="false">R7</f>
        <v>28</v>
      </c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H2" s="6" t="n">
        <f aca="false">BH1+29.65</f>
        <v>40489.65</v>
      </c>
      <c r="BI2" s="6" t="n">
        <v>129</v>
      </c>
      <c r="BJ2" s="6" t="n">
        <v>2</v>
      </c>
      <c r="BK2" s="6"/>
      <c r="BL2" s="6"/>
      <c r="BM2" s="11" t="n">
        <f aca="false">MOD(BM1,78)</f>
        <v>75</v>
      </c>
      <c r="BN2" s="11" t="n">
        <f aca="false">MOD(BN1,78)</f>
        <v>15</v>
      </c>
      <c r="BO2" s="11" t="n">
        <f aca="false">MOD(BO1,78)</f>
        <v>20</v>
      </c>
      <c r="BP2" s="11" t="n">
        <f aca="false">MOD(BP1,78)</f>
        <v>70</v>
      </c>
      <c r="CD2" s="6" t="n">
        <v>1</v>
      </c>
      <c r="CE2" s="6" t="n">
        <v>25</v>
      </c>
      <c r="CF2" s="6" t="n">
        <v>5</v>
      </c>
      <c r="CG2" s="6" t="n">
        <v>1</v>
      </c>
      <c r="CJ2" s="6" t="n">
        <f aca="false">IF(AA7&gt;32,AA7-32,AA7)</f>
        <v>30</v>
      </c>
      <c r="CK2" s="6" t="n">
        <v>1</v>
      </c>
      <c r="CL2" s="6" t="n">
        <f aca="false">I2+J2+K2+L2</f>
        <v>172</v>
      </c>
      <c r="CM2" s="6" t="n">
        <f aca="false">MOD(CL2,93)</f>
        <v>79</v>
      </c>
      <c r="CN2" s="6" t="n">
        <f aca="false">IF(CM2=0,93,CM2)</f>
        <v>79</v>
      </c>
      <c r="CP2" s="6" t="n">
        <v>2</v>
      </c>
      <c r="CQ2" s="6" t="s">
        <v>6</v>
      </c>
      <c r="CS2" s="6" t="n">
        <v>2</v>
      </c>
      <c r="CT2" s="6" t="n">
        <v>2</v>
      </c>
    </row>
    <row r="3" customFormat="false" ht="15.3" hidden="false" customHeight="false" outlineLevel="0" collapsed="false">
      <c r="A3" s="12" t="str">
        <f aca="false">IF(OR(F3=A,F3=B,G3=A,G3=B,H3=A,H3=B,I3=B,I3=A,J3=A,J3=B),"X"," ")</f>
        <v> </v>
      </c>
      <c r="B3" s="6" t="n">
        <v>2</v>
      </c>
      <c r="C3" s="13" t="s">
        <v>7</v>
      </c>
      <c r="D3" s="13"/>
      <c r="E3" s="13"/>
      <c r="F3" s="14" t="n">
        <v>9</v>
      </c>
      <c r="G3" s="14" t="n">
        <v>23</v>
      </c>
      <c r="H3" s="14" t="n">
        <v>30</v>
      </c>
      <c r="I3" s="14" t="n">
        <v>59</v>
      </c>
      <c r="J3" s="14" t="n">
        <v>78</v>
      </c>
      <c r="K3" s="15" t="n">
        <v>18</v>
      </c>
      <c r="L3" s="15" t="n">
        <v>20</v>
      </c>
      <c r="M3" s="15" t="n">
        <v>21</v>
      </c>
      <c r="N3" s="15" t="n">
        <v>22</v>
      </c>
      <c r="O3" s="15"/>
      <c r="P3" s="2" t="str">
        <f aca="false">IF(OR(K3=l,L3=l,M3=l,N3=l,O3=l),"X"," ")</f>
        <v>X</v>
      </c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D3" s="17" t="s">
        <v>8</v>
      </c>
      <c r="BH3" s="6" t="n">
        <f aca="false">BH2+29.65</f>
        <v>40519.3</v>
      </c>
      <c r="BI3" s="6" t="n">
        <v>130</v>
      </c>
      <c r="BJ3" s="6" t="n">
        <v>3</v>
      </c>
      <c r="CD3" s="6" t="n">
        <v>2</v>
      </c>
      <c r="CE3" s="6" t="n">
        <v>50</v>
      </c>
      <c r="CF3" s="6" t="n">
        <v>10</v>
      </c>
      <c r="CG3" s="6" t="n">
        <v>2</v>
      </c>
      <c r="CJ3" s="18" t="n">
        <f aca="false">VLOOKUP(AA7,tar,8)</f>
        <v>19</v>
      </c>
      <c r="CK3" s="6" t="n">
        <v>2</v>
      </c>
      <c r="CL3" s="6" t="n">
        <f aca="false">I3+J3+K3+L3</f>
        <v>175</v>
      </c>
      <c r="CM3" s="6" t="n">
        <f aca="false">MOD(CL3,93)</f>
        <v>82</v>
      </c>
      <c r="CN3" s="6" t="n">
        <f aca="false">IF(CM3=0,93,CM3)</f>
        <v>82</v>
      </c>
      <c r="CP3" s="6" t="n">
        <v>3</v>
      </c>
      <c r="CQ3" s="6" t="s">
        <v>9</v>
      </c>
      <c r="CS3" s="6" t="n">
        <v>3</v>
      </c>
      <c r="CT3" s="6" t="n">
        <v>3</v>
      </c>
    </row>
    <row r="4" customFormat="false" ht="15.3" hidden="false" customHeight="false" outlineLevel="0" collapsed="false">
      <c r="A4" s="12" t="str">
        <f aca="false">IF(OR(F4=A,F4=B,G4=A,G4=B,H4=A,H4=B,I4=B,I4=A,J4=A,J4=B),"X"," ")</f>
        <v> </v>
      </c>
      <c r="B4" s="6" t="n">
        <v>3</v>
      </c>
      <c r="C4" s="13" t="s">
        <v>10</v>
      </c>
      <c r="D4" s="13"/>
      <c r="E4" s="13"/>
      <c r="F4" s="14" t="n">
        <v>20</v>
      </c>
      <c r="G4" s="14" t="n">
        <v>29</v>
      </c>
      <c r="H4" s="14" t="n">
        <v>31</v>
      </c>
      <c r="I4" s="14" t="n">
        <v>60</v>
      </c>
      <c r="J4" s="14" t="n">
        <v>75</v>
      </c>
      <c r="K4" s="15" t="n">
        <v>19</v>
      </c>
      <c r="L4" s="15" t="n">
        <v>30</v>
      </c>
      <c r="M4" s="15" t="n">
        <v>31</v>
      </c>
      <c r="N4" s="15" t="n">
        <v>33</v>
      </c>
      <c r="O4" s="15"/>
      <c r="P4" s="2" t="str">
        <f aca="false">IF(OR(K4=l,L4=l,M4=l,N4=l,O4=l),"X"," ")</f>
        <v> 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C4" s="17" t="s">
        <v>11</v>
      </c>
      <c r="BH4" s="6" t="n">
        <f aca="false">BH3+29.65</f>
        <v>40548.95</v>
      </c>
      <c r="BI4" s="6" t="n">
        <v>131</v>
      </c>
      <c r="BJ4" s="6" t="n">
        <v>4</v>
      </c>
      <c r="CD4" s="6" t="n">
        <v>3</v>
      </c>
      <c r="CE4" s="6" t="n">
        <v>75</v>
      </c>
      <c r="CF4" s="6" t="n">
        <v>15</v>
      </c>
      <c r="CG4" s="6" t="n">
        <v>3</v>
      </c>
      <c r="CK4" s="6" t="n">
        <v>3</v>
      </c>
      <c r="CL4" s="6" t="n">
        <f aca="false">I4+J4+K4+L4</f>
        <v>184</v>
      </c>
      <c r="CM4" s="6" t="n">
        <f aca="false">MOD(CL4,93)</f>
        <v>91</v>
      </c>
      <c r="CN4" s="6" t="n">
        <f aca="false">IF(CM4=0,93,CM4)</f>
        <v>91</v>
      </c>
      <c r="CP4" s="6" t="n">
        <v>4</v>
      </c>
      <c r="CQ4" s="6" t="s">
        <v>12</v>
      </c>
      <c r="CS4" s="6" t="n">
        <v>4</v>
      </c>
      <c r="CT4" s="6" t="n">
        <v>4</v>
      </c>
    </row>
    <row r="5" customFormat="false" ht="15.3" hidden="false" customHeight="false" outlineLevel="0" collapsed="false">
      <c r="A5" s="12" t="str">
        <f aca="false">IF(OR(F5=A,F5=B,G5=A,G5=B,H5=A,H5=B,I5=B,I5=A,J5=A,J5=B),"X"," ")</f>
        <v> </v>
      </c>
      <c r="B5" s="6" t="n">
        <v>4</v>
      </c>
      <c r="C5" s="13" t="s">
        <v>13</v>
      </c>
      <c r="D5" s="13"/>
      <c r="E5" s="13"/>
      <c r="F5" s="14" t="n">
        <v>21</v>
      </c>
      <c r="G5" s="14" t="n">
        <v>25</v>
      </c>
      <c r="H5" s="14" t="n">
        <v>32</v>
      </c>
      <c r="I5" s="14" t="n">
        <v>61</v>
      </c>
      <c r="J5" s="14" t="n">
        <v>76</v>
      </c>
      <c r="K5" s="15" t="n">
        <v>20</v>
      </c>
      <c r="L5" s="15"/>
      <c r="M5" s="15"/>
      <c r="N5" s="15"/>
      <c r="O5" s="15"/>
      <c r="P5" s="2" t="str">
        <f aca="false">IF(OR(K5=l,L5=l,M5=l,N5=l,O5=l),"X"," ")</f>
        <v> </v>
      </c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C5" s="19" t="s">
        <v>14</v>
      </c>
      <c r="AH5" s="19" t="s">
        <v>15</v>
      </c>
      <c r="BH5" s="6" t="n">
        <f aca="false">BH4+29.65</f>
        <v>40578.6</v>
      </c>
      <c r="BI5" s="6" t="n">
        <v>132</v>
      </c>
      <c r="BJ5" s="6" t="n">
        <v>5</v>
      </c>
      <c r="CD5" s="6" t="n">
        <v>4</v>
      </c>
      <c r="CE5" s="6" t="n">
        <v>100</v>
      </c>
      <c r="CF5" s="6" t="n">
        <v>20</v>
      </c>
      <c r="CG5" s="6" t="n">
        <v>4</v>
      </c>
      <c r="CK5" s="6" t="n">
        <v>4</v>
      </c>
      <c r="CL5" s="6" t="n">
        <f aca="false">I5+J5+K5+L5</f>
        <v>157</v>
      </c>
      <c r="CM5" s="6" t="n">
        <f aca="false">MOD(CL5,93)</f>
        <v>64</v>
      </c>
      <c r="CN5" s="6" t="n">
        <f aca="false">IF(CM5=0,93,CM5)</f>
        <v>64</v>
      </c>
      <c r="CP5" s="6" t="n">
        <v>5</v>
      </c>
      <c r="CQ5" s="6" t="s">
        <v>16</v>
      </c>
      <c r="CS5" s="6" t="n">
        <v>5</v>
      </c>
      <c r="CT5" s="6" t="n">
        <v>5</v>
      </c>
    </row>
    <row r="6" customFormat="false" ht="15.3" hidden="false" customHeight="false" outlineLevel="0" collapsed="false">
      <c r="A6" s="12" t="str">
        <f aca="false">IF(OR(F6=A,F6=B,G6=A,G6=B,H6=A,H6=B,I6=B,I6=A,J6=A,J6=B),"X"," ")</f>
        <v>X</v>
      </c>
      <c r="B6" s="6" t="n">
        <v>5</v>
      </c>
      <c r="C6" s="13" t="s">
        <v>17</v>
      </c>
      <c r="D6" s="13"/>
      <c r="E6" s="13"/>
      <c r="F6" s="14" t="n">
        <v>22</v>
      </c>
      <c r="G6" s="14" t="n">
        <v>25</v>
      </c>
      <c r="H6" s="14" t="n">
        <v>33</v>
      </c>
      <c r="I6" s="14" t="n">
        <v>41</v>
      </c>
      <c r="J6" s="14" t="n">
        <v>62</v>
      </c>
      <c r="K6" s="15" t="n">
        <v>21</v>
      </c>
      <c r="L6" s="15"/>
      <c r="M6" s="15"/>
      <c r="N6" s="15"/>
      <c r="O6" s="15"/>
      <c r="P6" s="2" t="str">
        <f aca="false">IF(OR(K6=l,L6=l,M6=l,N6=l,O6=l),"X"," ")</f>
        <v>X</v>
      </c>
      <c r="Q6" s="20" t="s">
        <v>18</v>
      </c>
      <c r="R6" s="21"/>
      <c r="S6" s="21"/>
      <c r="T6" s="21"/>
      <c r="U6" s="22" t="n">
        <f aca="false">IF(BM2=0,78,BM2)</f>
        <v>75</v>
      </c>
      <c r="V6" s="23" t="n">
        <f aca="false">IF(BN2=0,78,BN2)</f>
        <v>15</v>
      </c>
      <c r="W6" s="23" t="n">
        <f aca="false">IF(BO2=0,78,BO2)</f>
        <v>20</v>
      </c>
      <c r="X6" s="24" t="n">
        <f aca="false">IF(BP2=0,78,BP2)</f>
        <v>70</v>
      </c>
      <c r="Y6" s="6" t="n">
        <f aca="false">U6+V6+W6</f>
        <v>110</v>
      </c>
      <c r="AA6" s="25"/>
      <c r="AC6" s="19" t="s">
        <v>19</v>
      </c>
      <c r="AH6" s="19" t="s">
        <v>20</v>
      </c>
      <c r="BH6" s="6" t="n">
        <f aca="false">BH5+29.65</f>
        <v>40608.25</v>
      </c>
      <c r="BI6" s="6" t="n">
        <v>133</v>
      </c>
      <c r="BJ6" s="6" t="n">
        <v>6</v>
      </c>
      <c r="CK6" s="6" t="n">
        <v>5</v>
      </c>
      <c r="CL6" s="6" t="n">
        <f aca="false">I6+J6+K6+L6</f>
        <v>124</v>
      </c>
      <c r="CM6" s="6" t="n">
        <f aca="false">MOD(CL6,93)</f>
        <v>31</v>
      </c>
      <c r="CN6" s="6" t="n">
        <f aca="false">IF(CM6=0,93,CM6)</f>
        <v>31</v>
      </c>
      <c r="CP6" s="6" t="n">
        <v>6</v>
      </c>
      <c r="CQ6" s="6" t="s">
        <v>21</v>
      </c>
      <c r="CS6" s="6" t="n">
        <v>6</v>
      </c>
      <c r="CT6" s="6" t="n">
        <v>6</v>
      </c>
    </row>
    <row r="7" customFormat="false" ht="15.3" hidden="false" customHeight="false" outlineLevel="0" collapsed="false">
      <c r="A7" s="12" t="str">
        <f aca="false">IF(OR(F7=A,F7=B,G7=A,G7=B,H7=A,H7=B,I7=B,I7=A,J7=A,J7=B),"X"," ")</f>
        <v>X</v>
      </c>
      <c r="B7" s="6" t="n">
        <v>6</v>
      </c>
      <c r="C7" s="13" t="s">
        <v>22</v>
      </c>
      <c r="D7" s="13"/>
      <c r="E7" s="13"/>
      <c r="F7" s="14" t="n">
        <v>1</v>
      </c>
      <c r="G7" s="14" t="n">
        <v>10</v>
      </c>
      <c r="H7" s="14" t="n">
        <v>17</v>
      </c>
      <c r="I7" s="14" t="n">
        <v>34</v>
      </c>
      <c r="J7" s="14" t="n">
        <v>63</v>
      </c>
      <c r="K7" s="15" t="n">
        <v>7</v>
      </c>
      <c r="L7" s="15" t="n">
        <v>32</v>
      </c>
      <c r="M7" s="15"/>
      <c r="N7" s="15"/>
      <c r="O7" s="15"/>
      <c r="P7" s="2" t="str">
        <f aca="false">IF(OR(K7=l,L7=l,M7=l,N7=l,O7=l),"X"," ")</f>
        <v> </v>
      </c>
      <c r="Q7" s="26"/>
      <c r="R7" s="27" t="n">
        <f aca="false">VLOOKUP(S7,tar,3)</f>
        <v>28</v>
      </c>
      <c r="S7" s="28" t="n">
        <f aca="false">VLOOKUP(V14,lin,6)</f>
        <v>34</v>
      </c>
      <c r="U7" s="29" t="n">
        <f aca="false">VLOOKUP(AA7,tar,3)</f>
        <v>33</v>
      </c>
      <c r="V7" s="30" t="s">
        <v>23</v>
      </c>
      <c r="W7" s="30"/>
      <c r="X7" s="30"/>
      <c r="Y7" s="30"/>
      <c r="Z7" s="30"/>
      <c r="AA7" s="31" t="n">
        <v>62</v>
      </c>
      <c r="AC7" s="19" t="s">
        <v>24</v>
      </c>
      <c r="AH7" s="19" t="s">
        <v>24</v>
      </c>
      <c r="BH7" s="6" t="n">
        <f aca="false">BH6+29.65</f>
        <v>40637.9</v>
      </c>
      <c r="BI7" s="6" t="n">
        <v>134</v>
      </c>
      <c r="BJ7" s="6" t="n">
        <v>7</v>
      </c>
      <c r="CK7" s="6" t="n">
        <v>6</v>
      </c>
      <c r="CL7" s="6" t="n">
        <f aca="false">I7+J7+K7+L7</f>
        <v>136</v>
      </c>
      <c r="CM7" s="6" t="n">
        <f aca="false">MOD(CL7,93)</f>
        <v>43</v>
      </c>
      <c r="CN7" s="6" t="n">
        <f aca="false">IF(CM7=0,93,CM7)</f>
        <v>43</v>
      </c>
      <c r="CP7" s="6" t="n">
        <v>7</v>
      </c>
      <c r="CQ7" s="6" t="s">
        <v>25</v>
      </c>
      <c r="CS7" s="6" t="n">
        <v>7</v>
      </c>
      <c r="CT7" s="6" t="n">
        <v>7</v>
      </c>
    </row>
    <row r="8" customFormat="false" ht="15.3" hidden="false" customHeight="false" outlineLevel="0" collapsed="false">
      <c r="A8" s="12" t="str">
        <f aca="false">IF(OR(F8=A,F8=B,G8=A,G8=B,H8=A,H8=B,I8=B,I8=A,J8=A,J8=B),"X"," ")</f>
        <v> </v>
      </c>
      <c r="B8" s="6" t="n">
        <v>7</v>
      </c>
      <c r="C8" s="13" t="s">
        <v>26</v>
      </c>
      <c r="D8" s="13"/>
      <c r="E8" s="13"/>
      <c r="F8" s="14" t="n">
        <v>2</v>
      </c>
      <c r="G8" s="14" t="n">
        <v>18</v>
      </c>
      <c r="H8" s="14" t="n">
        <v>30</v>
      </c>
      <c r="I8" s="14" t="n">
        <v>35</v>
      </c>
      <c r="J8" s="14" t="n">
        <v>64</v>
      </c>
      <c r="K8" s="15" t="n">
        <v>17</v>
      </c>
      <c r="L8" s="15" t="n">
        <v>23</v>
      </c>
      <c r="M8" s="15"/>
      <c r="N8" s="15"/>
      <c r="O8" s="15"/>
      <c r="P8" s="2" t="str">
        <f aca="false">IF(OR(K8=l,L8=l,M8=l,N8=l,O8=l),"X"," ")</f>
        <v> </v>
      </c>
      <c r="Q8" s="32" t="str">
        <f aca="false">VLOOKUP(V14,lin,7)</f>
        <v>the Peace</v>
      </c>
      <c r="R8" s="32"/>
      <c r="S8" s="32"/>
      <c r="T8" s="32"/>
      <c r="U8" s="32"/>
      <c r="V8" s="33" t="str">
        <f aca="false">VLOOKUP(AA7,tar,2)</f>
        <v>Fundamental truths</v>
      </c>
      <c r="W8" s="33"/>
      <c r="X8" s="33"/>
      <c r="Y8" s="33"/>
      <c r="Z8" s="33"/>
      <c r="AA8" s="33"/>
      <c r="AC8" s="19" t="s">
        <v>27</v>
      </c>
      <c r="AH8" s="19" t="s">
        <v>28</v>
      </c>
      <c r="BH8" s="6" t="n">
        <f aca="false">BH7+29.65</f>
        <v>40667.55</v>
      </c>
      <c r="BI8" s="6" t="n">
        <v>135</v>
      </c>
      <c r="BJ8" s="6" t="n">
        <v>8</v>
      </c>
      <c r="CK8" s="6" t="n">
        <v>7</v>
      </c>
      <c r="CL8" s="6" t="n">
        <f aca="false">I8+J8+K8+L8</f>
        <v>139</v>
      </c>
      <c r="CM8" s="6" t="n">
        <f aca="false">MOD(CL8,93)</f>
        <v>46</v>
      </c>
      <c r="CN8" s="6" t="n">
        <f aca="false">IF(CM8=0,93,CM8)</f>
        <v>46</v>
      </c>
      <c r="CP8" s="6" t="n">
        <v>8</v>
      </c>
      <c r="CQ8" s="6" t="s">
        <v>29</v>
      </c>
      <c r="CS8" s="6" t="n">
        <v>8</v>
      </c>
      <c r="CT8" s="6" t="n">
        <v>8</v>
      </c>
    </row>
    <row r="9" customFormat="false" ht="15.3" hidden="false" customHeight="false" outlineLevel="0" collapsed="false">
      <c r="A9" s="12" t="str">
        <f aca="false">IF(OR(F9=A,F9=B,G9=A,G9=B,H9=A,H9=B,I9=B,I9=A,J9=A,J9=B),"X"," ")</f>
        <v> </v>
      </c>
      <c r="B9" s="6" t="n">
        <v>8</v>
      </c>
      <c r="C9" s="13" t="s">
        <v>30</v>
      </c>
      <c r="D9" s="13"/>
      <c r="E9" s="13"/>
      <c r="F9" s="14" t="n">
        <v>3</v>
      </c>
      <c r="G9" s="14" t="n">
        <v>19</v>
      </c>
      <c r="H9" s="14" t="n">
        <v>36</v>
      </c>
      <c r="I9" s="14" t="n">
        <v>65</v>
      </c>
      <c r="J9" s="14" t="n">
        <v>22</v>
      </c>
      <c r="K9" s="15" t="n">
        <v>2</v>
      </c>
      <c r="L9" s="15" t="n">
        <v>24</v>
      </c>
      <c r="M9" s="15" t="n">
        <v>27</v>
      </c>
      <c r="N9" s="15"/>
      <c r="O9" s="15"/>
      <c r="P9" s="2" t="str">
        <f aca="false">IF(OR(K9=l,L9=l,M9=l,N9=l,O9=l),"X"," ")</f>
        <v> </v>
      </c>
      <c r="Q9" s="34" t="str">
        <f aca="false">VLOOKUP(S7,tar,4)</f>
        <v>use the linx</v>
      </c>
      <c r="R9" s="34"/>
      <c r="S9" s="34"/>
      <c r="T9" s="34"/>
      <c r="U9" s="34"/>
      <c r="V9" s="35" t="str">
        <f aca="false">VLOOKUP(AA7,tar,4)</f>
        <v>follow the linx</v>
      </c>
      <c r="W9" s="35"/>
      <c r="X9" s="35"/>
      <c r="Y9" s="35"/>
      <c r="Z9" s="35"/>
      <c r="AA9" s="35"/>
      <c r="AC9" s="19" t="s">
        <v>31</v>
      </c>
      <c r="AH9" s="19" t="s">
        <v>32</v>
      </c>
      <c r="BH9" s="6" t="n">
        <f aca="false">BH8+29.65</f>
        <v>40697.2</v>
      </c>
      <c r="BI9" s="6" t="n">
        <v>136</v>
      </c>
      <c r="BJ9" s="6" t="n">
        <v>9</v>
      </c>
      <c r="CK9" s="6" t="n">
        <v>8</v>
      </c>
      <c r="CL9" s="6" t="n">
        <f aca="false">I9+J9+K9+L9</f>
        <v>113</v>
      </c>
      <c r="CM9" s="6" t="n">
        <f aca="false">MOD(CL9,93)</f>
        <v>20</v>
      </c>
      <c r="CN9" s="6" t="n">
        <f aca="false">IF(CM9=0,93,CM9)</f>
        <v>20</v>
      </c>
      <c r="CP9" s="6" t="n">
        <v>9</v>
      </c>
      <c r="CQ9" s="6" t="s">
        <v>33</v>
      </c>
      <c r="CS9" s="6" t="n">
        <v>9</v>
      </c>
      <c r="CT9" s="6" t="n">
        <v>9</v>
      </c>
    </row>
    <row r="10" customFormat="false" ht="15.3" hidden="false" customHeight="false" outlineLevel="0" collapsed="false">
      <c r="A10" s="12" t="str">
        <f aca="false">IF(OR(F10=A,F10=B,G10=A,G10=B,H10=A,H10=B,I10=B,I10=A,J10=A,J10=B),"X"," ")</f>
        <v> </v>
      </c>
      <c r="B10" s="6" t="n">
        <v>9</v>
      </c>
      <c r="C10" s="13" t="s">
        <v>34</v>
      </c>
      <c r="D10" s="13"/>
      <c r="E10" s="13"/>
      <c r="F10" s="14" t="n">
        <v>4</v>
      </c>
      <c r="G10" s="14" t="n">
        <v>20</v>
      </c>
      <c r="H10" s="14" t="n">
        <v>23</v>
      </c>
      <c r="I10" s="14" t="n">
        <v>37</v>
      </c>
      <c r="J10" s="14" t="n">
        <v>66</v>
      </c>
      <c r="K10" s="15" t="n">
        <v>14</v>
      </c>
      <c r="L10" s="15" t="n">
        <v>25</v>
      </c>
      <c r="M10" s="15"/>
      <c r="N10" s="15"/>
      <c r="O10" s="15"/>
      <c r="P10" s="2" t="str">
        <f aca="false">IF(OR(K10=l,L10=l,M10=l,N10=l,O10=l),"X"," ")</f>
        <v> </v>
      </c>
      <c r="Q10" s="36"/>
      <c r="R10" s="37"/>
      <c r="S10" s="37"/>
      <c r="T10" s="37"/>
      <c r="U10" s="37"/>
      <c r="V10" s="37"/>
      <c r="W10" s="38" t="s">
        <v>35</v>
      </c>
      <c r="X10" s="39"/>
      <c r="Y10" s="39"/>
      <c r="Z10" s="40" t="s">
        <v>36</v>
      </c>
      <c r="AA10" s="41" t="n">
        <v>21</v>
      </c>
      <c r="AC10" s="19"/>
      <c r="BH10" s="6" t="n">
        <f aca="false">BH9+29.65</f>
        <v>40726.85</v>
      </c>
      <c r="BI10" s="6" t="n">
        <v>137</v>
      </c>
      <c r="BJ10" s="6" t="n">
        <v>10</v>
      </c>
      <c r="CK10" s="6" t="n">
        <v>9</v>
      </c>
      <c r="CL10" s="6" t="n">
        <f aca="false">I10+J10+K10+L10</f>
        <v>142</v>
      </c>
      <c r="CM10" s="6" t="n">
        <f aca="false">MOD(CL10,93)</f>
        <v>49</v>
      </c>
      <c r="CN10" s="6" t="n">
        <f aca="false">IF(CM10=0,93,CM10)</f>
        <v>49</v>
      </c>
      <c r="CP10" s="6" t="n">
        <v>10</v>
      </c>
      <c r="CQ10" s="6" t="s">
        <v>37</v>
      </c>
      <c r="CS10" s="6" t="n">
        <v>10</v>
      </c>
      <c r="CT10" s="6" t="n">
        <v>10</v>
      </c>
    </row>
    <row r="11" customFormat="false" ht="15.3" hidden="false" customHeight="false" outlineLevel="0" collapsed="false">
      <c r="A11" s="12" t="str">
        <f aca="false">IF(OR(F11=A,F11=B,G11=A,G11=B,H11=A,H11=B,I11=B,I11=A,J11=A,J11=B),"X"," ")</f>
        <v> </v>
      </c>
      <c r="B11" s="6" t="n">
        <v>10</v>
      </c>
      <c r="C11" s="13" t="s">
        <v>38</v>
      </c>
      <c r="D11" s="13"/>
      <c r="E11" s="13"/>
      <c r="F11" s="14" t="n">
        <v>5</v>
      </c>
      <c r="G11" s="14" t="n">
        <v>15</v>
      </c>
      <c r="H11" s="14" t="n">
        <v>21</v>
      </c>
      <c r="I11" s="14" t="n">
        <v>38</v>
      </c>
      <c r="J11" s="14" t="n">
        <v>67</v>
      </c>
      <c r="K11" s="15" t="n">
        <v>1</v>
      </c>
      <c r="L11" s="15" t="n">
        <v>2</v>
      </c>
      <c r="M11" s="15" t="n">
        <v>24</v>
      </c>
      <c r="N11" s="15" t="n">
        <v>26</v>
      </c>
      <c r="O11" s="15"/>
      <c r="P11" s="2" t="str">
        <f aca="false">IF(OR(K11=l,L11=l,M11=l,N11=l,O11=l),"X"," ")</f>
        <v> </v>
      </c>
      <c r="Q11" s="42" t="str">
        <f aca="false">VLOOKUP(AA10,ima,3)</f>
        <v>exploration, spirit</v>
      </c>
      <c r="R11" s="42"/>
      <c r="S11" s="42"/>
      <c r="T11" s="42"/>
      <c r="U11" s="42"/>
      <c r="V11" s="42"/>
      <c r="W11" s="42"/>
      <c r="X11" s="43" t="str">
        <f aca="false">VLOOKUP(AA10,ima,2)</f>
        <v> ∆  &amp;  O  </v>
      </c>
      <c r="Y11" s="43"/>
      <c r="Z11" s="43"/>
      <c r="AA11" s="43"/>
      <c r="AC11" s="17" t="s">
        <v>39</v>
      </c>
      <c r="BD11" s="44"/>
      <c r="BH11" s="6" t="n">
        <f aca="false">BH10+29.65</f>
        <v>40756.5</v>
      </c>
      <c r="BI11" s="6" t="n">
        <v>138</v>
      </c>
      <c r="BJ11" s="6" t="n">
        <v>11</v>
      </c>
      <c r="CK11" s="6" t="n">
        <v>10</v>
      </c>
      <c r="CL11" s="6" t="n">
        <f aca="false">I11+J11+K11+L11</f>
        <v>108</v>
      </c>
      <c r="CM11" s="6" t="n">
        <f aca="false">MOD(CL11,93)</f>
        <v>15</v>
      </c>
      <c r="CN11" s="6" t="n">
        <f aca="false">IF(CM11=0,93,CM11)</f>
        <v>15</v>
      </c>
      <c r="CP11" s="6" t="n">
        <v>11</v>
      </c>
      <c r="CQ11" s="6" t="s">
        <v>40</v>
      </c>
      <c r="CS11" s="6" t="n">
        <v>11</v>
      </c>
      <c r="CT11" s="6" t="n">
        <v>11</v>
      </c>
    </row>
    <row r="12" customFormat="false" ht="15.3" hidden="false" customHeight="false" outlineLevel="0" collapsed="false">
      <c r="A12" s="12" t="str">
        <f aca="false">IF(OR(F12=A,F12=B,G12=A,G12=B,H12=A,H12=B,I12=B,I12=A,J12=A,J12=B),"X"," ")</f>
        <v> </v>
      </c>
      <c r="B12" s="6" t="n">
        <v>11</v>
      </c>
      <c r="C12" s="13" t="s">
        <v>41</v>
      </c>
      <c r="D12" s="13"/>
      <c r="E12" s="13"/>
      <c r="F12" s="14" t="n">
        <v>6</v>
      </c>
      <c r="G12" s="14" t="n">
        <v>22</v>
      </c>
      <c r="H12" s="14" t="n">
        <v>31</v>
      </c>
      <c r="I12" s="14" t="n">
        <v>39</v>
      </c>
      <c r="J12" s="14" t="n">
        <v>68</v>
      </c>
      <c r="K12" s="15" t="n">
        <v>27</v>
      </c>
      <c r="L12" s="15" t="n">
        <v>34</v>
      </c>
      <c r="M12" s="15"/>
      <c r="N12" s="15"/>
      <c r="O12" s="15"/>
      <c r="P12" s="2" t="str">
        <f aca="false">IF(OR(K12=l,L12=l,M12=l,N12=l,O12=l),"X"," ")</f>
        <v> </v>
      </c>
      <c r="Q12" s="26"/>
      <c r="AA12" s="45" t="s">
        <v>42</v>
      </c>
      <c r="AC12" s="19" t="s">
        <v>14</v>
      </c>
      <c r="AH12" s="19" t="s">
        <v>15</v>
      </c>
      <c r="BD12" s="44"/>
      <c r="BH12" s="6" t="n">
        <f aca="false">BH11+29.65</f>
        <v>40786.15</v>
      </c>
      <c r="BI12" s="6" t="n">
        <v>139</v>
      </c>
      <c r="BJ12" s="6" t="n">
        <v>12</v>
      </c>
      <c r="CK12" s="6" t="n">
        <v>11</v>
      </c>
      <c r="CL12" s="6" t="n">
        <f aca="false">I12+J12+K12+L12</f>
        <v>168</v>
      </c>
      <c r="CM12" s="6" t="n">
        <f aca="false">MOD(CL12,93)</f>
        <v>75</v>
      </c>
      <c r="CN12" s="6" t="n">
        <f aca="false">IF(CM12=0,93,CM12)</f>
        <v>75</v>
      </c>
      <c r="CP12" s="6" t="n">
        <v>12</v>
      </c>
      <c r="CQ12" s="6" t="s">
        <v>43</v>
      </c>
      <c r="CS12" s="6" t="n">
        <v>12</v>
      </c>
      <c r="CT12" s="6" t="n">
        <v>12</v>
      </c>
    </row>
    <row r="13" customFormat="false" ht="15.3" hidden="false" customHeight="false" outlineLevel="0" collapsed="false">
      <c r="A13" s="12" t="str">
        <f aca="false">IF(OR(F13=A,F13=B,G13=A,G13=B,H13=A,H13=B,I13=B,I13=A,J13=A,J13=B),"X"," ")</f>
        <v> </v>
      </c>
      <c r="B13" s="6" t="n">
        <v>12</v>
      </c>
      <c r="C13" s="13" t="s">
        <v>44</v>
      </c>
      <c r="D13" s="13"/>
      <c r="E13" s="13"/>
      <c r="F13" s="14" t="n">
        <v>2</v>
      </c>
      <c r="G13" s="14" t="n">
        <v>7</v>
      </c>
      <c r="H13" s="14" t="n">
        <v>23</v>
      </c>
      <c r="I13" s="14" t="n">
        <v>40</v>
      </c>
      <c r="J13" s="14" t="n">
        <v>69</v>
      </c>
      <c r="K13" s="15" t="n">
        <v>21</v>
      </c>
      <c r="L13" s="15" t="n">
        <v>22</v>
      </c>
      <c r="M13" s="15" t="n">
        <v>28</v>
      </c>
      <c r="N13" s="15"/>
      <c r="O13" s="15"/>
      <c r="P13" s="2" t="str">
        <f aca="false">IF(OR(K13=l,L13=l,M13=l,N13=l,O13=l),"X"," ")</f>
        <v>X</v>
      </c>
      <c r="Q13" s="26"/>
      <c r="V13" s="46" t="s">
        <v>45</v>
      </c>
      <c r="W13" s="46"/>
      <c r="X13" s="46"/>
      <c r="Y13" s="46"/>
      <c r="Z13" s="46"/>
      <c r="AA13" s="47" t="n">
        <v>15</v>
      </c>
      <c r="AC13" s="19" t="s">
        <v>46</v>
      </c>
      <c r="AH13" s="19" t="s">
        <v>46</v>
      </c>
      <c r="BH13" s="6" t="n">
        <f aca="false">BH12+29.65</f>
        <v>40815.8</v>
      </c>
      <c r="BI13" s="6" t="n">
        <v>140</v>
      </c>
      <c r="BJ13" s="6" t="n">
        <v>13</v>
      </c>
      <c r="CK13" s="6" t="n">
        <v>12</v>
      </c>
      <c r="CL13" s="6" t="n">
        <f aca="false">I13+J13+K13+L13</f>
        <v>152</v>
      </c>
      <c r="CM13" s="6" t="n">
        <f aca="false">MOD(CL13,93)</f>
        <v>59</v>
      </c>
      <c r="CN13" s="6" t="n">
        <f aca="false">IF(CM13=0,93,CM13)</f>
        <v>59</v>
      </c>
      <c r="CP13" s="6" t="n">
        <v>13</v>
      </c>
      <c r="CQ13" s="6" t="s">
        <v>47</v>
      </c>
      <c r="CS13" s="6" t="n">
        <v>13</v>
      </c>
      <c r="CT13" s="6" t="n">
        <v>13</v>
      </c>
    </row>
    <row r="14" customFormat="false" ht="15.3" hidden="false" customHeight="false" outlineLevel="0" collapsed="false">
      <c r="A14" s="12" t="str">
        <f aca="false">IF(OR(F14=A,F14=B,G14=A,G14=B,H14=A,H14=B,I14=B,I14=A,J14=A,J14=B),"X"," ")</f>
        <v> </v>
      </c>
      <c r="B14" s="6" t="n">
        <v>13</v>
      </c>
      <c r="C14" s="13" t="s">
        <v>48</v>
      </c>
      <c r="D14" s="13"/>
      <c r="E14" s="13"/>
      <c r="F14" s="14" t="n">
        <v>8</v>
      </c>
      <c r="G14" s="14" t="n">
        <v>24</v>
      </c>
      <c r="H14" s="14" t="n">
        <v>41</v>
      </c>
      <c r="I14" s="14" t="n">
        <v>70</v>
      </c>
      <c r="J14" s="14" t="n">
        <v>27</v>
      </c>
      <c r="K14" s="15" t="n">
        <v>29</v>
      </c>
      <c r="L14" s="15" t="n">
        <v>31</v>
      </c>
      <c r="M14" s="15" t="n">
        <v>32</v>
      </c>
      <c r="N14" s="15"/>
      <c r="O14" s="15"/>
      <c r="P14" s="2" t="str">
        <f aca="false">IF(OR(K14=l,L14=l,M14=l,N14=l,O14=l),"X"," ")</f>
        <v> </v>
      </c>
      <c r="Q14" s="48" t="s">
        <v>49</v>
      </c>
      <c r="R14" s="48"/>
      <c r="S14" s="48"/>
      <c r="T14" s="48"/>
      <c r="U14" s="48"/>
      <c r="V14" s="49" t="n">
        <f aca="false">VLOOKUP(AA7,tar,3)</f>
        <v>33</v>
      </c>
      <c r="W14" s="50" t="n">
        <f aca="false">VLOOKUP(V14,lin,3)</f>
        <v>62</v>
      </c>
      <c r="X14" s="50" t="n">
        <f aca="false">VLOOKUP(V14,lin,6)</f>
        <v>34</v>
      </c>
      <c r="Y14" s="50" t="n">
        <f aca="false">VLOOKUP(V14,lin,9)</f>
        <v>17</v>
      </c>
      <c r="Z14" s="50" t="n">
        <f aca="false">VLOOKUP(CJ3,cod,4)</f>
        <v>63</v>
      </c>
      <c r="AA14" s="51" t="n">
        <v>41</v>
      </c>
      <c r="AC14" s="19" t="s">
        <v>50</v>
      </c>
      <c r="AH14" s="19" t="s">
        <v>50</v>
      </c>
      <c r="BH14" s="6" t="n">
        <f aca="false">BH13+29.65</f>
        <v>40845.45</v>
      </c>
      <c r="BI14" s="6" t="n">
        <v>141</v>
      </c>
      <c r="BJ14" s="6" t="n">
        <v>14</v>
      </c>
      <c r="CK14" s="6" t="n">
        <v>13</v>
      </c>
      <c r="CL14" s="6" t="n">
        <f aca="false">I14+J14+K14+L14</f>
        <v>157</v>
      </c>
      <c r="CM14" s="6" t="n">
        <f aca="false">MOD(CL14,93)</f>
        <v>64</v>
      </c>
      <c r="CN14" s="6" t="n">
        <f aca="false">IF(CM14=0,93,CM14)</f>
        <v>64</v>
      </c>
      <c r="CP14" s="6" t="n">
        <v>14</v>
      </c>
      <c r="CQ14" s="6" t="s">
        <v>51</v>
      </c>
      <c r="CS14" s="6" t="n">
        <v>14</v>
      </c>
      <c r="CT14" s="6" t="n">
        <v>14</v>
      </c>
    </row>
    <row r="15" customFormat="false" ht="15.3" hidden="false" customHeight="false" outlineLevel="0" collapsed="false">
      <c r="A15" s="12" t="str">
        <f aca="false">IF(OR(F15=A,F15=B,G15=A,G15=B,H15=A,H15=B,I15=B,I15=A,J15=A,J15=B),"X"," ")</f>
        <v> </v>
      </c>
      <c r="B15" s="6" t="n">
        <v>14</v>
      </c>
      <c r="C15" s="13" t="s">
        <v>52</v>
      </c>
      <c r="D15" s="13"/>
      <c r="E15" s="13"/>
      <c r="F15" s="14" t="n">
        <v>9</v>
      </c>
      <c r="G15" s="14" t="n">
        <v>16</v>
      </c>
      <c r="H15" s="14" t="n">
        <v>25</v>
      </c>
      <c r="I15" s="14" t="n">
        <v>42</v>
      </c>
      <c r="J15" s="14" t="n">
        <v>71</v>
      </c>
      <c r="K15" s="15" t="n">
        <v>30</v>
      </c>
      <c r="L15" s="15"/>
      <c r="M15" s="15"/>
      <c r="N15" s="15"/>
      <c r="O15" s="15"/>
      <c r="P15" s="2" t="str">
        <f aca="false">IF(OR(K15=l,L15=l,M15=l,N15=l,O15=l),"X"," ")</f>
        <v> </v>
      </c>
      <c r="Q15" s="52" t="str">
        <f aca="false">VLOOKUP(AA14,rct,2)</f>
        <v>The manie words make place for merrie and warm feelings. 
Remember that a wise never complains...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C15" s="19" t="s">
        <v>53</v>
      </c>
      <c r="AH15" s="19" t="s">
        <v>53</v>
      </c>
      <c r="BH15" s="6" t="n">
        <f aca="false">BH14+29.65</f>
        <v>40875.1</v>
      </c>
      <c r="BI15" s="6" t="n">
        <v>142</v>
      </c>
      <c r="BJ15" s="6" t="n">
        <v>15</v>
      </c>
      <c r="CK15" s="6" t="n">
        <v>14</v>
      </c>
      <c r="CL15" s="6" t="n">
        <f aca="false">I15+J15+K15+L15</f>
        <v>143</v>
      </c>
      <c r="CM15" s="6" t="n">
        <f aca="false">MOD(CL15,93)</f>
        <v>50</v>
      </c>
      <c r="CN15" s="6" t="n">
        <f aca="false">IF(CM15=0,93,CM15)</f>
        <v>50</v>
      </c>
      <c r="CP15" s="6" t="n">
        <v>15</v>
      </c>
      <c r="CQ15" s="6" t="s">
        <v>54</v>
      </c>
      <c r="CS15" s="6" t="n">
        <v>15</v>
      </c>
      <c r="CT15" s="6" t="n">
        <v>15</v>
      </c>
    </row>
    <row r="16" customFormat="false" ht="15.3" hidden="false" customHeight="false" outlineLevel="0" collapsed="false">
      <c r="A16" s="12" t="str">
        <f aca="false">IF(OR(F16=A,F16=B,G16=A,G16=B,H16=A,H16=B,I16=B,I16=A,J16=A,J16=B),"X"," ")</f>
        <v> </v>
      </c>
      <c r="B16" s="6" t="n">
        <v>15</v>
      </c>
      <c r="C16" s="13" t="s">
        <v>55</v>
      </c>
      <c r="D16" s="13"/>
      <c r="E16" s="13"/>
      <c r="F16" s="14" t="n">
        <v>8</v>
      </c>
      <c r="G16" s="14" t="n">
        <v>10</v>
      </c>
      <c r="H16" s="14" t="n">
        <v>26</v>
      </c>
      <c r="I16" s="14" t="n">
        <v>43</v>
      </c>
      <c r="J16" s="14" t="n">
        <v>72</v>
      </c>
      <c r="K16" s="15" t="n">
        <v>31</v>
      </c>
      <c r="L16" s="15"/>
      <c r="M16" s="15"/>
      <c r="N16" s="15"/>
      <c r="O16" s="15"/>
      <c r="P16" s="2" t="str">
        <f aca="false">IF(OR(K16=l,L16=l,M16=l,N16=l,O16=l),"X"," ")</f>
        <v> </v>
      </c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C16" s="19" t="s">
        <v>56</v>
      </c>
      <c r="AH16" s="19" t="s">
        <v>56</v>
      </c>
      <c r="BH16" s="6" t="n">
        <f aca="false">BH15+29.65</f>
        <v>40904.75</v>
      </c>
      <c r="BI16" s="6" t="n">
        <v>143</v>
      </c>
      <c r="BJ16" s="6" t="n">
        <v>16</v>
      </c>
      <c r="CK16" s="6" t="n">
        <v>15</v>
      </c>
      <c r="CL16" s="6" t="n">
        <f aca="false">I16+J16+K16+L16</f>
        <v>146</v>
      </c>
      <c r="CM16" s="6" t="n">
        <f aca="false">MOD(CL16,93)</f>
        <v>53</v>
      </c>
      <c r="CN16" s="6" t="n">
        <f aca="false">IF(CM16=0,93,CM16)</f>
        <v>53</v>
      </c>
      <c r="CP16" s="6" t="n">
        <v>16</v>
      </c>
      <c r="CQ16" s="6" t="s">
        <v>57</v>
      </c>
      <c r="CS16" s="6" t="n">
        <v>16</v>
      </c>
      <c r="CT16" s="6" t="n">
        <v>16</v>
      </c>
    </row>
    <row r="17" customFormat="false" ht="15.3" hidden="false" customHeight="false" outlineLevel="0" collapsed="false">
      <c r="A17" s="12" t="str">
        <f aca="false">IF(OR(F17=A,F17=B,G17=A,G17=B,H17=A,H17=B,I17=B,I17=A,J17=A,J17=B),"X"," ")</f>
        <v> </v>
      </c>
      <c r="B17" s="6" t="n">
        <v>16</v>
      </c>
      <c r="C17" s="13" t="s">
        <v>58</v>
      </c>
      <c r="D17" s="13"/>
      <c r="E17" s="13"/>
      <c r="F17" s="14" t="n">
        <v>1</v>
      </c>
      <c r="G17" s="14" t="n">
        <v>11</v>
      </c>
      <c r="H17" s="14" t="n">
        <v>27</v>
      </c>
      <c r="I17" s="14" t="n">
        <v>44</v>
      </c>
      <c r="J17" s="14" t="n">
        <v>73</v>
      </c>
      <c r="K17" s="15" t="n">
        <v>8</v>
      </c>
      <c r="L17" s="15" t="n">
        <v>32</v>
      </c>
      <c r="M17" s="15"/>
      <c r="N17" s="15"/>
      <c r="O17" s="15"/>
      <c r="P17" s="2" t="str">
        <f aca="false">IF(OR(K17=l,L17=l,M17=l,N17=l,O17=l),"X"," ")</f>
        <v> </v>
      </c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C17" s="19" t="s">
        <v>59</v>
      </c>
      <c r="AH17" s="19" t="s">
        <v>59</v>
      </c>
      <c r="BH17" s="6" t="n">
        <f aca="false">BH16+29.65</f>
        <v>40934.4</v>
      </c>
      <c r="BI17" s="6" t="n">
        <v>144</v>
      </c>
      <c r="BJ17" s="6" t="n">
        <v>17</v>
      </c>
      <c r="CK17" s="6" t="n">
        <v>16</v>
      </c>
      <c r="CL17" s="6" t="n">
        <f aca="false">I17+J17+K17+L17</f>
        <v>157</v>
      </c>
      <c r="CM17" s="6" t="n">
        <f aca="false">MOD(CL17,93)</f>
        <v>64</v>
      </c>
      <c r="CN17" s="6" t="n">
        <f aca="false">IF(CM17=0,93,CM17)</f>
        <v>64</v>
      </c>
      <c r="CP17" s="6" t="n">
        <v>17</v>
      </c>
      <c r="CQ17" s="6" t="s">
        <v>60</v>
      </c>
      <c r="CS17" s="6" t="n">
        <v>17</v>
      </c>
      <c r="CT17" s="6" t="n">
        <v>17</v>
      </c>
    </row>
    <row r="18" customFormat="false" ht="15.3" hidden="false" customHeight="false" outlineLevel="0" collapsed="false">
      <c r="A18" s="12" t="str">
        <f aca="false">IF(OR(F18=A,F18=B,G18=A,G18=B,H18=A,H18=B,I18=B,I18=A,J18=A,J18=B),"X"," ")</f>
        <v> </v>
      </c>
      <c r="B18" s="6" t="n">
        <v>17</v>
      </c>
      <c r="C18" s="13" t="s">
        <v>61</v>
      </c>
      <c r="D18" s="13"/>
      <c r="E18" s="13"/>
      <c r="F18" s="14" t="n">
        <v>12</v>
      </c>
      <c r="G18" s="14" t="n">
        <v>26</v>
      </c>
      <c r="H18" s="14" t="n">
        <v>28</v>
      </c>
      <c r="I18" s="14" t="n">
        <v>45</v>
      </c>
      <c r="J18" s="14" t="n">
        <v>74</v>
      </c>
      <c r="K18" s="15" t="n">
        <v>1</v>
      </c>
      <c r="L18" s="15" t="n">
        <v>18</v>
      </c>
      <c r="M18" s="15" t="n">
        <v>33</v>
      </c>
      <c r="N18" s="15"/>
      <c r="O18" s="15"/>
      <c r="P18" s="2" t="str">
        <f aca="false">IF(OR(K18=l,L18=l,M18=l,N18=l,O18=l),"X"," ")</f>
        <v> </v>
      </c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C18" s="19" t="s">
        <v>31</v>
      </c>
      <c r="AH18" s="19" t="s">
        <v>62</v>
      </c>
      <c r="BH18" s="6" t="n">
        <f aca="false">BH17+29.65</f>
        <v>40964.05</v>
      </c>
      <c r="BI18" s="6" t="n">
        <v>145</v>
      </c>
      <c r="BJ18" s="6" t="n">
        <v>18</v>
      </c>
      <c r="CK18" s="6" t="n">
        <v>17</v>
      </c>
      <c r="CL18" s="6" t="n">
        <f aca="false">I18+J18+K18+L18</f>
        <v>138</v>
      </c>
      <c r="CM18" s="6" t="n">
        <f aca="false">MOD(CL18,93)</f>
        <v>45</v>
      </c>
      <c r="CN18" s="6" t="n">
        <f aca="false">IF(CM18=0,93,CM18)</f>
        <v>45</v>
      </c>
      <c r="CP18" s="6" t="n">
        <v>18</v>
      </c>
      <c r="CQ18" s="6" t="s">
        <v>63</v>
      </c>
      <c r="CS18" s="6" t="n">
        <v>18</v>
      </c>
      <c r="CT18" s="6" t="n">
        <v>18</v>
      </c>
    </row>
    <row r="19" customFormat="false" ht="15.3" hidden="false" customHeight="false" outlineLevel="0" collapsed="false">
      <c r="A19" s="12" t="str">
        <f aca="false">IF(OR(F19=A,F19=B,G19=A,G19=B,H19=A,H19=B,I19=B,I19=A,J19=A,J19=B),"X"," ")</f>
        <v> </v>
      </c>
      <c r="B19" s="6" t="n">
        <v>18</v>
      </c>
      <c r="C19" s="13" t="s">
        <v>64</v>
      </c>
      <c r="D19" s="13"/>
      <c r="E19" s="13"/>
      <c r="F19" s="14" t="n">
        <v>13</v>
      </c>
      <c r="G19" s="14" t="n">
        <v>19</v>
      </c>
      <c r="H19" s="14" t="n">
        <v>46</v>
      </c>
      <c r="I19" s="14" t="n">
        <v>61</v>
      </c>
      <c r="J19" s="14" t="n">
        <v>75</v>
      </c>
      <c r="K19" s="15" t="n">
        <v>2</v>
      </c>
      <c r="L19" s="15" t="n">
        <v>5</v>
      </c>
      <c r="M19" s="15" t="n">
        <v>18</v>
      </c>
      <c r="N19" s="15" t="n">
        <v>28</v>
      </c>
      <c r="O19" s="15" t="n">
        <v>34</v>
      </c>
      <c r="P19" s="2" t="str">
        <f aca="false">IF(OR(K19=l,L19=l,M19=l,N19=l,O19=l),"X"," ")</f>
        <v> </v>
      </c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C19" s="19" t="s">
        <v>65</v>
      </c>
      <c r="AH19" s="19" t="s">
        <v>65</v>
      </c>
      <c r="BH19" s="6" t="n">
        <f aca="false">BH18+29.65</f>
        <v>40993.7</v>
      </c>
      <c r="BI19" s="6" t="n">
        <v>146</v>
      </c>
      <c r="BJ19" s="6" t="n">
        <v>19</v>
      </c>
      <c r="CK19" s="6" t="n">
        <v>18</v>
      </c>
      <c r="CL19" s="6" t="n">
        <f aca="false">I19+J19+K19+L19</f>
        <v>143</v>
      </c>
      <c r="CM19" s="6" t="n">
        <f aca="false">MOD(CL19,93)</f>
        <v>50</v>
      </c>
      <c r="CN19" s="6" t="n">
        <f aca="false">IF(CM19=0,93,CM19)</f>
        <v>50</v>
      </c>
      <c r="CP19" s="6" t="n">
        <v>19</v>
      </c>
      <c r="CQ19" s="6" t="s">
        <v>66</v>
      </c>
      <c r="CS19" s="6" t="n">
        <v>19</v>
      </c>
      <c r="CT19" s="6" t="n">
        <v>19</v>
      </c>
    </row>
    <row r="20" customFormat="false" ht="15.3" hidden="false" customHeight="false" outlineLevel="0" collapsed="false">
      <c r="A20" s="12" t="str">
        <f aca="false">IF(OR(F20=A,F20=B,G20=A,G20=B,H20=A,H20=B,I20=B,I20=A,J20=A,J20=B),"X"," ")</f>
        <v>X</v>
      </c>
      <c r="B20" s="6" t="n">
        <v>19</v>
      </c>
      <c r="C20" s="13" t="s">
        <v>67</v>
      </c>
      <c r="D20" s="13"/>
      <c r="E20" s="13"/>
      <c r="F20" s="14" t="n">
        <v>12</v>
      </c>
      <c r="G20" s="14" t="n">
        <v>14</v>
      </c>
      <c r="H20" s="14" t="n">
        <v>47</v>
      </c>
      <c r="I20" s="14" t="n">
        <v>62</v>
      </c>
      <c r="J20" s="14" t="n">
        <v>76</v>
      </c>
      <c r="K20" s="15" t="n">
        <v>3</v>
      </c>
      <c r="L20" s="15" t="n">
        <v>15</v>
      </c>
      <c r="M20" s="15" t="n">
        <v>28</v>
      </c>
      <c r="N20" s="15" t="n">
        <v>35</v>
      </c>
      <c r="O20" s="15"/>
      <c r="P20" s="2" t="str">
        <f aca="false">IF(OR(K20=l,L20=l,M20=l,N20=l,O20=l),"X"," ")</f>
        <v> </v>
      </c>
      <c r="Q20" s="53" t="n">
        <f aca="false">MOD(AD1,25)</f>
        <v>12</v>
      </c>
      <c r="R20" s="54" t="n">
        <f aca="false">MOD(Q20,5)</f>
        <v>2</v>
      </c>
      <c r="S20" s="55" t="n">
        <f aca="false">ROUNDDOWN(AD1/25,0)</f>
        <v>0</v>
      </c>
      <c r="T20" s="55" t="n">
        <f aca="false">ROUNDDOWN(Q20/5,0)</f>
        <v>2</v>
      </c>
      <c r="U20" s="56"/>
      <c r="V20" s="56"/>
      <c r="W20" s="56"/>
      <c r="X20" s="56"/>
      <c r="Y20" s="57"/>
      <c r="AC20" s="19" t="s">
        <v>28</v>
      </c>
      <c r="AH20" s="19" t="s">
        <v>28</v>
      </c>
      <c r="BH20" s="6" t="n">
        <f aca="false">BH19+29.65</f>
        <v>41023.35</v>
      </c>
      <c r="BI20" s="6" t="n">
        <v>147</v>
      </c>
      <c r="BJ20" s="6" t="n">
        <v>20</v>
      </c>
      <c r="CK20" s="6" t="n">
        <v>19</v>
      </c>
      <c r="CL20" s="6" t="n">
        <f aca="false">I20+J20+K20+L20</f>
        <v>156</v>
      </c>
      <c r="CM20" s="6" t="n">
        <f aca="false">MOD(CL20,93)</f>
        <v>63</v>
      </c>
      <c r="CN20" s="6" t="n">
        <f aca="false">IF(CM20=0,93,CM20)</f>
        <v>63</v>
      </c>
      <c r="CP20" s="6" t="n">
        <v>20</v>
      </c>
      <c r="CQ20" s="6" t="s">
        <v>68</v>
      </c>
      <c r="CS20" s="6" t="n">
        <v>20</v>
      </c>
      <c r="CT20" s="6" t="n">
        <v>20</v>
      </c>
    </row>
    <row r="21" customFormat="false" ht="15.3" hidden="false" customHeight="false" outlineLevel="0" collapsed="false">
      <c r="A21" s="12" t="str">
        <f aca="false">IF(OR(F21=A,F21=B,G21=A,G21=B,H21=A,H21=B,I21=B,I21=A,J21=A,J21=B),"X"," ")</f>
        <v> </v>
      </c>
      <c r="B21" s="6" t="n">
        <v>20</v>
      </c>
      <c r="C21" s="13" t="s">
        <v>69</v>
      </c>
      <c r="D21" s="13"/>
      <c r="E21" s="13"/>
      <c r="F21" s="14" t="n">
        <v>5</v>
      </c>
      <c r="G21" s="14" t="n">
        <v>15</v>
      </c>
      <c r="H21" s="14" t="n">
        <v>48</v>
      </c>
      <c r="I21" s="14" t="n">
        <v>63</v>
      </c>
      <c r="J21" s="14" t="n">
        <v>77</v>
      </c>
      <c r="K21" s="15" t="n">
        <v>2</v>
      </c>
      <c r="L21" s="15" t="n">
        <v>3</v>
      </c>
      <c r="M21" s="15" t="n">
        <v>4</v>
      </c>
      <c r="N21" s="15" t="n">
        <v>25</v>
      </c>
      <c r="O21" s="15" t="n">
        <v>36</v>
      </c>
      <c r="P21" s="2" t="str">
        <f aca="false">IF(OR(K21=l,L21=l,M21=l,N21=l,O21=l),"X"," ")</f>
        <v> </v>
      </c>
      <c r="Q21" s="26"/>
      <c r="R21" s="58"/>
      <c r="S21" s="59" t="str">
        <f aca="false">VLOOKUP(R20,lcc,2)</f>
        <v>ooXX</v>
      </c>
      <c r="T21" s="59"/>
      <c r="U21" s="59"/>
      <c r="V21" s="59" t="s">
        <v>70</v>
      </c>
      <c r="W21" s="59"/>
      <c r="X21" s="59"/>
      <c r="Y21" s="60"/>
      <c r="AC21" s="19" t="s">
        <v>71</v>
      </c>
      <c r="AH21" s="19" t="s">
        <v>32</v>
      </c>
      <c r="BH21" s="6" t="n">
        <f aca="false">BH20+29.65</f>
        <v>41053</v>
      </c>
      <c r="BI21" s="6" t="n">
        <v>148</v>
      </c>
      <c r="BJ21" s="6" t="n">
        <v>21</v>
      </c>
      <c r="CK21" s="6" t="n">
        <v>20</v>
      </c>
      <c r="CL21" s="6" t="n">
        <f aca="false">I21+J21+K21+L21</f>
        <v>145</v>
      </c>
      <c r="CM21" s="6" t="n">
        <f aca="false">MOD(CL21,93)</f>
        <v>52</v>
      </c>
      <c r="CN21" s="6" t="n">
        <f aca="false">IF(CM21=0,93,CM21)</f>
        <v>52</v>
      </c>
      <c r="CP21" s="6" t="n">
        <v>21</v>
      </c>
      <c r="CQ21" s="6" t="s">
        <v>72</v>
      </c>
      <c r="CS21" s="6" t="n">
        <v>21</v>
      </c>
      <c r="CT21" s="6" t="n">
        <v>21</v>
      </c>
    </row>
    <row r="22" customFormat="false" ht="15.3" hidden="false" customHeight="false" outlineLevel="0" collapsed="false">
      <c r="A22" s="12" t="str">
        <f aca="false">IF(OR(F22=A,F22=B,G22=A,G22=B,H22=A,H22=B,I22=B,I22=A,J22=A,J22=B),"X"," ")</f>
        <v> </v>
      </c>
      <c r="B22" s="6" t="n">
        <v>21</v>
      </c>
      <c r="C22" s="13" t="s">
        <v>73</v>
      </c>
      <c r="D22" s="13"/>
      <c r="E22" s="13"/>
      <c r="F22" s="14" t="n">
        <v>16</v>
      </c>
      <c r="G22" s="14" t="n">
        <v>27</v>
      </c>
      <c r="H22" s="14" t="n">
        <v>49</v>
      </c>
      <c r="I22" s="14" t="n">
        <v>64</v>
      </c>
      <c r="J22" s="14" t="n">
        <v>78</v>
      </c>
      <c r="K22" s="15" t="n">
        <v>5</v>
      </c>
      <c r="L22" s="15" t="n">
        <v>7</v>
      </c>
      <c r="M22" s="15" t="n">
        <v>12</v>
      </c>
      <c r="N22" s="15" t="n">
        <v>13</v>
      </c>
      <c r="O22" s="15" t="n">
        <v>35</v>
      </c>
      <c r="P22" s="2" t="str">
        <f aca="false">IF(OR(K22=l,L22=l,M22=l,N22=l,O22=l),"X"," ")</f>
        <v> </v>
      </c>
      <c r="Q22" s="26"/>
      <c r="R22" s="58"/>
      <c r="S22" s="61"/>
      <c r="T22" s="61"/>
      <c r="U22" s="61"/>
      <c r="V22" s="61"/>
      <c r="W22" s="61"/>
      <c r="X22" s="61"/>
      <c r="Y22" s="60"/>
      <c r="BH22" s="6" t="n">
        <f aca="false">BH21+29.65</f>
        <v>41082.65</v>
      </c>
      <c r="BI22" s="6" t="n">
        <v>149</v>
      </c>
      <c r="BJ22" s="6" t="n">
        <v>22</v>
      </c>
      <c r="CK22" s="6" t="n">
        <v>21</v>
      </c>
      <c r="CL22" s="6" t="n">
        <f aca="false">I22+J22+K22+L22</f>
        <v>154</v>
      </c>
      <c r="CM22" s="6" t="n">
        <f aca="false">MOD(CL22,93)</f>
        <v>61</v>
      </c>
      <c r="CN22" s="6" t="n">
        <f aca="false">IF(CM22=0,93,CM22)</f>
        <v>61</v>
      </c>
      <c r="CP22" s="6" t="n">
        <v>22</v>
      </c>
      <c r="CQ22" s="6" t="s">
        <v>74</v>
      </c>
      <c r="CS22" s="6" t="n">
        <v>22</v>
      </c>
      <c r="CT22" s="6" t="n">
        <v>0</v>
      </c>
    </row>
    <row r="23" customFormat="false" ht="15.3" hidden="false" customHeight="false" outlineLevel="0" collapsed="false">
      <c r="A23" s="12" t="str">
        <f aca="false">IF(OR(F23=A,F23=B,G23=A,G23=B,H23=A,H23=B,I23=B,I23=A,J23=A,J23=B),"X"," ")</f>
        <v> </v>
      </c>
      <c r="B23" s="6" t="n">
        <v>22</v>
      </c>
      <c r="C23" s="13" t="s">
        <v>75</v>
      </c>
      <c r="D23" s="13"/>
      <c r="E23" s="13"/>
      <c r="F23" s="14" t="n">
        <v>8</v>
      </c>
      <c r="G23" s="14" t="n">
        <v>17</v>
      </c>
      <c r="H23" s="14" t="n">
        <v>20</v>
      </c>
      <c r="I23" s="14" t="n">
        <v>50</v>
      </c>
      <c r="J23" s="14" t="n">
        <v>65</v>
      </c>
      <c r="K23" s="15" t="n">
        <v>6</v>
      </c>
      <c r="L23" s="15" t="n">
        <v>12</v>
      </c>
      <c r="M23" s="15" t="n">
        <v>17</v>
      </c>
      <c r="N23" s="15"/>
      <c r="O23" s="15"/>
      <c r="P23" s="2" t="str">
        <f aca="false">IF(OR(K23=l,L23=l,M23=l,N23=l,O23=l),"X"," ")</f>
        <v> </v>
      </c>
      <c r="Q23" s="26"/>
      <c r="R23" s="58"/>
      <c r="S23" s="59" t="str">
        <f aca="false">VLOOKUP(T20,lcc,2)</f>
        <v>ooXX</v>
      </c>
      <c r="T23" s="59"/>
      <c r="U23" s="59"/>
      <c r="V23" s="59" t="s">
        <v>76</v>
      </c>
      <c r="W23" s="59"/>
      <c r="X23" s="59"/>
      <c r="Y23" s="60"/>
      <c r="AH23" s="6" t="n">
        <v>0</v>
      </c>
      <c r="AI23" s="6" t="s">
        <v>77</v>
      </c>
      <c r="BH23" s="6" t="n">
        <f aca="false">BH22+29.65</f>
        <v>41112.3</v>
      </c>
      <c r="BI23" s="6" t="n">
        <v>150</v>
      </c>
      <c r="BJ23" s="6" t="n">
        <v>23</v>
      </c>
      <c r="CK23" s="6" t="n">
        <v>22</v>
      </c>
      <c r="CL23" s="6" t="n">
        <f aca="false">I23+J23+K23+L23</f>
        <v>133</v>
      </c>
      <c r="CM23" s="6" t="n">
        <f aca="false">MOD(CL23,93)</f>
        <v>40</v>
      </c>
      <c r="CN23" s="6" t="n">
        <f aca="false">IF(CM23=0,93,CM23)</f>
        <v>40</v>
      </c>
      <c r="CP23" s="6" t="n">
        <v>23</v>
      </c>
      <c r="CQ23" s="6" t="s">
        <v>78</v>
      </c>
      <c r="CS23" s="6" t="n">
        <v>23</v>
      </c>
      <c r="CT23" s="6" t="s">
        <v>9</v>
      </c>
    </row>
    <row r="24" customFormat="false" ht="15.3" hidden="false" customHeight="false" outlineLevel="0" collapsed="false">
      <c r="A24" s="12" t="str">
        <f aca="false">IF(OR(F24=A,F24=B,G24=A,G24=B,H24=A,H24=B,I24=B,I24=A,J24=A,J24=B),"X"," ")</f>
        <v> </v>
      </c>
      <c r="B24" s="6" t="n">
        <v>23</v>
      </c>
      <c r="C24" s="13" t="s">
        <v>79</v>
      </c>
      <c r="D24" s="13"/>
      <c r="E24" s="13"/>
      <c r="F24" s="14" t="n">
        <v>9</v>
      </c>
      <c r="G24" s="14" t="n">
        <v>13</v>
      </c>
      <c r="H24" s="14" t="n">
        <v>18</v>
      </c>
      <c r="I24" s="14" t="n">
        <v>51</v>
      </c>
      <c r="J24" s="14" t="n">
        <v>66</v>
      </c>
      <c r="K24" s="15" t="n">
        <v>7</v>
      </c>
      <c r="L24" s="15" t="n">
        <v>10</v>
      </c>
      <c r="M24" s="15" t="n">
        <v>27</v>
      </c>
      <c r="N24" s="15" t="n">
        <v>32</v>
      </c>
      <c r="O24" s="15"/>
      <c r="P24" s="2" t="str">
        <f aca="false">IF(OR(K24=l,L24=l,M24=l,N24=l,O24=l),"X"," ")</f>
        <v> </v>
      </c>
      <c r="Q24" s="26"/>
      <c r="R24" s="58"/>
      <c r="S24" s="61"/>
      <c r="T24" s="61"/>
      <c r="U24" s="61"/>
      <c r="V24" s="61"/>
      <c r="W24" s="61"/>
      <c r="X24" s="61"/>
      <c r="Y24" s="60"/>
      <c r="AH24" s="6" t="n">
        <v>1</v>
      </c>
      <c r="AI24" s="6" t="s">
        <v>80</v>
      </c>
      <c r="BH24" s="6" t="n">
        <f aca="false">BH23+29.65</f>
        <v>41141.95</v>
      </c>
      <c r="BI24" s="6" t="n">
        <v>151</v>
      </c>
      <c r="BJ24" s="6" t="n">
        <v>24</v>
      </c>
      <c r="CK24" s="6" t="n">
        <v>23</v>
      </c>
      <c r="CL24" s="6" t="n">
        <f aca="false">I24+J24+K24+L24</f>
        <v>134</v>
      </c>
      <c r="CM24" s="6" t="n">
        <f aca="false">MOD(CL24,93)</f>
        <v>41</v>
      </c>
      <c r="CN24" s="6" t="n">
        <f aca="false">IF(CM24=0,93,CM24)</f>
        <v>41</v>
      </c>
      <c r="CP24" s="6" t="n">
        <v>24</v>
      </c>
      <c r="CQ24" s="6" t="s">
        <v>81</v>
      </c>
      <c r="CS24" s="6" t="n">
        <v>24</v>
      </c>
      <c r="CT24" s="6" t="s">
        <v>12</v>
      </c>
    </row>
    <row r="25" customFormat="false" ht="15.3" hidden="false" customHeight="false" outlineLevel="0" collapsed="false">
      <c r="A25" s="12" t="str">
        <f aca="false">IF(OR(F25=A,F25=B,G25=A,G25=B,H25=A,H25=B,I25=B,I25=A,J25=A,J25=B),"X"," ")</f>
        <v> </v>
      </c>
      <c r="B25" s="6" t="n">
        <v>24</v>
      </c>
      <c r="C25" s="13" t="s">
        <v>82</v>
      </c>
      <c r="D25" s="13"/>
      <c r="E25" s="13"/>
      <c r="F25" s="14" t="n">
        <v>6</v>
      </c>
      <c r="G25" s="14" t="n">
        <v>10</v>
      </c>
      <c r="H25" s="14" t="n">
        <v>19</v>
      </c>
      <c r="I25" s="14" t="n">
        <v>52</v>
      </c>
      <c r="J25" s="14" t="n">
        <v>67</v>
      </c>
      <c r="K25" s="15" t="n">
        <v>1</v>
      </c>
      <c r="L25" s="15" t="n">
        <v>8</v>
      </c>
      <c r="M25" s="15" t="n">
        <v>29</v>
      </c>
      <c r="N25" s="15"/>
      <c r="O25" s="15"/>
      <c r="P25" s="2" t="str">
        <f aca="false">IF(OR(K25=l,L25=l,M25=l,N25=l,O25=l),"X"," ")</f>
        <v> </v>
      </c>
      <c r="Q25" s="26"/>
      <c r="R25" s="58"/>
      <c r="S25" s="59" t="str">
        <f aca="false">VLOOKUP(S20,lcc,2)</f>
        <v>oooo</v>
      </c>
      <c r="T25" s="59"/>
      <c r="U25" s="59"/>
      <c r="V25" s="59" t="s">
        <v>83</v>
      </c>
      <c r="W25" s="59"/>
      <c r="X25" s="59"/>
      <c r="Y25" s="60"/>
      <c r="AH25" s="6" t="n">
        <v>2</v>
      </c>
      <c r="AI25" s="6" t="s">
        <v>84</v>
      </c>
      <c r="BH25" s="6" t="n">
        <f aca="false">BH24+29.65</f>
        <v>41171.6</v>
      </c>
      <c r="BI25" s="6" t="n">
        <v>152</v>
      </c>
      <c r="BJ25" s="6" t="n">
        <v>25</v>
      </c>
      <c r="CK25" s="6" t="n">
        <v>24</v>
      </c>
      <c r="CL25" s="6" t="n">
        <f aca="false">I25+J25+K25+L25</f>
        <v>128</v>
      </c>
      <c r="CM25" s="6" t="n">
        <f aca="false">MOD(CL25,93)</f>
        <v>35</v>
      </c>
      <c r="CN25" s="6" t="n">
        <f aca="false">IF(CM25=0,93,CM25)</f>
        <v>35</v>
      </c>
      <c r="CP25" s="6" t="n">
        <v>25</v>
      </c>
      <c r="CQ25" s="6" t="s">
        <v>85</v>
      </c>
      <c r="CS25" s="6" t="n">
        <v>25</v>
      </c>
      <c r="CT25" s="6" t="s">
        <v>16</v>
      </c>
    </row>
    <row r="26" customFormat="false" ht="15.3" hidden="false" customHeight="true" outlineLevel="0" collapsed="false">
      <c r="A26" s="12" t="str">
        <f aca="false">IF(OR(F26=A,F26=B,G26=A,G26=B,H26=A,H26=B,I26=B,I26=A,J26=A,J26=B),"X"," ")</f>
        <v> </v>
      </c>
      <c r="B26" s="6" t="n">
        <v>25</v>
      </c>
      <c r="C26" s="13" t="s">
        <v>86</v>
      </c>
      <c r="D26" s="13"/>
      <c r="E26" s="13"/>
      <c r="F26" s="14" t="n">
        <v>11</v>
      </c>
      <c r="G26" s="14" t="n">
        <v>20</v>
      </c>
      <c r="H26" s="14" t="n">
        <v>28</v>
      </c>
      <c r="I26" s="14" t="n">
        <v>53</v>
      </c>
      <c r="J26" s="14" t="n">
        <v>68</v>
      </c>
      <c r="K26" s="15" t="n">
        <v>6</v>
      </c>
      <c r="L26" s="15" t="n">
        <v>9</v>
      </c>
      <c r="M26" s="15" t="n">
        <v>30</v>
      </c>
      <c r="N26" s="15"/>
      <c r="O26" s="15"/>
      <c r="P26" s="2" t="str">
        <f aca="false">IF(OR(K26=l,L26=l,M26=l,N26=l,O26=l),"X"," ")</f>
        <v> </v>
      </c>
      <c r="Q26" s="26"/>
      <c r="R26" s="62" t="s">
        <v>87</v>
      </c>
      <c r="S26" s="62"/>
      <c r="T26" s="62"/>
      <c r="U26" s="62"/>
      <c r="V26" s="62"/>
      <c r="W26" s="62"/>
      <c r="X26" s="62"/>
      <c r="Y26" s="62"/>
      <c r="AH26" s="6" t="n">
        <v>3</v>
      </c>
      <c r="AI26" s="6" t="s">
        <v>88</v>
      </c>
      <c r="BH26" s="6" t="n">
        <f aca="false">BH25+29.65</f>
        <v>41201.25</v>
      </c>
      <c r="BI26" s="6" t="n">
        <v>153</v>
      </c>
      <c r="BJ26" s="6" t="n">
        <v>26</v>
      </c>
      <c r="CK26" s="6" t="n">
        <v>25</v>
      </c>
      <c r="CL26" s="6" t="n">
        <f aca="false">I26+J26+K26+L26</f>
        <v>136</v>
      </c>
      <c r="CM26" s="6" t="n">
        <f aca="false">MOD(CL26,93)</f>
        <v>43</v>
      </c>
      <c r="CN26" s="6" t="n">
        <f aca="false">IF(CM26=0,93,CM26)</f>
        <v>43</v>
      </c>
      <c r="CP26" s="6" t="n">
        <v>26</v>
      </c>
      <c r="CQ26" s="6" t="s">
        <v>89</v>
      </c>
      <c r="CS26" s="6" t="n">
        <v>26</v>
      </c>
      <c r="CT26" s="6" t="s">
        <v>21</v>
      </c>
    </row>
    <row r="27" customFormat="false" ht="15.3" hidden="false" customHeight="false" outlineLevel="0" collapsed="false">
      <c r="A27" s="12" t="str">
        <f aca="false">IF(OR(F27=A,F27=B,G27=A,G27=B,H27=A,H27=B,I27=B,I27=A,J27=A,J27=B),"X"," ")</f>
        <v> </v>
      </c>
      <c r="B27" s="6" t="n">
        <v>26</v>
      </c>
      <c r="C27" s="13" t="s">
        <v>90</v>
      </c>
      <c r="D27" s="13"/>
      <c r="E27" s="13"/>
      <c r="F27" s="14" t="n">
        <v>12</v>
      </c>
      <c r="G27" s="14" t="n">
        <v>21</v>
      </c>
      <c r="H27" s="14" t="n">
        <v>54</v>
      </c>
      <c r="I27" s="14" t="n">
        <v>69</v>
      </c>
      <c r="J27" s="14" t="n">
        <v>31</v>
      </c>
      <c r="K27" s="15" t="n">
        <v>9</v>
      </c>
      <c r="L27" s="15" t="n">
        <v>10</v>
      </c>
      <c r="M27" s="15" t="n">
        <v>16</v>
      </c>
      <c r="N27" s="15"/>
      <c r="O27" s="15"/>
      <c r="P27" s="2" t="str">
        <f aca="false">IF(OR(K27=l,L27=l,M27=l,N27=l,O27=l),"X"," ")</f>
        <v> </v>
      </c>
      <c r="Q27" s="26"/>
      <c r="R27" s="62"/>
      <c r="S27" s="62"/>
      <c r="T27" s="62"/>
      <c r="U27" s="62"/>
      <c r="V27" s="62"/>
      <c r="W27" s="62"/>
      <c r="X27" s="62"/>
      <c r="Y27" s="62"/>
      <c r="AH27" s="6" t="n">
        <v>4</v>
      </c>
      <c r="AI27" s="6" t="s">
        <v>91</v>
      </c>
      <c r="BH27" s="6" t="n">
        <f aca="false">BH26+29.65</f>
        <v>41230.9</v>
      </c>
      <c r="BI27" s="6" t="n">
        <v>154</v>
      </c>
      <c r="BJ27" s="6" t="n">
        <v>27</v>
      </c>
      <c r="CK27" s="6" t="n">
        <v>26</v>
      </c>
      <c r="CL27" s="6" t="n">
        <f aca="false">I27+J27+K27+L27</f>
        <v>119</v>
      </c>
      <c r="CM27" s="6" t="n">
        <f aca="false">MOD(CL27,93)</f>
        <v>26</v>
      </c>
      <c r="CN27" s="6" t="n">
        <f aca="false">IF(CM27=0,93,CM27)</f>
        <v>26</v>
      </c>
      <c r="CP27" s="6" t="n">
        <v>27</v>
      </c>
      <c r="CQ27" s="6" t="s">
        <v>92</v>
      </c>
      <c r="CS27" s="6" t="n">
        <v>27</v>
      </c>
      <c r="CT27" s="6" t="s">
        <v>25</v>
      </c>
    </row>
    <row r="28" customFormat="false" ht="15.3" hidden="false" customHeight="false" outlineLevel="0" collapsed="false">
      <c r="A28" s="12" t="str">
        <f aca="false">IF(OR(F28=A,F28=B,G28=A,G28=B,H28=A,H28=B,I28=B,I28=A,J28=A,J28=B),"X"," ")</f>
        <v> </v>
      </c>
      <c r="B28" s="6" t="n">
        <v>27</v>
      </c>
      <c r="C28" s="13" t="s">
        <v>93</v>
      </c>
      <c r="D28" s="13"/>
      <c r="E28" s="13"/>
      <c r="F28" s="14" t="n">
        <v>13</v>
      </c>
      <c r="G28" s="14" t="n">
        <v>14</v>
      </c>
      <c r="H28" s="14" t="n">
        <v>22</v>
      </c>
      <c r="I28" s="14" t="n">
        <v>55</v>
      </c>
      <c r="J28" s="14" t="n">
        <v>70</v>
      </c>
      <c r="K28" s="15" t="n">
        <v>9</v>
      </c>
      <c r="L28" s="15" t="n">
        <v>11</v>
      </c>
      <c r="M28" s="15" t="n">
        <v>19</v>
      </c>
      <c r="N28" s="15" t="n">
        <v>23</v>
      </c>
      <c r="O28" s="15" t="n">
        <v>26</v>
      </c>
      <c r="P28" s="2" t="str">
        <f aca="false">IF(OR(K28=l,L28=l,M28=l,N28=l,O28=l),"X"," ")</f>
        <v> </v>
      </c>
      <c r="Q28" s="26"/>
      <c r="R28" s="62"/>
      <c r="S28" s="62"/>
      <c r="T28" s="62"/>
      <c r="U28" s="62"/>
      <c r="V28" s="62"/>
      <c r="W28" s="62"/>
      <c r="X28" s="62"/>
      <c r="Y28" s="62"/>
      <c r="AH28" s="6" t="n">
        <v>5</v>
      </c>
      <c r="AI28" s="6" t="s">
        <v>77</v>
      </c>
      <c r="BH28" s="6" t="n">
        <f aca="false">BH27+29.65</f>
        <v>41260.55</v>
      </c>
      <c r="BI28" s="6" t="n">
        <v>155</v>
      </c>
      <c r="BJ28" s="6" t="n">
        <v>28</v>
      </c>
      <c r="CK28" s="6" t="n">
        <v>27</v>
      </c>
      <c r="CL28" s="6" t="n">
        <f aca="false">I28+J28+K28+L28</f>
        <v>145</v>
      </c>
      <c r="CM28" s="6" t="n">
        <f aca="false">MOD(CL28,93)</f>
        <v>52</v>
      </c>
      <c r="CN28" s="6" t="n">
        <f aca="false">IF(CM28=0,93,CM28)</f>
        <v>52</v>
      </c>
      <c r="CP28" s="6" t="n">
        <v>28</v>
      </c>
      <c r="CQ28" s="6" t="s">
        <v>94</v>
      </c>
      <c r="CS28" s="6" t="n">
        <v>28</v>
      </c>
      <c r="CT28" s="6" t="s">
        <v>29</v>
      </c>
    </row>
    <row r="29" customFormat="false" ht="15.3" hidden="false" customHeight="false" outlineLevel="0" collapsed="false">
      <c r="A29" s="12" t="str">
        <f aca="false">IF(OR(F29=A,F29=B,G29=A,G29=B,H29=A,H29=B,I29=B,I29=A,J29=A,J29=B),"X"," ")</f>
        <v> </v>
      </c>
      <c r="B29" s="6" t="n">
        <v>28</v>
      </c>
      <c r="C29" s="13" t="s">
        <v>95</v>
      </c>
      <c r="D29" s="13"/>
      <c r="E29" s="13"/>
      <c r="F29" s="14" t="n">
        <v>7</v>
      </c>
      <c r="G29" s="14" t="n">
        <v>14</v>
      </c>
      <c r="H29" s="14" t="n">
        <v>23</v>
      </c>
      <c r="I29" s="14" t="n">
        <v>56</v>
      </c>
      <c r="J29" s="14" t="n">
        <v>71</v>
      </c>
      <c r="K29" s="15" t="n">
        <v>6</v>
      </c>
      <c r="L29" s="15" t="n">
        <v>12</v>
      </c>
      <c r="M29" s="15" t="n">
        <v>29</v>
      </c>
      <c r="N29" s="15" t="n">
        <v>36</v>
      </c>
      <c r="O29" s="15"/>
      <c r="P29" s="2" t="str">
        <f aca="false">IF(OR(K29=l,L29=l,M29=l,N29=l,O29=l),"X"," ")</f>
        <v> </v>
      </c>
      <c r="Q29" s="26"/>
      <c r="R29" s="62"/>
      <c r="S29" s="62"/>
      <c r="T29" s="62"/>
      <c r="U29" s="62"/>
      <c r="V29" s="62"/>
      <c r="W29" s="62"/>
      <c r="X29" s="62"/>
      <c r="Y29" s="62"/>
      <c r="BH29" s="6" t="n">
        <f aca="false">BH28+29.65</f>
        <v>41290.2</v>
      </c>
      <c r="BI29" s="6" t="n">
        <v>156</v>
      </c>
      <c r="BJ29" s="6" t="n">
        <v>29</v>
      </c>
      <c r="CK29" s="6" t="n">
        <v>28</v>
      </c>
      <c r="CL29" s="6" t="n">
        <f aca="false">I29+J29+K29+L29</f>
        <v>145</v>
      </c>
      <c r="CM29" s="6" t="n">
        <f aca="false">MOD(CL29,93)</f>
        <v>52</v>
      </c>
      <c r="CN29" s="6" t="n">
        <f aca="false">IF(CM29=0,93,CM29)</f>
        <v>52</v>
      </c>
      <c r="CP29" s="6" t="n">
        <v>29</v>
      </c>
      <c r="CQ29" s="6" t="s">
        <v>96</v>
      </c>
      <c r="CS29" s="6" t="n">
        <v>29</v>
      </c>
      <c r="CT29" s="6" t="s">
        <v>33</v>
      </c>
    </row>
    <row r="30" customFormat="false" ht="15.3" hidden="false" customHeight="false" outlineLevel="0" collapsed="false">
      <c r="A30" s="12" t="str">
        <f aca="false">IF(OR(F30=A,F30=B,G30=A,G30=B,H30=A,H30=B,I30=B,I30=A,J30=A,J30=B),"X"," ")</f>
        <v> </v>
      </c>
      <c r="B30" s="6" t="n">
        <v>29</v>
      </c>
      <c r="C30" s="13" t="s">
        <v>97</v>
      </c>
      <c r="D30" s="13"/>
      <c r="E30" s="13"/>
      <c r="F30" s="14" t="n">
        <v>15</v>
      </c>
      <c r="G30" s="14" t="n">
        <v>18</v>
      </c>
      <c r="H30" s="14" t="n">
        <v>24</v>
      </c>
      <c r="I30" s="14" t="n">
        <v>57</v>
      </c>
      <c r="J30" s="14" t="n">
        <v>72</v>
      </c>
      <c r="K30" s="15" t="n">
        <v>5</v>
      </c>
      <c r="L30" s="15" t="n">
        <v>13</v>
      </c>
      <c r="M30" s="15" t="n">
        <v>16</v>
      </c>
      <c r="N30" s="15" t="n">
        <v>29</v>
      </c>
      <c r="O30" s="15"/>
      <c r="P30" s="2" t="str">
        <f aca="false">IF(OR(K30=l,L30=l,M30=l,N30=l,O30=l),"X"," ")</f>
        <v> </v>
      </c>
      <c r="Q30" s="26"/>
      <c r="R30" s="62"/>
      <c r="S30" s="62"/>
      <c r="T30" s="62"/>
      <c r="U30" s="62"/>
      <c r="V30" s="62"/>
      <c r="W30" s="62"/>
      <c r="X30" s="62"/>
      <c r="Y30" s="62"/>
      <c r="BH30" s="6" t="n">
        <f aca="false">BH29+29.65</f>
        <v>41319.85</v>
      </c>
      <c r="BI30" s="6" t="n">
        <v>157</v>
      </c>
      <c r="BJ30" s="6" t="n">
        <v>1</v>
      </c>
      <c r="CK30" s="6" t="n">
        <v>29</v>
      </c>
      <c r="CL30" s="6" t="n">
        <f aca="false">I30+J30+K30+L30</f>
        <v>147</v>
      </c>
      <c r="CM30" s="6" t="n">
        <f aca="false">MOD(CL30,93)</f>
        <v>54</v>
      </c>
      <c r="CN30" s="6" t="n">
        <f aca="false">IF(CM30=0,93,CM30)</f>
        <v>54</v>
      </c>
      <c r="CP30" s="6" t="n">
        <v>30</v>
      </c>
      <c r="CQ30" s="6" t="s">
        <v>98</v>
      </c>
      <c r="CS30" s="6" t="n">
        <v>30</v>
      </c>
      <c r="CT30" s="6" t="s">
        <v>37</v>
      </c>
    </row>
    <row r="31" customFormat="false" ht="15.3" hidden="false" customHeight="false" outlineLevel="0" collapsed="false">
      <c r="A31" s="12" t="str">
        <f aca="false">IF(OR(F31=A,F31=B,G31=A,G31=B,H31=A,H31=B,I31=B,I31=A,J31=A,J31=B),"X"," ")</f>
        <v> </v>
      </c>
      <c r="B31" s="6" t="n">
        <v>30</v>
      </c>
      <c r="C31" s="13" t="s">
        <v>99</v>
      </c>
      <c r="D31" s="13"/>
      <c r="E31" s="13"/>
      <c r="F31" s="14" t="n">
        <v>11</v>
      </c>
      <c r="G31" s="14" t="n">
        <v>16</v>
      </c>
      <c r="H31" s="14" t="n">
        <v>58</v>
      </c>
      <c r="I31" s="14" t="n">
        <v>30</v>
      </c>
      <c r="J31" s="14" t="n">
        <v>35</v>
      </c>
      <c r="K31" s="15" t="n">
        <v>3</v>
      </c>
      <c r="L31" s="15" t="n">
        <v>4</v>
      </c>
      <c r="M31" s="15" t="n">
        <v>14</v>
      </c>
      <c r="N31" s="15" t="n">
        <v>15</v>
      </c>
      <c r="O31" s="15" t="n">
        <v>26</v>
      </c>
      <c r="P31" s="2" t="str">
        <f aca="false">IF(OR(K31=l,L31=l,M31=l,N31=l,O31=l),"X"," ")</f>
        <v> </v>
      </c>
      <c r="Q31" s="26"/>
      <c r="R31" s="62"/>
      <c r="S31" s="62"/>
      <c r="T31" s="62"/>
      <c r="U31" s="62"/>
      <c r="V31" s="62"/>
      <c r="W31" s="62"/>
      <c r="X31" s="62"/>
      <c r="Y31" s="62"/>
      <c r="BH31" s="6" t="n">
        <f aca="false">BH30+29.65</f>
        <v>41349.5</v>
      </c>
      <c r="BI31" s="6" t="n">
        <v>158</v>
      </c>
      <c r="BJ31" s="6" t="n">
        <v>2</v>
      </c>
      <c r="CK31" s="6" t="n">
        <v>30</v>
      </c>
      <c r="CL31" s="6" t="n">
        <f aca="false">I31+J31+K31+L31</f>
        <v>72</v>
      </c>
      <c r="CM31" s="6" t="n">
        <f aca="false">MOD(CL31,93)</f>
        <v>72</v>
      </c>
      <c r="CN31" s="6" t="n">
        <f aca="false">IF(CM31=0,93,CM31)</f>
        <v>72</v>
      </c>
      <c r="CP31" s="6" t="n">
        <v>31</v>
      </c>
      <c r="CQ31" s="6" t="s">
        <v>100</v>
      </c>
      <c r="CS31" s="6" t="n">
        <v>31</v>
      </c>
      <c r="CT31" s="6" t="s">
        <v>40</v>
      </c>
    </row>
    <row r="32" customFormat="false" ht="15.3" hidden="false" customHeight="false" outlineLevel="0" collapsed="false">
      <c r="A32" s="12" t="str">
        <f aca="false">IF(OR(F32=A,F32=B,G32=A,G32=B,H32=A,H32=B,I32=B,I32=A,J32=A,J32=B),"X"," ")</f>
        <v> </v>
      </c>
      <c r="B32" s="6" t="n">
        <v>31</v>
      </c>
      <c r="C32" s="13" t="s">
        <v>101</v>
      </c>
      <c r="D32" s="13"/>
      <c r="E32" s="13"/>
      <c r="F32" s="14" t="n">
        <v>4</v>
      </c>
      <c r="G32" s="14" t="n">
        <v>17</v>
      </c>
      <c r="H32" s="14" t="n">
        <v>59</v>
      </c>
      <c r="I32" s="14" t="n">
        <v>23</v>
      </c>
      <c r="J32" s="14" t="n">
        <v>36</v>
      </c>
      <c r="K32" s="15" t="n">
        <v>8</v>
      </c>
      <c r="L32" s="15" t="n">
        <v>13</v>
      </c>
      <c r="M32" s="15" t="n">
        <v>15</v>
      </c>
      <c r="N32" s="15" t="n">
        <v>25</v>
      </c>
      <c r="O32" s="15" t="n">
        <v>36</v>
      </c>
      <c r="P32" s="2" t="str">
        <f aca="false">IF(OR(K32=l,L32=l,M32=l,N32=l,O32=l),"X"," ")</f>
        <v> </v>
      </c>
      <c r="Q32" s="26"/>
      <c r="R32" s="62"/>
      <c r="S32" s="62"/>
      <c r="T32" s="62"/>
      <c r="U32" s="62"/>
      <c r="V32" s="62"/>
      <c r="W32" s="62"/>
      <c r="X32" s="62"/>
      <c r="Y32" s="62"/>
      <c r="BH32" s="6" t="n">
        <f aca="false">BH31+29.65</f>
        <v>41379.1500000001</v>
      </c>
      <c r="BI32" s="6" t="n">
        <v>159</v>
      </c>
      <c r="BJ32" s="6" t="n">
        <v>3</v>
      </c>
      <c r="CK32" s="6" t="n">
        <v>31</v>
      </c>
      <c r="CL32" s="6" t="n">
        <f aca="false">I32+J32+K32+L32</f>
        <v>80</v>
      </c>
      <c r="CM32" s="6" t="n">
        <f aca="false">MOD(CL32,93)</f>
        <v>80</v>
      </c>
      <c r="CN32" s="6" t="n">
        <f aca="false">IF(CM32=0,93,CM32)</f>
        <v>80</v>
      </c>
      <c r="CP32" s="6" t="n">
        <v>32</v>
      </c>
      <c r="CQ32" s="6" t="s">
        <v>102</v>
      </c>
      <c r="CS32" s="6" t="n">
        <v>32</v>
      </c>
      <c r="CT32" s="6" t="s">
        <v>43</v>
      </c>
    </row>
    <row r="33" customFormat="false" ht="15.3" hidden="false" customHeight="false" outlineLevel="0" collapsed="false">
      <c r="A33" s="12" t="str">
        <f aca="false">IF(OR(F33=A,F33=B,G33=A,G33=B,H33=A,H33=B,I33=B,I33=A,J33=A,J33=B),"X"," ")</f>
        <v> </v>
      </c>
      <c r="B33" s="6" t="n">
        <v>32</v>
      </c>
      <c r="C33" s="13" t="s">
        <v>103</v>
      </c>
      <c r="D33" s="13"/>
      <c r="E33" s="13"/>
      <c r="F33" s="14" t="n">
        <v>18</v>
      </c>
      <c r="G33" s="14" t="n">
        <v>32</v>
      </c>
      <c r="H33" s="14" t="n">
        <v>60</v>
      </c>
      <c r="I33" s="14" t="n">
        <v>37</v>
      </c>
      <c r="J33" s="14" t="n">
        <v>51</v>
      </c>
      <c r="K33" s="15" t="n">
        <v>16</v>
      </c>
      <c r="L33" s="15" t="n">
        <v>23</v>
      </c>
      <c r="M33" s="15" t="n">
        <v>24</v>
      </c>
      <c r="N33" s="15" t="n">
        <v>34</v>
      </c>
      <c r="O33" s="15" t="n">
        <v>35</v>
      </c>
      <c r="P33" s="2" t="str">
        <f aca="false">IF(OR(K33=l,L33=l,M33=l,N33=l,O33=l),"X"," ")</f>
        <v> </v>
      </c>
      <c r="Q33" s="26"/>
      <c r="R33" s="62"/>
      <c r="S33" s="62"/>
      <c r="T33" s="62"/>
      <c r="U33" s="62"/>
      <c r="V33" s="62"/>
      <c r="W33" s="62"/>
      <c r="X33" s="62"/>
      <c r="Y33" s="62"/>
      <c r="BH33" s="6" t="n">
        <f aca="false">BH32+29.65</f>
        <v>41408.8</v>
      </c>
      <c r="BI33" s="6" t="n">
        <v>160</v>
      </c>
      <c r="BJ33" s="6" t="n">
        <v>4</v>
      </c>
      <c r="CK33" s="6" t="n">
        <v>32</v>
      </c>
      <c r="CL33" s="6" t="n">
        <f aca="false">I33+J33+K33+L33</f>
        <v>127</v>
      </c>
      <c r="CM33" s="6" t="n">
        <f aca="false">MOD(CL33,93)</f>
        <v>34</v>
      </c>
      <c r="CN33" s="6" t="n">
        <f aca="false">IF(CM33=0,93,CM33)</f>
        <v>34</v>
      </c>
      <c r="CP33" s="6" t="n">
        <v>33</v>
      </c>
      <c r="CQ33" s="6" t="s">
        <v>104</v>
      </c>
      <c r="CS33" s="6" t="n">
        <v>33</v>
      </c>
      <c r="CT33" s="6" t="s">
        <v>47</v>
      </c>
    </row>
    <row r="34" customFormat="false" ht="14.9" hidden="false" customHeight="false" outlineLevel="0" collapsed="false">
      <c r="A34" s="63" t="s">
        <v>42</v>
      </c>
      <c r="P34" s="64" t="s">
        <v>42</v>
      </c>
      <c r="Q34" s="26"/>
      <c r="R34" s="65"/>
      <c r="S34" s="66"/>
      <c r="T34" s="66"/>
      <c r="U34" s="66"/>
      <c r="V34" s="66"/>
      <c r="W34" s="66"/>
      <c r="X34" s="66"/>
      <c r="Y34" s="67"/>
      <c r="BH34" s="6" t="n">
        <f aca="false">BH33+29.65</f>
        <v>41438.4500000001</v>
      </c>
      <c r="BI34" s="6" t="n">
        <v>161</v>
      </c>
      <c r="BJ34" s="6" t="n">
        <v>5</v>
      </c>
      <c r="CP34" s="6" t="n">
        <v>34</v>
      </c>
      <c r="CQ34" s="6" t="s">
        <v>105</v>
      </c>
      <c r="CS34" s="6" t="n">
        <v>34</v>
      </c>
      <c r="CT34" s="6" t="s">
        <v>51</v>
      </c>
    </row>
    <row r="35" customFormat="false" ht="12.9" hidden="false" customHeight="false" outlineLevel="0" collapsed="false">
      <c r="BH35" s="6" t="n">
        <f aca="false">BH34+29.65</f>
        <v>41468.1000000001</v>
      </c>
      <c r="BI35" s="6" t="n">
        <v>162</v>
      </c>
      <c r="BJ35" s="6" t="n">
        <v>6</v>
      </c>
      <c r="CP35" s="6" t="n">
        <v>35</v>
      </c>
      <c r="CQ35" s="6" t="s">
        <v>106</v>
      </c>
      <c r="CS35" s="6" t="n">
        <v>35</v>
      </c>
      <c r="CT35" s="6" t="s">
        <v>54</v>
      </c>
    </row>
    <row r="36" customFormat="false" ht="15.3" hidden="false" customHeight="false" outlineLevel="0" collapsed="false">
      <c r="B36" s="68"/>
      <c r="D36" s="14" t="n">
        <f aca="false">VLOOKUP(D42,tac,5)</f>
        <v>12</v>
      </c>
      <c r="E36" s="33" t="str">
        <f aca="false">VLOOKUP(D36,tar,2)</f>
        <v>Right measure</v>
      </c>
      <c r="F36" s="33"/>
      <c r="G36" s="33"/>
      <c r="H36" s="33"/>
      <c r="I36" s="33"/>
      <c r="J36" s="33"/>
      <c r="K36" s="14" t="n">
        <f aca="false">VLOOKUP(D42,tac,6)</f>
        <v>14</v>
      </c>
      <c r="L36" s="33" t="str">
        <f aca="false">VLOOKUP(K36,tar,2)</f>
        <v>the Work</v>
      </c>
      <c r="M36" s="33"/>
      <c r="N36" s="33"/>
      <c r="O36" s="33"/>
      <c r="P36" s="33"/>
      <c r="Q36" s="33"/>
      <c r="R36" s="15" t="n">
        <f aca="false">VLOOKUP(D42,tac,10)</f>
        <v>3</v>
      </c>
      <c r="S36" s="43" t="str">
        <f aca="false">VLOOKUP(R36,ima,2)</f>
        <v>   SHIP   </v>
      </c>
      <c r="T36" s="43"/>
      <c r="U36" s="43"/>
      <c r="V36" s="69" t="str">
        <f aca="false">VLOOKUP(R36,ima,3)</f>
        <v>travel, merchandise, inheritance</v>
      </c>
      <c r="W36" s="69"/>
      <c r="X36" s="69"/>
      <c r="Y36" s="69"/>
      <c r="Z36" s="69"/>
      <c r="AA36" s="69"/>
      <c r="BH36" s="6" t="n">
        <f aca="false">BH35+29.65</f>
        <v>41497.7500000001</v>
      </c>
      <c r="BI36" s="6" t="n">
        <v>163</v>
      </c>
      <c r="BJ36" s="6" t="n">
        <v>7</v>
      </c>
      <c r="CP36" s="6" t="n">
        <v>36</v>
      </c>
      <c r="CQ36" s="6" t="s">
        <v>107</v>
      </c>
      <c r="CS36" s="6" t="n">
        <v>36</v>
      </c>
      <c r="CT36" s="6" t="s">
        <v>57</v>
      </c>
    </row>
    <row r="37" customFormat="false" ht="15.3" hidden="false" customHeight="false" outlineLevel="0" collapsed="false">
      <c r="D37" s="27" t="n">
        <f aca="false">VLOOKUP(D36,tar,3)</f>
        <v>8</v>
      </c>
      <c r="E37" s="35" t="str">
        <f aca="false">VLOOKUP(D37,lin,2)</f>
        <v>bio-discoverie</v>
      </c>
      <c r="F37" s="35"/>
      <c r="G37" s="35"/>
      <c r="H37" s="35"/>
      <c r="I37" s="35"/>
      <c r="J37" s="35"/>
      <c r="K37" s="27" t="n">
        <f aca="false">VLOOKUP(K36,tar,3)</f>
        <v>35</v>
      </c>
      <c r="L37" s="35" t="str">
        <f aca="false">VLOOKUP(K37,lin,2)</f>
        <v>renew joi &amp; love</v>
      </c>
      <c r="M37" s="35"/>
      <c r="N37" s="35"/>
      <c r="O37" s="35"/>
      <c r="P37" s="35"/>
      <c r="Q37" s="35"/>
      <c r="R37" s="15" t="n">
        <f aca="false">VLOOKUP(D42,tac,11)</f>
        <v>15</v>
      </c>
      <c r="S37" s="43" t="str">
        <f aca="false">IF(R37=""," ",VLOOKUP(R37,ima,2))</f>
        <v>  JOUTH   </v>
      </c>
      <c r="T37" s="43"/>
      <c r="U37" s="43"/>
      <c r="V37" s="69" t="str">
        <f aca="false">IF(R37=""," ",VLOOKUP(R37,ima,3))</f>
        <v>home, warmth, comfort</v>
      </c>
      <c r="W37" s="69"/>
      <c r="X37" s="69"/>
      <c r="Y37" s="69"/>
      <c r="Z37" s="69"/>
      <c r="AA37" s="69"/>
      <c r="BH37" s="6" t="n">
        <f aca="false">BH36+29.65</f>
        <v>41527.4000000001</v>
      </c>
      <c r="BI37" s="6" t="n">
        <v>164</v>
      </c>
      <c r="BJ37" s="6" t="n">
        <v>8</v>
      </c>
      <c r="CP37" s="6" t="n">
        <v>37</v>
      </c>
      <c r="CQ37" s="6" t="s">
        <v>108</v>
      </c>
      <c r="CS37" s="6" t="n">
        <v>37</v>
      </c>
      <c r="CT37" s="6" t="s">
        <v>60</v>
      </c>
    </row>
    <row r="38" customFormat="false" ht="15.3" hidden="false" customHeight="false" outlineLevel="0" collapsed="false">
      <c r="D38" s="14" t="n">
        <f aca="false">VLOOKUP(D42,tac,7)</f>
        <v>47</v>
      </c>
      <c r="E38" s="33" t="str">
        <f aca="false">VLOOKUP(D38,tar,2)</f>
        <v>Opportunitie</v>
      </c>
      <c r="F38" s="33"/>
      <c r="G38" s="33"/>
      <c r="H38" s="33"/>
      <c r="I38" s="33"/>
      <c r="J38" s="33"/>
      <c r="K38" s="14" t="n">
        <f aca="false">VLOOKUP(D42,tac,8)</f>
        <v>62</v>
      </c>
      <c r="L38" s="33" t="str">
        <f aca="false">VLOOKUP(K38,tar,2)</f>
        <v>Fundamental truths</v>
      </c>
      <c r="M38" s="33"/>
      <c r="N38" s="33"/>
      <c r="O38" s="33"/>
      <c r="P38" s="33"/>
      <c r="Q38" s="33"/>
      <c r="R38" s="15" t="n">
        <f aca="false">VLOOKUP(D42,tac,12)</f>
        <v>28</v>
      </c>
      <c r="S38" s="43" t="str">
        <f aca="false">IF(R38=""," ",VLOOKUP(R38,ima,2))</f>
        <v>CHALLENGE </v>
      </c>
      <c r="T38" s="43"/>
      <c r="U38" s="43"/>
      <c r="V38" s="69" t="str">
        <f aca="false">IF(R38=""," ",VLOOKUP(R38,ima,3))</f>
        <v>partner, friend or mirror</v>
      </c>
      <c r="W38" s="69"/>
      <c r="X38" s="69"/>
      <c r="Y38" s="69"/>
      <c r="Z38" s="69"/>
      <c r="AA38" s="69"/>
      <c r="BH38" s="6" t="n">
        <f aca="false">BH37+29.65</f>
        <v>41557.0500000001</v>
      </c>
      <c r="BI38" s="6" t="n">
        <v>165</v>
      </c>
      <c r="BJ38" s="6" t="n">
        <v>9</v>
      </c>
      <c r="CP38" s="6" t="n">
        <v>38</v>
      </c>
      <c r="CQ38" s="6" t="s">
        <v>109</v>
      </c>
      <c r="CS38" s="6" t="n">
        <v>38</v>
      </c>
      <c r="CT38" s="6" t="s">
        <v>63</v>
      </c>
    </row>
    <row r="39" customFormat="false" ht="15.3" hidden="false" customHeight="false" outlineLevel="0" collapsed="false">
      <c r="D39" s="27" t="n">
        <f aca="false">VLOOKUP(D38,tar,3)</f>
        <v>34</v>
      </c>
      <c r="E39" s="35" t="str">
        <f aca="false">VLOOKUP(D39,lin,2)</f>
        <v>3&amp;4:  eco-environment</v>
      </c>
      <c r="F39" s="35"/>
      <c r="G39" s="35"/>
      <c r="H39" s="35"/>
      <c r="I39" s="35"/>
      <c r="J39" s="35"/>
      <c r="K39" s="27" t="n">
        <f aca="false">VLOOKUP(K38,tar,3)</f>
        <v>33</v>
      </c>
      <c r="L39" s="35" t="str">
        <f aca="false">VLOOKUP(K39,lin,2)</f>
        <v>follow the linx</v>
      </c>
      <c r="M39" s="35"/>
      <c r="N39" s="35"/>
      <c r="O39" s="35"/>
      <c r="P39" s="35"/>
      <c r="Q39" s="35"/>
      <c r="R39" s="15" t="n">
        <f aca="false">VLOOKUP(D42,tac,13)</f>
        <v>35</v>
      </c>
      <c r="S39" s="43" t="str">
        <f aca="false">IF(R39=""," ",VLOOKUP(R39,ima,2))</f>
        <v>  ANCHOR  </v>
      </c>
      <c r="T39" s="43"/>
      <c r="U39" s="43"/>
      <c r="V39" s="69" t="str">
        <f aca="false">IF(R39=""," ",VLOOKUP(R39,ima,3))</f>
        <v>hope</v>
      </c>
      <c r="W39" s="69"/>
      <c r="X39" s="69"/>
      <c r="Y39" s="69"/>
      <c r="Z39" s="69"/>
      <c r="AA39" s="69"/>
      <c r="BH39" s="6" t="n">
        <f aca="false">BH38+29.65</f>
        <v>41586.7000000001</v>
      </c>
      <c r="BI39" s="6" t="n">
        <v>166</v>
      </c>
      <c r="BJ39" s="6" t="n">
        <v>10</v>
      </c>
      <c r="CP39" s="6" t="n">
        <v>39</v>
      </c>
      <c r="CQ39" s="6" t="s">
        <v>110</v>
      </c>
      <c r="CS39" s="6" t="n">
        <v>39</v>
      </c>
      <c r="CT39" s="6" t="s">
        <v>66</v>
      </c>
    </row>
    <row r="40" customFormat="false" ht="15.3" hidden="false" customHeight="false" outlineLevel="0" collapsed="false">
      <c r="G40" s="14" t="n">
        <f aca="false">VLOOKUP(D42,tac,9)</f>
        <v>76</v>
      </c>
      <c r="H40" s="33" t="str">
        <f aca="false">VLOOKUP(G40,tar,2)</f>
        <v>Purification</v>
      </c>
      <c r="I40" s="33"/>
      <c r="J40" s="33"/>
      <c r="K40" s="33"/>
      <c r="L40" s="33"/>
      <c r="M40" s="33"/>
      <c r="R40" s="15" t="n">
        <f aca="false">VLOOKUP(D42,tac,14)</f>
        <v>0</v>
      </c>
      <c r="S40" s="43" t="str">
        <f aca="false">IF(R40=""," ",VLOOKUP(R40,ima,2))</f>
        <v> </v>
      </c>
      <c r="T40" s="43"/>
      <c r="U40" s="43"/>
      <c r="V40" s="69" t="str">
        <f aca="false">IF(R40=""," ",VLOOKUP(R40,ima,3))</f>
        <v> </v>
      </c>
      <c r="W40" s="69"/>
      <c r="X40" s="69"/>
      <c r="Y40" s="69"/>
      <c r="Z40" s="69"/>
      <c r="AA40" s="69"/>
      <c r="BH40" s="6" t="n">
        <f aca="false">BH39+29.65</f>
        <v>41616.3500000001</v>
      </c>
      <c r="BI40" s="6" t="n">
        <v>167</v>
      </c>
      <c r="BJ40" s="6" t="n">
        <v>11</v>
      </c>
      <c r="CP40" s="6" t="n">
        <v>40</v>
      </c>
      <c r="CQ40" s="6" t="s">
        <v>111</v>
      </c>
      <c r="CS40" s="6" t="n">
        <v>40</v>
      </c>
      <c r="CT40" s="6" t="s">
        <v>68</v>
      </c>
    </row>
    <row r="41" customFormat="false" ht="15.2" hidden="false" customHeight="false" outlineLevel="0" collapsed="false">
      <c r="G41" s="27" t="n">
        <f aca="false">VLOOKUP(G40,tar,3)</f>
        <v>51</v>
      </c>
      <c r="H41" s="35" t="str">
        <f aca="false">VLOOKUP(G41,lin,2)</f>
        <v>cosmic search</v>
      </c>
      <c r="I41" s="35"/>
      <c r="J41" s="35"/>
      <c r="K41" s="35"/>
      <c r="L41" s="35"/>
      <c r="M41" s="35"/>
      <c r="BH41" s="6" t="n">
        <f aca="false">BH40+29.65</f>
        <v>41646.0000000001</v>
      </c>
      <c r="BI41" s="6" t="n">
        <v>168</v>
      </c>
      <c r="BJ41" s="6" t="n">
        <v>12</v>
      </c>
      <c r="CP41" s="6" t="n">
        <v>41</v>
      </c>
      <c r="CQ41" s="6" t="s">
        <v>112</v>
      </c>
      <c r="CS41" s="6" t="n">
        <v>41</v>
      </c>
      <c r="CT41" s="6" t="s">
        <v>72</v>
      </c>
    </row>
    <row r="42" customFormat="false" ht="15.3" hidden="false" customHeight="false" outlineLevel="0" collapsed="false">
      <c r="A42" s="63" t="s">
        <v>42</v>
      </c>
      <c r="C42" s="70" t="s">
        <v>113</v>
      </c>
      <c r="D42" s="71" t="n">
        <v>19</v>
      </c>
      <c r="E42" s="72" t="str">
        <f aca="false">VLOOKUP(D42,tac,2)</f>
        <v>Earth Asilum  19</v>
      </c>
      <c r="F42" s="72"/>
      <c r="G42" s="72"/>
      <c r="H42" s="72"/>
      <c r="I42" s="72"/>
      <c r="P42" s="64" t="s">
        <v>42</v>
      </c>
      <c r="BH42" s="6" t="n">
        <f aca="false">BH41+29.65</f>
        <v>41675.6500000001</v>
      </c>
      <c r="BI42" s="6" t="n">
        <v>169</v>
      </c>
      <c r="BJ42" s="6" t="n">
        <v>13</v>
      </c>
      <c r="CP42" s="6" t="n">
        <v>42</v>
      </c>
      <c r="CQ42" s="6" t="s">
        <v>114</v>
      </c>
      <c r="CS42" s="6" t="n">
        <v>42</v>
      </c>
      <c r="CT42" s="6" t="s">
        <v>74</v>
      </c>
    </row>
    <row r="43" customFormat="false" ht="12.9" hidden="false" customHeight="false" outlineLevel="0" collapsed="false">
      <c r="BH43" s="6" t="n">
        <f aca="false">BH42+29.65</f>
        <v>41705.3000000001</v>
      </c>
      <c r="BI43" s="6" t="n">
        <v>170</v>
      </c>
      <c r="BJ43" s="6" t="n">
        <v>14</v>
      </c>
      <c r="CP43" s="6" t="n">
        <v>43</v>
      </c>
      <c r="CQ43" s="6" t="s">
        <v>115</v>
      </c>
      <c r="CS43" s="6" t="n">
        <v>43</v>
      </c>
      <c r="CT43" s="6" t="s">
        <v>78</v>
      </c>
    </row>
    <row r="44" customFormat="false" ht="12.9" hidden="false" customHeight="false" outlineLevel="0" collapsed="false">
      <c r="BH44" s="6" t="n">
        <f aca="false">BH43+29.65</f>
        <v>41734.9500000001</v>
      </c>
      <c r="BI44" s="6" t="n">
        <v>171</v>
      </c>
      <c r="BJ44" s="6" t="n">
        <v>15</v>
      </c>
      <c r="CP44" s="6" t="n">
        <v>44</v>
      </c>
      <c r="CQ44" s="6" t="s">
        <v>116</v>
      </c>
      <c r="CS44" s="6" t="n">
        <v>44</v>
      </c>
      <c r="CT44" s="6" t="s">
        <v>81</v>
      </c>
    </row>
    <row r="45" customFormat="false" ht="12.9" hidden="false" customHeight="false" outlineLevel="0" collapsed="false">
      <c r="BH45" s="6" t="n">
        <f aca="false">BH44+29.65</f>
        <v>41764.6000000001</v>
      </c>
      <c r="BI45" s="6" t="n">
        <v>172</v>
      </c>
      <c r="BJ45" s="6" t="n">
        <v>16</v>
      </c>
      <c r="CP45" s="6" t="n">
        <v>45</v>
      </c>
      <c r="CQ45" s="6" t="s">
        <v>117</v>
      </c>
      <c r="CS45" s="6" t="n">
        <v>45</v>
      </c>
      <c r="CT45" s="6" t="s">
        <v>85</v>
      </c>
    </row>
    <row r="46" customFormat="false" ht="12.9" hidden="false" customHeight="false" outlineLevel="0" collapsed="false">
      <c r="BH46" s="6" t="n">
        <f aca="false">BH45+29.65</f>
        <v>41794.2500000001</v>
      </c>
      <c r="BI46" s="6" t="n">
        <v>173</v>
      </c>
      <c r="BJ46" s="6" t="n">
        <v>17</v>
      </c>
      <c r="CP46" s="6" t="n">
        <v>46</v>
      </c>
      <c r="CQ46" s="6" t="s">
        <v>118</v>
      </c>
      <c r="CS46" s="6" t="n">
        <v>46</v>
      </c>
      <c r="CT46" s="6" t="s">
        <v>89</v>
      </c>
    </row>
    <row r="47" customFormat="false" ht="12.9" hidden="false" customHeight="false" outlineLevel="0" collapsed="false">
      <c r="BH47" s="6" t="n">
        <f aca="false">BH46+29.65</f>
        <v>41823.9000000001</v>
      </c>
      <c r="BI47" s="6" t="n">
        <v>174</v>
      </c>
      <c r="BJ47" s="6" t="n">
        <v>18</v>
      </c>
      <c r="CP47" s="6" t="n">
        <v>47</v>
      </c>
      <c r="CQ47" s="6" t="s">
        <v>119</v>
      </c>
      <c r="CS47" s="6" t="n">
        <v>47</v>
      </c>
      <c r="CT47" s="6" t="s">
        <v>92</v>
      </c>
    </row>
    <row r="48" customFormat="false" ht="12.9" hidden="false" customHeight="false" outlineLevel="0" collapsed="false">
      <c r="BH48" s="6" t="n">
        <f aca="false">BH47+29.65</f>
        <v>41853.5500000001</v>
      </c>
      <c r="BI48" s="6" t="n">
        <v>175</v>
      </c>
      <c r="BJ48" s="6" t="n">
        <v>19</v>
      </c>
      <c r="CP48" s="6" t="n">
        <v>48</v>
      </c>
      <c r="CQ48" s="6" t="s">
        <v>120</v>
      </c>
      <c r="CS48" s="6" t="n">
        <v>48</v>
      </c>
      <c r="CT48" s="6" t="s">
        <v>94</v>
      </c>
    </row>
    <row r="49" customFormat="false" ht="12.9" hidden="false" customHeight="false" outlineLevel="0" collapsed="false">
      <c r="BH49" s="6" t="n">
        <f aca="false">BH48+29.65</f>
        <v>41883.2000000001</v>
      </c>
      <c r="BI49" s="6" t="n">
        <v>176</v>
      </c>
      <c r="BJ49" s="6" t="n">
        <v>20</v>
      </c>
      <c r="CP49" s="6" t="n">
        <v>49</v>
      </c>
      <c r="CQ49" s="6" t="s">
        <v>121</v>
      </c>
      <c r="CS49" s="6" t="n">
        <v>49</v>
      </c>
      <c r="CT49" s="6" t="s">
        <v>96</v>
      </c>
    </row>
    <row r="50" customFormat="false" ht="12.9" hidden="false" customHeight="false" outlineLevel="0" collapsed="false">
      <c r="BH50" s="6" t="n">
        <f aca="false">BH49+29.65</f>
        <v>41912.8500000001</v>
      </c>
      <c r="BI50" s="6" t="n">
        <v>177</v>
      </c>
      <c r="BJ50" s="6" t="n">
        <v>21</v>
      </c>
      <c r="CP50" s="6" t="n">
        <v>50</v>
      </c>
      <c r="CQ50" s="6" t="s">
        <v>122</v>
      </c>
      <c r="CS50" s="6" t="n">
        <v>50</v>
      </c>
      <c r="CT50" s="6" t="s">
        <v>98</v>
      </c>
    </row>
    <row r="51" customFormat="false" ht="12.9" hidden="false" customHeight="false" outlineLevel="0" collapsed="false">
      <c r="BH51" s="6" t="n">
        <f aca="false">BH50+29.65</f>
        <v>41942.5000000001</v>
      </c>
      <c r="BI51" s="6" t="n">
        <v>178</v>
      </c>
      <c r="BJ51" s="6" t="n">
        <v>22</v>
      </c>
      <c r="CP51" s="6" t="n">
        <v>51</v>
      </c>
      <c r="CQ51" s="6" t="s">
        <v>123</v>
      </c>
      <c r="CS51" s="6" t="n">
        <v>51</v>
      </c>
      <c r="CT51" s="6" t="s">
        <v>100</v>
      </c>
    </row>
    <row r="52" customFormat="false" ht="12.9" hidden="false" customHeight="false" outlineLevel="0" collapsed="false">
      <c r="BH52" s="6" t="n">
        <f aca="false">BH51+29.65</f>
        <v>41972.1500000001</v>
      </c>
      <c r="BI52" s="6" t="n">
        <v>179</v>
      </c>
      <c r="BJ52" s="6" t="n">
        <v>23</v>
      </c>
      <c r="CP52" s="6" t="n">
        <v>52</v>
      </c>
      <c r="CQ52" s="6" t="s">
        <v>122</v>
      </c>
      <c r="CS52" s="6" t="n">
        <v>52</v>
      </c>
      <c r="CT52" s="6" t="s">
        <v>102</v>
      </c>
    </row>
    <row r="53" customFormat="false" ht="12.9" hidden="false" customHeight="false" outlineLevel="0" collapsed="false">
      <c r="BH53" s="6" t="n">
        <f aca="false">BH52+29.65</f>
        <v>42001.8000000001</v>
      </c>
      <c r="BI53" s="6" t="n">
        <v>180</v>
      </c>
      <c r="BJ53" s="6" t="n">
        <v>24</v>
      </c>
      <c r="CP53" s="6" t="n">
        <v>53</v>
      </c>
      <c r="CQ53" s="6" t="s">
        <v>124</v>
      </c>
      <c r="CS53" s="6" t="n">
        <v>53</v>
      </c>
      <c r="CT53" s="6" t="s">
        <v>104</v>
      </c>
    </row>
    <row r="54" customFormat="false" ht="12.9" hidden="false" customHeight="false" outlineLevel="0" collapsed="false">
      <c r="BH54" s="6" t="n">
        <f aca="false">BH53+29.65</f>
        <v>42031.4500000001</v>
      </c>
      <c r="BI54" s="6" t="n">
        <v>181</v>
      </c>
      <c r="BJ54" s="6" t="n">
        <v>25</v>
      </c>
      <c r="CP54" s="6" t="n">
        <v>54</v>
      </c>
      <c r="CQ54" s="6" t="s">
        <v>125</v>
      </c>
      <c r="CS54" s="6" t="n">
        <v>54</v>
      </c>
      <c r="CT54" s="6" t="s">
        <v>105</v>
      </c>
    </row>
    <row r="55" customFormat="false" ht="12.9" hidden="false" customHeight="false" outlineLevel="0" collapsed="false">
      <c r="BH55" s="6" t="n">
        <f aca="false">BH54+29.65</f>
        <v>42061.1000000001</v>
      </c>
      <c r="BI55" s="6" t="n">
        <v>182</v>
      </c>
      <c r="BJ55" s="6" t="n">
        <v>26</v>
      </c>
      <c r="CP55" s="6" t="n">
        <v>55</v>
      </c>
      <c r="CQ55" s="6" t="s">
        <v>126</v>
      </c>
      <c r="CS55" s="6" t="n">
        <v>55</v>
      </c>
      <c r="CT55" s="6" t="s">
        <v>106</v>
      </c>
    </row>
    <row r="56" customFormat="false" ht="12.9" hidden="false" customHeight="false" outlineLevel="0" collapsed="false">
      <c r="BH56" s="6" t="n">
        <f aca="false">BH55+29.65</f>
        <v>42090.7500000001</v>
      </c>
      <c r="BI56" s="6" t="n">
        <v>183</v>
      </c>
      <c r="BJ56" s="6" t="n">
        <v>27</v>
      </c>
      <c r="CP56" s="6" t="n">
        <v>56</v>
      </c>
      <c r="CQ56" s="6" t="s">
        <v>127</v>
      </c>
      <c r="CS56" s="6" t="n">
        <v>56</v>
      </c>
      <c r="CT56" s="6" t="s">
        <v>107</v>
      </c>
    </row>
    <row r="57" customFormat="false" ht="12.9" hidden="false" customHeight="false" outlineLevel="0" collapsed="false">
      <c r="BH57" s="6" t="n">
        <f aca="false">BH56+29.65</f>
        <v>42120.4000000001</v>
      </c>
      <c r="BI57" s="6" t="n">
        <v>184</v>
      </c>
      <c r="BJ57" s="6" t="n">
        <v>28</v>
      </c>
      <c r="CP57" s="6" t="n">
        <v>57</v>
      </c>
      <c r="CQ57" s="6" t="s">
        <v>128</v>
      </c>
      <c r="CS57" s="6" t="n">
        <v>57</v>
      </c>
      <c r="CT57" s="6" t="s">
        <v>108</v>
      </c>
    </row>
    <row r="58" customFormat="false" ht="12.9" hidden="false" customHeight="false" outlineLevel="0" collapsed="false">
      <c r="BH58" s="6" t="n">
        <f aca="false">BH57+29.65</f>
        <v>42150.0500000001</v>
      </c>
      <c r="BI58" s="6" t="n">
        <v>185</v>
      </c>
      <c r="BJ58" s="6" t="n">
        <v>29</v>
      </c>
      <c r="CP58" s="6" t="n">
        <v>58</v>
      </c>
      <c r="CQ58" s="6" t="s">
        <v>129</v>
      </c>
      <c r="CS58" s="6" t="n">
        <v>58</v>
      </c>
      <c r="CT58" s="6" t="s">
        <v>109</v>
      </c>
    </row>
    <row r="59" customFormat="false" ht="12.9" hidden="false" customHeight="false" outlineLevel="0" collapsed="false">
      <c r="BH59" s="6" t="n">
        <f aca="false">BH58+29.65</f>
        <v>42179.7000000001</v>
      </c>
      <c r="BI59" s="6" t="n">
        <v>186</v>
      </c>
      <c r="BJ59" s="6" t="n">
        <v>1</v>
      </c>
      <c r="CP59" s="6" t="n">
        <v>59</v>
      </c>
      <c r="CQ59" s="6" t="n">
        <v>1</v>
      </c>
      <c r="CS59" s="6" t="n">
        <v>59</v>
      </c>
      <c r="CT59" s="6" t="s">
        <v>110</v>
      </c>
    </row>
    <row r="60" customFormat="false" ht="12.9" hidden="false" customHeight="false" outlineLevel="0" collapsed="false">
      <c r="BH60" s="6" t="n">
        <f aca="false">BH59+29.65</f>
        <v>42209.3500000001</v>
      </c>
      <c r="BI60" s="6" t="n">
        <v>187</v>
      </c>
      <c r="BJ60" s="6" t="n">
        <v>2</v>
      </c>
      <c r="CP60" s="6" t="n">
        <v>60</v>
      </c>
      <c r="CQ60" s="6" t="n">
        <v>2</v>
      </c>
      <c r="CS60" s="6" t="n">
        <v>60</v>
      </c>
      <c r="CT60" s="6" t="s">
        <v>111</v>
      </c>
    </row>
    <row r="61" customFormat="false" ht="12.9" hidden="false" customHeight="false" outlineLevel="0" collapsed="false">
      <c r="BH61" s="6" t="n">
        <f aca="false">BH60+29.65</f>
        <v>42239.0000000001</v>
      </c>
      <c r="BI61" s="6" t="n">
        <v>188</v>
      </c>
      <c r="BJ61" s="6" t="n">
        <v>3</v>
      </c>
      <c r="CP61" s="6" t="n">
        <v>61</v>
      </c>
      <c r="CQ61" s="6" t="n">
        <v>3</v>
      </c>
      <c r="CS61" s="6" t="n">
        <v>61</v>
      </c>
      <c r="CT61" s="6" t="s">
        <v>112</v>
      </c>
    </row>
    <row r="62" customFormat="false" ht="12.9" hidden="false" customHeight="false" outlineLevel="0" collapsed="false">
      <c r="BH62" s="6" t="n">
        <f aca="false">BH61+29.65</f>
        <v>42268.6500000001</v>
      </c>
      <c r="BI62" s="6" t="n">
        <v>189</v>
      </c>
      <c r="BJ62" s="6" t="n">
        <v>4</v>
      </c>
      <c r="CP62" s="6" t="n">
        <v>62</v>
      </c>
      <c r="CQ62" s="6" t="n">
        <v>4</v>
      </c>
      <c r="CS62" s="6" t="n">
        <v>62</v>
      </c>
      <c r="CT62" s="6" t="s">
        <v>114</v>
      </c>
    </row>
    <row r="63" customFormat="false" ht="12.9" hidden="false" customHeight="false" outlineLevel="0" collapsed="false">
      <c r="BH63" s="6" t="n">
        <f aca="false">BH62+29.65</f>
        <v>42298.3000000001</v>
      </c>
      <c r="BI63" s="6" t="n">
        <v>190</v>
      </c>
      <c r="BJ63" s="6" t="n">
        <v>5</v>
      </c>
      <c r="CP63" s="6" t="n">
        <v>63</v>
      </c>
      <c r="CQ63" s="6" t="n">
        <v>5</v>
      </c>
      <c r="CS63" s="6" t="n">
        <v>63</v>
      </c>
      <c r="CT63" s="6" t="s">
        <v>115</v>
      </c>
    </row>
    <row r="64" customFormat="false" ht="12.9" hidden="false" customHeight="false" outlineLevel="0" collapsed="false">
      <c r="BH64" s="6" t="n">
        <f aca="false">BH63+29.65</f>
        <v>42327.9500000001</v>
      </c>
      <c r="BI64" s="6" t="n">
        <v>191</v>
      </c>
      <c r="BJ64" s="6" t="n">
        <v>6</v>
      </c>
      <c r="CP64" s="6" t="n">
        <v>64</v>
      </c>
      <c r="CQ64" s="6" t="n">
        <v>6</v>
      </c>
      <c r="CS64" s="6" t="n">
        <v>64</v>
      </c>
      <c r="CT64" s="6" t="s">
        <v>116</v>
      </c>
    </row>
    <row r="65" customFormat="false" ht="12.9" hidden="false" customHeight="false" outlineLevel="0" collapsed="false">
      <c r="BH65" s="6" t="n">
        <f aca="false">BH64+29.65</f>
        <v>42357.6000000001</v>
      </c>
      <c r="BI65" s="6" t="n">
        <v>192</v>
      </c>
      <c r="BJ65" s="6" t="n">
        <v>7</v>
      </c>
      <c r="CP65" s="6" t="n">
        <v>65</v>
      </c>
      <c r="CQ65" s="6" t="n">
        <v>7</v>
      </c>
      <c r="CS65" s="6" t="n">
        <v>65</v>
      </c>
      <c r="CT65" s="6" t="s">
        <v>117</v>
      </c>
    </row>
    <row r="66" customFormat="false" ht="12.9" hidden="false" customHeight="false" outlineLevel="0" collapsed="false">
      <c r="BH66" s="6" t="n">
        <f aca="false">BH65+29.65</f>
        <v>42387.2500000001</v>
      </c>
      <c r="BI66" s="6" t="n">
        <v>193</v>
      </c>
      <c r="BJ66" s="6" t="n">
        <v>8</v>
      </c>
      <c r="CP66" s="6" t="n">
        <v>66</v>
      </c>
      <c r="CQ66" s="6" t="n">
        <v>8</v>
      </c>
      <c r="CS66" s="6" t="n">
        <v>66</v>
      </c>
      <c r="CT66" s="6" t="s">
        <v>118</v>
      </c>
    </row>
    <row r="67" customFormat="false" ht="12.9" hidden="false" customHeight="false" outlineLevel="0" collapsed="false">
      <c r="BH67" s="6" t="n">
        <f aca="false">BH66+29.65</f>
        <v>42416.9000000001</v>
      </c>
      <c r="BI67" s="6" t="n">
        <v>194</v>
      </c>
      <c r="BJ67" s="6" t="n">
        <v>9</v>
      </c>
      <c r="CP67" s="6" t="n">
        <v>67</v>
      </c>
      <c r="CQ67" s="6" t="n">
        <v>9</v>
      </c>
      <c r="CS67" s="6" t="n">
        <v>67</v>
      </c>
      <c r="CT67" s="6" t="s">
        <v>119</v>
      </c>
    </row>
    <row r="68" customFormat="false" ht="12.9" hidden="false" customHeight="false" outlineLevel="0" collapsed="false">
      <c r="BH68" s="6" t="n">
        <f aca="false">BH67+29.65</f>
        <v>42446.5500000001</v>
      </c>
      <c r="BI68" s="6" t="n">
        <v>195</v>
      </c>
      <c r="BJ68" s="6" t="n">
        <v>10</v>
      </c>
      <c r="CP68" s="6" t="n">
        <v>68</v>
      </c>
      <c r="CQ68" s="6" t="n">
        <v>10</v>
      </c>
      <c r="CS68" s="6" t="n">
        <v>68</v>
      </c>
      <c r="CT68" s="6" t="s">
        <v>120</v>
      </c>
    </row>
    <row r="69" customFormat="false" ht="12.9" hidden="false" customHeight="false" outlineLevel="0" collapsed="false">
      <c r="BH69" s="6" t="n">
        <f aca="false">BH68+29.65</f>
        <v>42476.2000000001</v>
      </c>
      <c r="BI69" s="6" t="n">
        <v>196</v>
      </c>
      <c r="BJ69" s="6" t="n">
        <v>11</v>
      </c>
      <c r="CP69" s="6" t="n">
        <v>69</v>
      </c>
      <c r="CQ69" s="6" t="n">
        <v>11</v>
      </c>
      <c r="CS69" s="6" t="n">
        <v>69</v>
      </c>
      <c r="CT69" s="6" t="s">
        <v>121</v>
      </c>
    </row>
    <row r="70" customFormat="false" ht="12.9" hidden="false" customHeight="false" outlineLevel="0" collapsed="false">
      <c r="BH70" s="6" t="n">
        <f aca="false">BH69+29.65</f>
        <v>42505.8500000001</v>
      </c>
      <c r="BI70" s="6" t="n">
        <v>197</v>
      </c>
      <c r="BJ70" s="6" t="n">
        <v>12</v>
      </c>
      <c r="CP70" s="6" t="n">
        <v>70</v>
      </c>
      <c r="CQ70" s="6" t="n">
        <v>12</v>
      </c>
      <c r="CS70" s="6" t="n">
        <v>70</v>
      </c>
      <c r="CT70" s="6" t="s">
        <v>122</v>
      </c>
    </row>
    <row r="71" customFormat="false" ht="12.9" hidden="false" customHeight="false" outlineLevel="0" collapsed="false">
      <c r="BH71" s="6" t="n">
        <f aca="false">BH70+29.65</f>
        <v>42535.5000000001</v>
      </c>
      <c r="BI71" s="6" t="n">
        <v>198</v>
      </c>
      <c r="BJ71" s="6" t="n">
        <v>13</v>
      </c>
      <c r="CP71" s="6" t="n">
        <v>71</v>
      </c>
      <c r="CQ71" s="6" t="n">
        <v>13</v>
      </c>
      <c r="CS71" s="6" t="n">
        <v>71</v>
      </c>
      <c r="CT71" s="6" t="s">
        <v>123</v>
      </c>
    </row>
    <row r="72" customFormat="false" ht="12.9" hidden="false" customHeight="false" outlineLevel="0" collapsed="false">
      <c r="BH72" s="6" t="n">
        <f aca="false">BH71+29.65</f>
        <v>42565.1500000001</v>
      </c>
      <c r="BI72" s="6" t="n">
        <v>199</v>
      </c>
      <c r="BJ72" s="6" t="n">
        <v>14</v>
      </c>
      <c r="CP72" s="6" t="n">
        <v>72</v>
      </c>
      <c r="CQ72" s="6" t="n">
        <v>14</v>
      </c>
      <c r="CS72" s="6" t="n">
        <v>72</v>
      </c>
      <c r="CT72" s="6" t="s">
        <v>122</v>
      </c>
    </row>
    <row r="73" customFormat="false" ht="12.9" hidden="false" customHeight="false" outlineLevel="0" collapsed="false">
      <c r="BH73" s="6" t="n">
        <f aca="false">BH72+29.65</f>
        <v>42594.8000000001</v>
      </c>
      <c r="BI73" s="6" t="n">
        <v>200</v>
      </c>
      <c r="BJ73" s="6" t="n">
        <v>15</v>
      </c>
      <c r="CP73" s="6" t="n">
        <v>73</v>
      </c>
      <c r="CQ73" s="6" t="n">
        <v>15</v>
      </c>
      <c r="CS73" s="6" t="n">
        <v>73</v>
      </c>
      <c r="CT73" s="6" t="s">
        <v>124</v>
      </c>
    </row>
    <row r="74" customFormat="false" ht="12.9" hidden="false" customHeight="false" outlineLevel="0" collapsed="false">
      <c r="BH74" s="6" t="n">
        <f aca="false">BH73+29.65</f>
        <v>42624.4500000001</v>
      </c>
      <c r="BI74" s="6" t="n">
        <v>201</v>
      </c>
      <c r="BJ74" s="6" t="n">
        <v>16</v>
      </c>
      <c r="CP74" s="6" t="n">
        <v>74</v>
      </c>
      <c r="CQ74" s="6" t="n">
        <v>16</v>
      </c>
      <c r="CS74" s="6" t="n">
        <v>74</v>
      </c>
      <c r="CT74" s="6" t="s">
        <v>125</v>
      </c>
    </row>
    <row r="75" customFormat="false" ht="12.9" hidden="false" customHeight="false" outlineLevel="0" collapsed="false">
      <c r="BH75" s="6" t="n">
        <f aca="false">BH74+29.65</f>
        <v>42654.1000000001</v>
      </c>
      <c r="BI75" s="6" t="n">
        <v>202</v>
      </c>
      <c r="BJ75" s="6" t="n">
        <v>17</v>
      </c>
      <c r="CP75" s="6" t="n">
        <v>75</v>
      </c>
      <c r="CQ75" s="6" t="n">
        <v>17</v>
      </c>
      <c r="CS75" s="6" t="n">
        <v>75</v>
      </c>
      <c r="CT75" s="6" t="s">
        <v>126</v>
      </c>
    </row>
    <row r="76" customFormat="false" ht="12.9" hidden="false" customHeight="false" outlineLevel="0" collapsed="false">
      <c r="BH76" s="6" t="n">
        <f aca="false">BH75+29.65</f>
        <v>42683.7500000001</v>
      </c>
      <c r="BI76" s="6" t="n">
        <v>203</v>
      </c>
      <c r="BJ76" s="6" t="n">
        <v>18</v>
      </c>
      <c r="CP76" s="6" t="n">
        <v>76</v>
      </c>
      <c r="CQ76" s="6" t="n">
        <v>18</v>
      </c>
      <c r="CS76" s="6" t="n">
        <v>76</v>
      </c>
      <c r="CT76" s="6" t="s">
        <v>127</v>
      </c>
    </row>
    <row r="77" customFormat="false" ht="12.9" hidden="false" customHeight="false" outlineLevel="0" collapsed="false">
      <c r="BH77" s="6" t="n">
        <f aca="false">BH76+29.65</f>
        <v>42713.4000000001</v>
      </c>
      <c r="BI77" s="6" t="n">
        <v>204</v>
      </c>
      <c r="BJ77" s="6" t="n">
        <v>19</v>
      </c>
      <c r="CP77" s="6" t="n">
        <v>77</v>
      </c>
      <c r="CQ77" s="6" t="n">
        <v>19</v>
      </c>
      <c r="CS77" s="6" t="n">
        <v>77</v>
      </c>
      <c r="CT77" s="6" t="s">
        <v>128</v>
      </c>
    </row>
    <row r="78" customFormat="false" ht="12.9" hidden="false" customHeight="false" outlineLevel="0" collapsed="false">
      <c r="BH78" s="6" t="n">
        <f aca="false">BH77+29.65</f>
        <v>42743.0500000001</v>
      </c>
      <c r="BI78" s="6" t="n">
        <v>205</v>
      </c>
      <c r="BJ78" s="6" t="n">
        <v>20</v>
      </c>
      <c r="CS78" s="6" t="n">
        <v>78</v>
      </c>
      <c r="CT78" s="6" t="s">
        <v>129</v>
      </c>
    </row>
    <row r="79" customFormat="false" ht="12.8" hidden="false" customHeight="false" outlineLevel="0" collapsed="false">
      <c r="BH79" s="6" t="n">
        <f aca="false">BH78+29.65</f>
        <v>42772.7000000001</v>
      </c>
      <c r="BI79" s="6" t="n">
        <v>206</v>
      </c>
      <c r="BJ79" s="6" t="n">
        <v>21</v>
      </c>
    </row>
    <row r="80" customFormat="false" ht="12.8" hidden="false" customHeight="false" outlineLevel="0" collapsed="false">
      <c r="BH80" s="6" t="n">
        <f aca="false">BH79+29.65</f>
        <v>42802.3500000001</v>
      </c>
      <c r="BI80" s="6" t="n">
        <v>207</v>
      </c>
      <c r="BJ80" s="6" t="n">
        <v>22</v>
      </c>
    </row>
    <row r="81" customFormat="false" ht="12.8" hidden="false" customHeight="false" outlineLevel="0" collapsed="false">
      <c r="BH81" s="6" t="n">
        <f aca="false">BH80+29.65</f>
        <v>42832.0000000001</v>
      </c>
      <c r="BI81" s="6" t="n">
        <v>208</v>
      </c>
      <c r="BJ81" s="6" t="n">
        <v>23</v>
      </c>
    </row>
    <row r="82" customFormat="false" ht="12.8" hidden="false" customHeight="false" outlineLevel="0" collapsed="false">
      <c r="BH82" s="6" t="n">
        <f aca="false">BH81+29.65</f>
        <v>42861.6500000001</v>
      </c>
      <c r="BI82" s="6" t="n">
        <v>209</v>
      </c>
      <c r="BJ82" s="6" t="n">
        <v>24</v>
      </c>
    </row>
    <row r="83" customFormat="false" ht="12.8" hidden="false" customHeight="false" outlineLevel="0" collapsed="false">
      <c r="BH83" s="6" t="n">
        <f aca="false">BH82+29.65</f>
        <v>42891.3000000001</v>
      </c>
      <c r="BI83" s="6" t="n">
        <v>210</v>
      </c>
      <c r="BJ83" s="6" t="n">
        <v>25</v>
      </c>
    </row>
    <row r="84" customFormat="false" ht="12.8" hidden="false" customHeight="false" outlineLevel="0" collapsed="false">
      <c r="BH84" s="6" t="n">
        <f aca="false">BH83+29.65</f>
        <v>42920.9500000001</v>
      </c>
      <c r="BI84" s="6" t="n">
        <v>211</v>
      </c>
      <c r="BJ84" s="6" t="n">
        <v>26</v>
      </c>
    </row>
    <row r="85" customFormat="false" ht="12.8" hidden="false" customHeight="false" outlineLevel="0" collapsed="false">
      <c r="BH85" s="6" t="n">
        <f aca="false">BH84+29.65</f>
        <v>42950.6000000001</v>
      </c>
      <c r="BI85" s="6" t="n">
        <v>212</v>
      </c>
      <c r="BJ85" s="6" t="n">
        <v>27</v>
      </c>
    </row>
    <row r="86" customFormat="false" ht="12.8" hidden="false" customHeight="false" outlineLevel="0" collapsed="false">
      <c r="BH86" s="6" t="n">
        <f aca="false">BH85+29.65</f>
        <v>42980.2500000001</v>
      </c>
      <c r="BI86" s="6" t="n">
        <v>213</v>
      </c>
      <c r="BJ86" s="6" t="n">
        <v>28</v>
      </c>
    </row>
    <row r="87" customFormat="false" ht="12.8" hidden="false" customHeight="false" outlineLevel="0" collapsed="false">
      <c r="BH87" s="6" t="n">
        <f aca="false">BH86+29.65</f>
        <v>43009.9000000001</v>
      </c>
      <c r="BI87" s="6" t="n">
        <v>214</v>
      </c>
      <c r="BJ87" s="6" t="n">
        <v>29</v>
      </c>
    </row>
    <row r="88" customFormat="false" ht="12.8" hidden="false" customHeight="false" outlineLevel="0" collapsed="false">
      <c r="BH88" s="6" t="n">
        <f aca="false">BH87+29.65</f>
        <v>43039.5500000001</v>
      </c>
      <c r="BI88" s="6" t="n">
        <v>215</v>
      </c>
      <c r="BJ88" s="6" t="n">
        <v>1</v>
      </c>
    </row>
    <row r="89" customFormat="false" ht="12.8" hidden="false" customHeight="false" outlineLevel="0" collapsed="false">
      <c r="BH89" s="6" t="n">
        <f aca="false">BH88+29.65</f>
        <v>43069.2000000001</v>
      </c>
      <c r="BI89" s="6" t="n">
        <v>216</v>
      </c>
      <c r="BJ89" s="6" t="n">
        <v>2</v>
      </c>
    </row>
    <row r="90" customFormat="false" ht="12.8" hidden="false" customHeight="false" outlineLevel="0" collapsed="false">
      <c r="BH90" s="6" t="n">
        <f aca="false">BH89+29.65</f>
        <v>43098.8500000001</v>
      </c>
      <c r="BI90" s="6" t="n">
        <v>217</v>
      </c>
      <c r="BJ90" s="6" t="n">
        <v>3</v>
      </c>
    </row>
    <row r="91" customFormat="false" ht="12.8" hidden="false" customHeight="false" outlineLevel="0" collapsed="false">
      <c r="BH91" s="6" t="n">
        <f aca="false">BH90+29.65</f>
        <v>43128.5000000001</v>
      </c>
      <c r="BI91" s="6" t="n">
        <v>218</v>
      </c>
      <c r="BJ91" s="6" t="n">
        <v>4</v>
      </c>
    </row>
    <row r="92" customFormat="false" ht="12.8" hidden="false" customHeight="false" outlineLevel="0" collapsed="false">
      <c r="BH92" s="6" t="n">
        <f aca="false">BH91+29.65</f>
        <v>43158.1500000001</v>
      </c>
      <c r="BI92" s="6" t="n">
        <v>219</v>
      </c>
      <c r="BJ92" s="6" t="n">
        <v>5</v>
      </c>
    </row>
    <row r="93" customFormat="false" ht="12.8" hidden="false" customHeight="false" outlineLevel="0" collapsed="false">
      <c r="BH93" s="6" t="n">
        <f aca="false">BH92+29.65</f>
        <v>43187.8000000001</v>
      </c>
      <c r="BI93" s="6" t="n">
        <v>220</v>
      </c>
      <c r="BJ93" s="6" t="n">
        <v>6</v>
      </c>
    </row>
    <row r="94" customFormat="false" ht="12.8" hidden="false" customHeight="false" outlineLevel="0" collapsed="false">
      <c r="BH94" s="6" t="n">
        <f aca="false">BH93+29.65</f>
        <v>43217.4500000001</v>
      </c>
      <c r="BI94" s="6" t="n">
        <v>221</v>
      </c>
      <c r="BJ94" s="6" t="n">
        <v>7</v>
      </c>
    </row>
    <row r="95" customFormat="false" ht="12.8" hidden="false" customHeight="false" outlineLevel="0" collapsed="false">
      <c r="BH95" s="6" t="n">
        <f aca="false">BH94+29.65</f>
        <v>43247.1000000001</v>
      </c>
      <c r="BI95" s="6" t="n">
        <v>222</v>
      </c>
      <c r="BJ95" s="6" t="n">
        <v>8</v>
      </c>
    </row>
    <row r="96" customFormat="false" ht="12.8" hidden="false" customHeight="false" outlineLevel="0" collapsed="false">
      <c r="BH96" s="6" t="n">
        <f aca="false">BH95+29.65</f>
        <v>43276.7500000001</v>
      </c>
      <c r="BI96" s="6" t="n">
        <v>223</v>
      </c>
      <c r="BJ96" s="6" t="n">
        <v>9</v>
      </c>
    </row>
    <row r="97" customFormat="false" ht="12.8" hidden="false" customHeight="false" outlineLevel="0" collapsed="false">
      <c r="BH97" s="6" t="n">
        <f aca="false">BH96+29.65</f>
        <v>43306.4000000001</v>
      </c>
      <c r="BI97" s="6" t="n">
        <v>224</v>
      </c>
      <c r="BJ97" s="6" t="n">
        <v>10</v>
      </c>
    </row>
    <row r="98" customFormat="false" ht="12.8" hidden="false" customHeight="false" outlineLevel="0" collapsed="false">
      <c r="BH98" s="6" t="n">
        <f aca="false">BH97+29.65</f>
        <v>43336.0500000001</v>
      </c>
      <c r="BI98" s="6" t="n">
        <v>225</v>
      </c>
      <c r="BJ98" s="6" t="n">
        <v>11</v>
      </c>
    </row>
    <row r="99" customFormat="false" ht="12.8" hidden="false" customHeight="false" outlineLevel="0" collapsed="false">
      <c r="BH99" s="6" t="n">
        <f aca="false">BH98+29.65</f>
        <v>43365.7000000001</v>
      </c>
      <c r="BI99" s="6" t="n">
        <v>226</v>
      </c>
      <c r="BJ99" s="6" t="n">
        <v>12</v>
      </c>
    </row>
    <row r="100" customFormat="false" ht="12.8" hidden="false" customHeight="false" outlineLevel="0" collapsed="false">
      <c r="BH100" s="6" t="n">
        <f aca="false">BH99+29.65</f>
        <v>43395.3500000002</v>
      </c>
      <c r="BI100" s="6" t="n">
        <v>227</v>
      </c>
      <c r="BJ100" s="6" t="n">
        <v>13</v>
      </c>
    </row>
    <row r="101" customFormat="false" ht="12.8" hidden="false" customHeight="false" outlineLevel="0" collapsed="false">
      <c r="BH101" s="6" t="n">
        <f aca="false">BH100+29.65</f>
        <v>43425.0000000001</v>
      </c>
      <c r="BI101" s="6" t="n">
        <v>228</v>
      </c>
      <c r="BJ101" s="6" t="n">
        <v>14</v>
      </c>
    </row>
    <row r="102" customFormat="false" ht="12.8" hidden="false" customHeight="false" outlineLevel="0" collapsed="false">
      <c r="BH102" s="6" t="n">
        <f aca="false">BH101+29.65</f>
        <v>43454.6500000002</v>
      </c>
      <c r="BI102" s="6" t="n">
        <v>229</v>
      </c>
      <c r="BJ102" s="6" t="n">
        <v>15</v>
      </c>
    </row>
    <row r="103" customFormat="false" ht="12.8" hidden="false" customHeight="false" outlineLevel="0" collapsed="false">
      <c r="BH103" s="6" t="n">
        <f aca="false">BH102+29.65</f>
        <v>43484.3000000002</v>
      </c>
      <c r="BI103" s="6" t="n">
        <v>230</v>
      </c>
      <c r="BJ103" s="6" t="n">
        <v>16</v>
      </c>
    </row>
    <row r="104" customFormat="false" ht="12.8" hidden="false" customHeight="false" outlineLevel="0" collapsed="false">
      <c r="BH104" s="6" t="n">
        <f aca="false">BH103+29.65</f>
        <v>43513.9500000002</v>
      </c>
      <c r="BI104" s="6" t="n">
        <v>231</v>
      </c>
      <c r="BJ104" s="6" t="n">
        <v>17</v>
      </c>
    </row>
    <row r="105" customFormat="false" ht="12.8" hidden="false" customHeight="false" outlineLevel="0" collapsed="false">
      <c r="BH105" s="6" t="n">
        <f aca="false">BH104+29.65</f>
        <v>43543.6000000002</v>
      </c>
      <c r="BI105" s="6" t="n">
        <v>232</v>
      </c>
      <c r="BJ105" s="6" t="n">
        <v>18</v>
      </c>
    </row>
    <row r="106" customFormat="false" ht="12.8" hidden="false" customHeight="false" outlineLevel="0" collapsed="false">
      <c r="BH106" s="6" t="n">
        <f aca="false">BH105+29.65</f>
        <v>43573.2500000002</v>
      </c>
      <c r="BI106" s="6" t="n">
        <v>233</v>
      </c>
      <c r="BJ106" s="6" t="n">
        <v>19</v>
      </c>
    </row>
    <row r="107" customFormat="false" ht="12.8" hidden="false" customHeight="false" outlineLevel="0" collapsed="false">
      <c r="BH107" s="6" t="n">
        <f aca="false">BH106+29.65</f>
        <v>43602.9000000002</v>
      </c>
      <c r="BI107" s="6" t="n">
        <v>234</v>
      </c>
      <c r="BJ107" s="6" t="n">
        <v>20</v>
      </c>
    </row>
    <row r="108" customFormat="false" ht="12.8" hidden="false" customHeight="false" outlineLevel="0" collapsed="false">
      <c r="BH108" s="6" t="n">
        <f aca="false">BH107+29.65</f>
        <v>43632.5500000002</v>
      </c>
      <c r="BI108" s="6" t="n">
        <v>0</v>
      </c>
      <c r="BJ108" s="6" t="n">
        <v>21</v>
      </c>
    </row>
    <row r="109" customFormat="false" ht="12.8" hidden="false" customHeight="false" outlineLevel="0" collapsed="false">
      <c r="BH109" s="6" t="n">
        <f aca="false">BH108+29.65</f>
        <v>43662.2000000002</v>
      </c>
      <c r="BI109" s="6" t="n">
        <v>1</v>
      </c>
      <c r="BJ109" s="6" t="n">
        <v>22</v>
      </c>
    </row>
    <row r="110" customFormat="false" ht="12.8" hidden="false" customHeight="false" outlineLevel="0" collapsed="false">
      <c r="BH110" s="6" t="n">
        <f aca="false">BH109+29.65</f>
        <v>43691.8500000002</v>
      </c>
      <c r="BI110" s="6" t="n">
        <v>2</v>
      </c>
      <c r="BJ110" s="6" t="n">
        <v>23</v>
      </c>
    </row>
    <row r="111" customFormat="false" ht="12.8" hidden="false" customHeight="false" outlineLevel="0" collapsed="false">
      <c r="BH111" s="6" t="n">
        <f aca="false">BH110+29.65</f>
        <v>43721.5000000002</v>
      </c>
      <c r="BI111" s="6" t="n">
        <v>3</v>
      </c>
      <c r="BJ111" s="6" t="n">
        <v>24</v>
      </c>
    </row>
    <row r="112" customFormat="false" ht="12.8" hidden="false" customHeight="false" outlineLevel="0" collapsed="false">
      <c r="BH112" s="6" t="n">
        <f aca="false">BH111+29.65</f>
        <v>43751.1500000002</v>
      </c>
      <c r="BI112" s="6" t="n">
        <v>4</v>
      </c>
      <c r="BJ112" s="6" t="n">
        <v>25</v>
      </c>
    </row>
    <row r="113" customFormat="false" ht="12.8" hidden="false" customHeight="false" outlineLevel="0" collapsed="false">
      <c r="BH113" s="6" t="n">
        <f aca="false">BH112+29.65</f>
        <v>43780.8000000002</v>
      </c>
      <c r="BI113" s="6" t="n">
        <v>5</v>
      </c>
      <c r="BJ113" s="6" t="n">
        <v>26</v>
      </c>
    </row>
    <row r="114" customFormat="false" ht="12.8" hidden="false" customHeight="false" outlineLevel="0" collapsed="false">
      <c r="BH114" s="6" t="n">
        <f aca="false">BH113+29.65</f>
        <v>43810.4500000002</v>
      </c>
      <c r="BI114" s="6" t="n">
        <v>6</v>
      </c>
      <c r="BJ114" s="6" t="n">
        <v>27</v>
      </c>
    </row>
    <row r="115" customFormat="false" ht="12.8" hidden="false" customHeight="false" outlineLevel="0" collapsed="false">
      <c r="BH115" s="6" t="n">
        <f aca="false">BH114+29.65</f>
        <v>43840.1000000002</v>
      </c>
      <c r="BI115" s="6" t="n">
        <v>7</v>
      </c>
      <c r="BJ115" s="6" t="n">
        <v>28</v>
      </c>
    </row>
    <row r="116" customFormat="false" ht="12.8" hidden="false" customHeight="false" outlineLevel="0" collapsed="false">
      <c r="BH116" s="6" t="n">
        <f aca="false">BH115+29.65</f>
        <v>43869.7500000002</v>
      </c>
      <c r="BI116" s="6" t="n">
        <v>8</v>
      </c>
      <c r="BJ116" s="6" t="n">
        <v>29</v>
      </c>
    </row>
    <row r="117" customFormat="false" ht="12.8" hidden="false" customHeight="false" outlineLevel="0" collapsed="false">
      <c r="BH117" s="6" t="n">
        <f aca="false">BH116+29.65</f>
        <v>43899.4000000002</v>
      </c>
      <c r="BI117" s="6" t="n">
        <v>9</v>
      </c>
      <c r="BJ117" s="6" t="n">
        <v>1</v>
      </c>
    </row>
    <row r="118" customFormat="false" ht="12.8" hidden="false" customHeight="false" outlineLevel="0" collapsed="false">
      <c r="BH118" s="6" t="n">
        <f aca="false">BH117+29.65</f>
        <v>43929.0500000002</v>
      </c>
      <c r="BI118" s="6" t="n">
        <v>10</v>
      </c>
      <c r="BJ118" s="6" t="n">
        <v>2</v>
      </c>
    </row>
    <row r="119" customFormat="false" ht="12.8" hidden="false" customHeight="false" outlineLevel="0" collapsed="false">
      <c r="BH119" s="6" t="n">
        <f aca="false">BH118+29.65</f>
        <v>43958.7000000002</v>
      </c>
      <c r="BI119" s="6" t="n">
        <v>11</v>
      </c>
      <c r="BJ119" s="6" t="n">
        <v>3</v>
      </c>
    </row>
    <row r="120" customFormat="false" ht="12.8" hidden="false" customHeight="false" outlineLevel="0" collapsed="false">
      <c r="BH120" s="6" t="n">
        <f aca="false">BH119+29.65</f>
        <v>43988.3500000002</v>
      </c>
      <c r="BI120" s="6" t="n">
        <v>12</v>
      </c>
      <c r="BJ120" s="6" t="n">
        <v>4</v>
      </c>
    </row>
    <row r="121" customFormat="false" ht="12.8" hidden="false" customHeight="false" outlineLevel="0" collapsed="false">
      <c r="BH121" s="6" t="n">
        <f aca="false">BH120+29.65</f>
        <v>44018.0000000002</v>
      </c>
      <c r="BI121" s="6" t="n">
        <v>13</v>
      </c>
      <c r="BJ121" s="6" t="n">
        <v>5</v>
      </c>
    </row>
    <row r="122" customFormat="false" ht="12.8" hidden="false" customHeight="false" outlineLevel="0" collapsed="false">
      <c r="BH122" s="6" t="n">
        <f aca="false">BH121+29.65</f>
        <v>44047.6500000002</v>
      </c>
      <c r="BI122" s="6" t="n">
        <v>14</v>
      </c>
      <c r="BJ122" s="6" t="n">
        <v>6</v>
      </c>
    </row>
    <row r="123" customFormat="false" ht="12.8" hidden="false" customHeight="false" outlineLevel="0" collapsed="false">
      <c r="BH123" s="6" t="n">
        <f aca="false">BH122+29.65</f>
        <v>44077.3000000002</v>
      </c>
      <c r="BI123" s="6" t="n">
        <v>15</v>
      </c>
      <c r="BJ123" s="6" t="n">
        <v>7</v>
      </c>
    </row>
    <row r="124" customFormat="false" ht="12.8" hidden="false" customHeight="false" outlineLevel="0" collapsed="false">
      <c r="BH124" s="6" t="n">
        <f aca="false">BH123+29.65</f>
        <v>44106.9500000002</v>
      </c>
      <c r="BI124" s="6" t="n">
        <v>16</v>
      </c>
      <c r="BJ124" s="6" t="n">
        <v>8</v>
      </c>
    </row>
    <row r="125" customFormat="false" ht="12.8" hidden="false" customHeight="false" outlineLevel="0" collapsed="false">
      <c r="BH125" s="6" t="n">
        <f aca="false">BH124+29.65</f>
        <v>44136.6000000002</v>
      </c>
      <c r="BI125" s="6" t="n">
        <v>17</v>
      </c>
      <c r="BJ125" s="6" t="n">
        <v>9</v>
      </c>
    </row>
    <row r="126" customFormat="false" ht="12.8" hidden="false" customHeight="false" outlineLevel="0" collapsed="false">
      <c r="BH126" s="6" t="n">
        <f aca="false">BH125+29.65</f>
        <v>44166.2500000002</v>
      </c>
      <c r="BI126" s="6" t="n">
        <v>18</v>
      </c>
      <c r="BJ126" s="6" t="n">
        <v>10</v>
      </c>
    </row>
    <row r="127" customFormat="false" ht="12.8" hidden="false" customHeight="false" outlineLevel="0" collapsed="false">
      <c r="BH127" s="6" t="n">
        <f aca="false">BH126+29.65</f>
        <v>44195.9000000002</v>
      </c>
      <c r="BI127" s="6" t="n">
        <v>19</v>
      </c>
      <c r="BJ127" s="6" t="n">
        <v>11</v>
      </c>
    </row>
    <row r="128" customFormat="false" ht="12.8" hidden="false" customHeight="false" outlineLevel="0" collapsed="false">
      <c r="BH128" s="6" t="n">
        <f aca="false">BH127+29.65</f>
        <v>44225.5500000002</v>
      </c>
      <c r="BI128" s="6" t="n">
        <v>20</v>
      </c>
      <c r="BJ128" s="6" t="n">
        <v>12</v>
      </c>
    </row>
    <row r="129" customFormat="false" ht="12.8" hidden="false" customHeight="false" outlineLevel="0" collapsed="false">
      <c r="BH129" s="6" t="n">
        <f aca="false">BH128+29.65</f>
        <v>44255.2000000002</v>
      </c>
      <c r="BI129" s="6" t="n">
        <v>21</v>
      </c>
      <c r="BJ129" s="6" t="n">
        <v>13</v>
      </c>
    </row>
    <row r="130" customFormat="false" ht="12.8" hidden="false" customHeight="false" outlineLevel="0" collapsed="false">
      <c r="BH130" s="6" t="n">
        <f aca="false">BH129+29.65</f>
        <v>44284.8500000002</v>
      </c>
      <c r="BI130" s="6" t="n">
        <v>22</v>
      </c>
      <c r="BJ130" s="6" t="n">
        <v>14</v>
      </c>
    </row>
    <row r="131" customFormat="false" ht="12.8" hidden="false" customHeight="false" outlineLevel="0" collapsed="false">
      <c r="BH131" s="6" t="n">
        <f aca="false">BH130+29.65</f>
        <v>44314.5000000002</v>
      </c>
      <c r="BI131" s="6" t="n">
        <v>23</v>
      </c>
      <c r="BJ131" s="6" t="n">
        <v>15</v>
      </c>
    </row>
    <row r="132" customFormat="false" ht="12.8" hidden="false" customHeight="false" outlineLevel="0" collapsed="false">
      <c r="BH132" s="6" t="n">
        <f aca="false">BH131+29.65</f>
        <v>44344.1500000002</v>
      </c>
      <c r="BI132" s="6" t="n">
        <v>24</v>
      </c>
      <c r="BJ132" s="6" t="n">
        <v>16</v>
      </c>
    </row>
    <row r="133" customFormat="false" ht="12.8" hidden="false" customHeight="false" outlineLevel="0" collapsed="false">
      <c r="BH133" s="6" t="n">
        <f aca="false">BH132+29.65</f>
        <v>44373.8000000002</v>
      </c>
      <c r="BI133" s="6" t="n">
        <v>25</v>
      </c>
      <c r="BJ133" s="6" t="n">
        <v>17</v>
      </c>
    </row>
    <row r="134" customFormat="false" ht="12.8" hidden="false" customHeight="false" outlineLevel="0" collapsed="false">
      <c r="BH134" s="6" t="n">
        <f aca="false">BH133+29.65</f>
        <v>44403.4500000002</v>
      </c>
      <c r="BI134" s="6" t="n">
        <v>26</v>
      </c>
      <c r="BJ134" s="6" t="n">
        <v>18</v>
      </c>
    </row>
    <row r="135" customFormat="false" ht="12.8" hidden="false" customHeight="false" outlineLevel="0" collapsed="false">
      <c r="BH135" s="6" t="n">
        <f aca="false">BH134+29.65</f>
        <v>44433.1000000002</v>
      </c>
      <c r="BI135" s="6" t="n">
        <v>27</v>
      </c>
      <c r="BJ135" s="6" t="n">
        <v>19</v>
      </c>
    </row>
    <row r="136" customFormat="false" ht="12.8" hidden="false" customHeight="false" outlineLevel="0" collapsed="false">
      <c r="BH136" s="6" t="n">
        <f aca="false">BH135+29.65</f>
        <v>44462.7500000002</v>
      </c>
      <c r="BI136" s="6" t="n">
        <v>28</v>
      </c>
      <c r="BJ136" s="6" t="n">
        <v>20</v>
      </c>
    </row>
    <row r="137" customFormat="false" ht="12.8" hidden="false" customHeight="false" outlineLevel="0" collapsed="false">
      <c r="BH137" s="6" t="n">
        <f aca="false">BH136+29.65</f>
        <v>44492.4000000002</v>
      </c>
      <c r="BI137" s="6" t="n">
        <v>29</v>
      </c>
      <c r="BJ137" s="6" t="n">
        <v>21</v>
      </c>
    </row>
    <row r="138" customFormat="false" ht="12.8" hidden="false" customHeight="false" outlineLevel="0" collapsed="false">
      <c r="BH138" s="6" t="n">
        <f aca="false">BH137+29.65</f>
        <v>44522.0500000002</v>
      </c>
      <c r="BI138" s="6" t="n">
        <v>30</v>
      </c>
      <c r="BJ138" s="6" t="n">
        <v>22</v>
      </c>
    </row>
    <row r="139" customFormat="false" ht="12.8" hidden="false" customHeight="false" outlineLevel="0" collapsed="false">
      <c r="BH139" s="6" t="n">
        <f aca="false">BH138+29.65</f>
        <v>44551.7000000002</v>
      </c>
      <c r="BI139" s="6" t="n">
        <v>31</v>
      </c>
      <c r="BJ139" s="6" t="n">
        <v>23</v>
      </c>
    </row>
    <row r="140" customFormat="false" ht="12.8" hidden="false" customHeight="false" outlineLevel="0" collapsed="false">
      <c r="BH140" s="6" t="n">
        <f aca="false">BH139+29.65</f>
        <v>44581.3500000002</v>
      </c>
      <c r="BI140" s="6" t="n">
        <v>32</v>
      </c>
      <c r="BJ140" s="6" t="n">
        <v>24</v>
      </c>
    </row>
    <row r="141" customFormat="false" ht="12.8" hidden="false" customHeight="false" outlineLevel="0" collapsed="false">
      <c r="BH141" s="6" t="n">
        <f aca="false">BH140+29.65</f>
        <v>44611.0000000002</v>
      </c>
      <c r="BI141" s="6" t="n">
        <v>33</v>
      </c>
      <c r="BJ141" s="6" t="n">
        <v>25</v>
      </c>
    </row>
    <row r="142" customFormat="false" ht="12.8" hidden="false" customHeight="false" outlineLevel="0" collapsed="false">
      <c r="BH142" s="6" t="n">
        <f aca="false">BH141+29.65</f>
        <v>44640.6500000002</v>
      </c>
      <c r="BI142" s="6" t="n">
        <v>34</v>
      </c>
      <c r="BJ142" s="6" t="n">
        <v>26</v>
      </c>
    </row>
    <row r="143" customFormat="false" ht="12.8" hidden="false" customHeight="false" outlineLevel="0" collapsed="false">
      <c r="BH143" s="6" t="n">
        <f aca="false">BH142+29.65</f>
        <v>44670.3000000002</v>
      </c>
      <c r="BI143" s="6" t="n">
        <v>35</v>
      </c>
      <c r="BJ143" s="6" t="n">
        <v>27</v>
      </c>
    </row>
    <row r="144" customFormat="false" ht="12.8" hidden="false" customHeight="false" outlineLevel="0" collapsed="false">
      <c r="BH144" s="6" t="n">
        <f aca="false">BH143+29.65</f>
        <v>44699.9500000002</v>
      </c>
      <c r="BI144" s="6" t="n">
        <v>36</v>
      </c>
      <c r="BJ144" s="6" t="n">
        <v>28</v>
      </c>
    </row>
    <row r="145" customFormat="false" ht="12.8" hidden="false" customHeight="false" outlineLevel="0" collapsed="false">
      <c r="BH145" s="6" t="n">
        <f aca="false">BH144+29.65</f>
        <v>44729.6000000002</v>
      </c>
      <c r="BI145" s="6" t="n">
        <v>37</v>
      </c>
      <c r="BJ145" s="6" t="n">
        <v>29</v>
      </c>
    </row>
    <row r="146" customFormat="false" ht="12.8" hidden="false" customHeight="false" outlineLevel="0" collapsed="false">
      <c r="BH146" s="6" t="n">
        <f aca="false">BH145+29.65</f>
        <v>44759.2500000002</v>
      </c>
      <c r="BI146" s="6" t="n">
        <v>38</v>
      </c>
      <c r="BJ146" s="6" t="n">
        <v>1</v>
      </c>
    </row>
    <row r="147" customFormat="false" ht="12.8" hidden="false" customHeight="false" outlineLevel="0" collapsed="false">
      <c r="BH147" s="6" t="n">
        <f aca="false">BH146+29.65</f>
        <v>44788.9000000002</v>
      </c>
      <c r="BI147" s="6" t="n">
        <v>39</v>
      </c>
      <c r="BJ147" s="6" t="n">
        <v>2</v>
      </c>
    </row>
    <row r="148" customFormat="false" ht="12.8" hidden="false" customHeight="false" outlineLevel="0" collapsed="false">
      <c r="BH148" s="6" t="n">
        <f aca="false">BH147+29.65</f>
        <v>44818.5500000002</v>
      </c>
      <c r="BI148" s="6" t="n">
        <v>40</v>
      </c>
      <c r="BJ148" s="6" t="n">
        <v>3</v>
      </c>
    </row>
    <row r="149" customFormat="false" ht="12.8" hidden="false" customHeight="false" outlineLevel="0" collapsed="false">
      <c r="BH149" s="6" t="n">
        <f aca="false">BH148+29.65</f>
        <v>44848.2000000002</v>
      </c>
      <c r="BI149" s="6" t="n">
        <v>41</v>
      </c>
      <c r="BJ149" s="6" t="n">
        <v>4</v>
      </c>
    </row>
    <row r="150" customFormat="false" ht="12.8" hidden="false" customHeight="false" outlineLevel="0" collapsed="false">
      <c r="BH150" s="6" t="n">
        <f aca="false">BH149+29.65</f>
        <v>44877.8500000002</v>
      </c>
      <c r="BI150" s="6" t="n">
        <v>42</v>
      </c>
      <c r="BJ150" s="6" t="n">
        <v>5</v>
      </c>
    </row>
    <row r="151" customFormat="false" ht="12.8" hidden="false" customHeight="false" outlineLevel="0" collapsed="false">
      <c r="BH151" s="6" t="n">
        <f aca="false">BH150+29.65</f>
        <v>44907.5000000002</v>
      </c>
      <c r="BI151" s="6" t="n">
        <v>43</v>
      </c>
      <c r="BJ151" s="6" t="n">
        <v>6</v>
      </c>
    </row>
    <row r="152" customFormat="false" ht="12.8" hidden="false" customHeight="false" outlineLevel="0" collapsed="false">
      <c r="BH152" s="6" t="n">
        <f aca="false">BH151+29.65</f>
        <v>44937.1500000002</v>
      </c>
      <c r="BI152" s="6" t="n">
        <v>44</v>
      </c>
      <c r="BJ152" s="6" t="n">
        <v>7</v>
      </c>
    </row>
    <row r="153" customFormat="false" ht="12.8" hidden="false" customHeight="false" outlineLevel="0" collapsed="false">
      <c r="BH153" s="6" t="n">
        <f aca="false">BH152+29.65</f>
        <v>44966.8000000002</v>
      </c>
      <c r="BI153" s="6" t="n">
        <v>45</v>
      </c>
      <c r="BJ153" s="6" t="n">
        <v>8</v>
      </c>
    </row>
    <row r="154" customFormat="false" ht="12.8" hidden="false" customHeight="false" outlineLevel="0" collapsed="false">
      <c r="BH154" s="6" t="n">
        <f aca="false">BH153+29.65</f>
        <v>44996.4500000002</v>
      </c>
      <c r="BI154" s="6" t="n">
        <v>46</v>
      </c>
      <c r="BJ154" s="6" t="n">
        <v>9</v>
      </c>
    </row>
    <row r="155" customFormat="false" ht="12.8" hidden="false" customHeight="false" outlineLevel="0" collapsed="false">
      <c r="BH155" s="6" t="n">
        <f aca="false">BH154+29.65</f>
        <v>45026.1000000002</v>
      </c>
      <c r="BI155" s="6" t="n">
        <v>47</v>
      </c>
      <c r="BJ155" s="6" t="n">
        <v>10</v>
      </c>
    </row>
    <row r="156" customFormat="false" ht="12.8" hidden="false" customHeight="false" outlineLevel="0" collapsed="false">
      <c r="BH156" s="6" t="n">
        <f aca="false">BH155+29.65</f>
        <v>45055.7500000002</v>
      </c>
      <c r="BI156" s="6" t="n">
        <v>48</v>
      </c>
      <c r="BJ156" s="6" t="n">
        <v>11</v>
      </c>
    </row>
    <row r="157" customFormat="false" ht="12.8" hidden="false" customHeight="false" outlineLevel="0" collapsed="false">
      <c r="BH157" s="6" t="n">
        <f aca="false">BH156+29.65</f>
        <v>45085.4000000002</v>
      </c>
      <c r="BI157" s="6" t="n">
        <v>49</v>
      </c>
      <c r="BJ157" s="6" t="n">
        <v>12</v>
      </c>
    </row>
    <row r="158" customFormat="false" ht="12.8" hidden="false" customHeight="false" outlineLevel="0" collapsed="false">
      <c r="BH158" s="6" t="n">
        <f aca="false">BH157+29.65</f>
        <v>45115.0500000002</v>
      </c>
      <c r="BI158" s="6" t="n">
        <v>50</v>
      </c>
      <c r="BJ158" s="6" t="n">
        <v>13</v>
      </c>
    </row>
    <row r="159" customFormat="false" ht="12.8" hidden="false" customHeight="false" outlineLevel="0" collapsed="false">
      <c r="BH159" s="6" t="n">
        <f aca="false">BH158+29.65</f>
        <v>45144.7000000002</v>
      </c>
      <c r="BI159" s="6" t="n">
        <v>51</v>
      </c>
      <c r="BJ159" s="6" t="n">
        <v>14</v>
      </c>
    </row>
    <row r="160" customFormat="false" ht="12.8" hidden="false" customHeight="false" outlineLevel="0" collapsed="false">
      <c r="BH160" s="6" t="n">
        <f aca="false">BH159+29.65</f>
        <v>45174.3500000002</v>
      </c>
      <c r="BI160" s="6" t="n">
        <v>52</v>
      </c>
      <c r="BJ160" s="6" t="n">
        <v>15</v>
      </c>
    </row>
    <row r="161" customFormat="false" ht="12.8" hidden="false" customHeight="false" outlineLevel="0" collapsed="false">
      <c r="BH161" s="6" t="n">
        <f aca="false">BH160+29.65</f>
        <v>45204.0000000002</v>
      </c>
      <c r="BI161" s="6" t="n">
        <v>53</v>
      </c>
      <c r="BJ161" s="6" t="n">
        <v>16</v>
      </c>
    </row>
    <row r="162" customFormat="false" ht="12.8" hidden="false" customHeight="false" outlineLevel="0" collapsed="false">
      <c r="BH162" s="6" t="n">
        <f aca="false">BH161+29.65</f>
        <v>45233.6500000002</v>
      </c>
      <c r="BI162" s="6" t="n">
        <v>54</v>
      </c>
      <c r="BJ162" s="6" t="n">
        <v>17</v>
      </c>
    </row>
    <row r="163" customFormat="false" ht="12.8" hidden="false" customHeight="false" outlineLevel="0" collapsed="false">
      <c r="BH163" s="6" t="n">
        <f aca="false">BH162+29.65</f>
        <v>45263.3000000002</v>
      </c>
      <c r="BI163" s="6" t="n">
        <v>55</v>
      </c>
      <c r="BJ163" s="6" t="n">
        <v>18</v>
      </c>
    </row>
    <row r="164" customFormat="false" ht="12.8" hidden="false" customHeight="false" outlineLevel="0" collapsed="false">
      <c r="BH164" s="6" t="n">
        <f aca="false">BH163+29.65</f>
        <v>45292.9500000002</v>
      </c>
      <c r="BI164" s="6" t="n">
        <v>56</v>
      </c>
      <c r="BJ164" s="6" t="n">
        <v>19</v>
      </c>
    </row>
    <row r="165" customFormat="false" ht="12.8" hidden="false" customHeight="false" outlineLevel="0" collapsed="false">
      <c r="BH165" s="6" t="n">
        <f aca="false">BH164+29.65</f>
        <v>45322.6000000002</v>
      </c>
      <c r="BI165" s="6" t="n">
        <v>57</v>
      </c>
      <c r="BJ165" s="6" t="n">
        <v>20</v>
      </c>
    </row>
    <row r="166" customFormat="false" ht="12.8" hidden="false" customHeight="false" outlineLevel="0" collapsed="false">
      <c r="BH166" s="6" t="n">
        <f aca="false">BH165+29.65</f>
        <v>45352.2500000002</v>
      </c>
      <c r="BI166" s="6" t="n">
        <v>58</v>
      </c>
      <c r="BJ166" s="6" t="n">
        <v>21</v>
      </c>
    </row>
    <row r="167" customFormat="false" ht="12.8" hidden="false" customHeight="false" outlineLevel="0" collapsed="false">
      <c r="BH167" s="6" t="n">
        <f aca="false">BH166+29.65</f>
        <v>45381.9000000002</v>
      </c>
      <c r="BI167" s="6" t="n">
        <v>59</v>
      </c>
      <c r="BJ167" s="6" t="n">
        <v>22</v>
      </c>
    </row>
    <row r="168" customFormat="false" ht="12.8" hidden="false" customHeight="false" outlineLevel="0" collapsed="false">
      <c r="BH168" s="6" t="n">
        <f aca="false">BH167+29.65</f>
        <v>45411.5500000003</v>
      </c>
      <c r="BI168" s="6" t="n">
        <v>60</v>
      </c>
      <c r="BJ168" s="6" t="n">
        <v>23</v>
      </c>
    </row>
    <row r="169" customFormat="false" ht="12.8" hidden="false" customHeight="false" outlineLevel="0" collapsed="false">
      <c r="BH169" s="6" t="n">
        <f aca="false">BH168+29.65</f>
        <v>45441.2000000002</v>
      </c>
      <c r="BI169" s="6" t="n">
        <v>61</v>
      </c>
      <c r="BJ169" s="6" t="n">
        <v>24</v>
      </c>
    </row>
    <row r="170" customFormat="false" ht="12.8" hidden="false" customHeight="false" outlineLevel="0" collapsed="false">
      <c r="BH170" s="6" t="n">
        <f aca="false">BH169+29.65</f>
        <v>45470.8500000003</v>
      </c>
      <c r="BI170" s="6" t="n">
        <v>62</v>
      </c>
      <c r="BJ170" s="6" t="n">
        <v>25</v>
      </c>
    </row>
    <row r="171" customFormat="false" ht="12.8" hidden="false" customHeight="false" outlineLevel="0" collapsed="false">
      <c r="BH171" s="6" t="n">
        <f aca="false">BH170+29.65</f>
        <v>45500.5000000002</v>
      </c>
      <c r="BI171" s="6" t="n">
        <v>63</v>
      </c>
      <c r="BJ171" s="6" t="n">
        <v>26</v>
      </c>
    </row>
    <row r="172" customFormat="false" ht="12.8" hidden="false" customHeight="false" outlineLevel="0" collapsed="false">
      <c r="BH172" s="6" t="n">
        <f aca="false">BH171+29.65</f>
        <v>45530.1500000003</v>
      </c>
      <c r="BI172" s="6" t="n">
        <v>64</v>
      </c>
      <c r="BJ172" s="6" t="n">
        <v>27</v>
      </c>
    </row>
    <row r="173" customFormat="false" ht="12.8" hidden="false" customHeight="false" outlineLevel="0" collapsed="false">
      <c r="BH173" s="6" t="n">
        <f aca="false">BH172+29.65</f>
        <v>45559.8000000003</v>
      </c>
      <c r="BI173" s="6" t="n">
        <v>65</v>
      </c>
      <c r="BJ173" s="6" t="n">
        <v>28</v>
      </c>
    </row>
    <row r="174" customFormat="false" ht="12.8" hidden="false" customHeight="false" outlineLevel="0" collapsed="false">
      <c r="BH174" s="6" t="n">
        <f aca="false">BH173+29.65</f>
        <v>45589.4500000003</v>
      </c>
      <c r="BI174" s="6" t="n">
        <v>66</v>
      </c>
      <c r="BJ174" s="6" t="n">
        <v>29</v>
      </c>
    </row>
    <row r="175" customFormat="false" ht="12.8" hidden="false" customHeight="false" outlineLevel="0" collapsed="false">
      <c r="BH175" s="6" t="n">
        <f aca="false">BH174+29.65</f>
        <v>45619.1000000003</v>
      </c>
      <c r="BI175" s="6" t="n">
        <v>67</v>
      </c>
      <c r="BJ175" s="6" t="n">
        <v>1</v>
      </c>
    </row>
    <row r="176" customFormat="false" ht="12.8" hidden="false" customHeight="false" outlineLevel="0" collapsed="false">
      <c r="BH176" s="6" t="n">
        <f aca="false">BH175+29.65</f>
        <v>45648.7500000003</v>
      </c>
      <c r="BI176" s="6" t="n">
        <v>68</v>
      </c>
      <c r="BJ176" s="6" t="n">
        <v>2</v>
      </c>
    </row>
    <row r="177" customFormat="false" ht="12.8" hidden="false" customHeight="false" outlineLevel="0" collapsed="false">
      <c r="BH177" s="6" t="n">
        <f aca="false">BH176+29.65</f>
        <v>45678.4000000003</v>
      </c>
      <c r="BI177" s="6" t="n">
        <v>69</v>
      </c>
      <c r="BJ177" s="6" t="n">
        <v>3</v>
      </c>
    </row>
    <row r="178" customFormat="false" ht="12.8" hidden="false" customHeight="false" outlineLevel="0" collapsed="false">
      <c r="BH178" s="6" t="n">
        <f aca="false">BH177+29.65</f>
        <v>45708.0500000003</v>
      </c>
      <c r="BI178" s="6" t="n">
        <v>70</v>
      </c>
      <c r="BJ178" s="6" t="n">
        <v>4</v>
      </c>
    </row>
    <row r="179" customFormat="false" ht="12.8" hidden="false" customHeight="false" outlineLevel="0" collapsed="false">
      <c r="BH179" s="6" t="n">
        <f aca="false">BH178+29.65</f>
        <v>45737.7000000003</v>
      </c>
      <c r="BI179" s="6" t="n">
        <v>71</v>
      </c>
      <c r="BJ179" s="6" t="n">
        <v>5</v>
      </c>
    </row>
    <row r="180" customFormat="false" ht="12.8" hidden="false" customHeight="false" outlineLevel="0" collapsed="false">
      <c r="BH180" s="6" t="n">
        <f aca="false">BH179+29.65</f>
        <v>45767.3500000003</v>
      </c>
      <c r="BI180" s="6" t="n">
        <v>72</v>
      </c>
      <c r="BJ180" s="6" t="n">
        <v>6</v>
      </c>
    </row>
    <row r="181" customFormat="false" ht="12.8" hidden="false" customHeight="false" outlineLevel="0" collapsed="false">
      <c r="BH181" s="6" t="n">
        <f aca="false">BH180+29.65</f>
        <v>45797.0000000003</v>
      </c>
      <c r="BI181" s="6" t="n">
        <v>73</v>
      </c>
      <c r="BJ181" s="6" t="n">
        <v>7</v>
      </c>
    </row>
    <row r="182" customFormat="false" ht="12.8" hidden="false" customHeight="false" outlineLevel="0" collapsed="false">
      <c r="BH182" s="6" t="n">
        <f aca="false">BH181+29.65</f>
        <v>45826.6500000003</v>
      </c>
      <c r="BI182" s="6" t="n">
        <v>74</v>
      </c>
      <c r="BJ182" s="6" t="n">
        <v>8</v>
      </c>
    </row>
    <row r="183" customFormat="false" ht="12.8" hidden="false" customHeight="false" outlineLevel="0" collapsed="false">
      <c r="BH183" s="6" t="n">
        <f aca="false">BH182+29.65</f>
        <v>45856.3000000003</v>
      </c>
      <c r="BI183" s="6" t="n">
        <v>75</v>
      </c>
      <c r="BJ183" s="6" t="n">
        <v>9</v>
      </c>
    </row>
    <row r="184" customFormat="false" ht="12.8" hidden="false" customHeight="false" outlineLevel="0" collapsed="false">
      <c r="BH184" s="6" t="n">
        <f aca="false">BH183+29.65</f>
        <v>45885.9500000003</v>
      </c>
      <c r="BI184" s="6" t="n">
        <v>76</v>
      </c>
      <c r="BJ184" s="6" t="n">
        <v>10</v>
      </c>
    </row>
    <row r="185" customFormat="false" ht="12.8" hidden="false" customHeight="false" outlineLevel="0" collapsed="false">
      <c r="BH185" s="6" t="n">
        <f aca="false">BH184+29.65</f>
        <v>45915.6000000003</v>
      </c>
      <c r="BI185" s="6" t="n">
        <v>77</v>
      </c>
      <c r="BJ185" s="6" t="n">
        <v>11</v>
      </c>
    </row>
    <row r="186" customFormat="false" ht="12.8" hidden="false" customHeight="false" outlineLevel="0" collapsed="false">
      <c r="BH186" s="6" t="n">
        <f aca="false">BH185+29.65</f>
        <v>45945.2500000003</v>
      </c>
      <c r="BI186" s="6" t="n">
        <v>78</v>
      </c>
      <c r="BJ186" s="6" t="n">
        <v>12</v>
      </c>
    </row>
    <row r="187" customFormat="false" ht="12.8" hidden="false" customHeight="false" outlineLevel="0" collapsed="false">
      <c r="BH187" s="6" t="n">
        <f aca="false">BH186+29.65</f>
        <v>45974.9000000003</v>
      </c>
      <c r="BI187" s="6" t="n">
        <v>79</v>
      </c>
      <c r="BJ187" s="6" t="n">
        <v>13</v>
      </c>
    </row>
    <row r="188" customFormat="false" ht="12.8" hidden="false" customHeight="false" outlineLevel="0" collapsed="false">
      <c r="BH188" s="6" t="n">
        <f aca="false">BH187+29.65</f>
        <v>46004.5500000003</v>
      </c>
      <c r="BI188" s="6" t="n">
        <v>80</v>
      </c>
      <c r="BJ188" s="6" t="n">
        <v>14</v>
      </c>
    </row>
    <row r="189" customFormat="false" ht="12.8" hidden="false" customHeight="false" outlineLevel="0" collapsed="false">
      <c r="BH189" s="6" t="n">
        <f aca="false">BH188+29.65</f>
        <v>46034.2000000003</v>
      </c>
      <c r="BI189" s="6" t="n">
        <v>81</v>
      </c>
      <c r="BJ189" s="6" t="n">
        <v>15</v>
      </c>
    </row>
    <row r="190" customFormat="false" ht="12.8" hidden="false" customHeight="false" outlineLevel="0" collapsed="false">
      <c r="BH190" s="6" t="n">
        <f aca="false">BH189+29.65</f>
        <v>46063.8500000003</v>
      </c>
      <c r="BI190" s="6" t="n">
        <v>82</v>
      </c>
      <c r="BJ190" s="6" t="n">
        <v>16</v>
      </c>
    </row>
    <row r="191" customFormat="false" ht="12.8" hidden="false" customHeight="false" outlineLevel="0" collapsed="false">
      <c r="BH191" s="6" t="n">
        <f aca="false">BH190+29.65</f>
        <v>46093.5000000003</v>
      </c>
      <c r="BI191" s="6" t="n">
        <v>83</v>
      </c>
      <c r="BJ191" s="6" t="n">
        <v>17</v>
      </c>
    </row>
    <row r="192" customFormat="false" ht="12.8" hidden="false" customHeight="false" outlineLevel="0" collapsed="false">
      <c r="BH192" s="6" t="n">
        <f aca="false">BH191+29.65</f>
        <v>46123.1500000003</v>
      </c>
      <c r="BI192" s="6" t="n">
        <v>84</v>
      </c>
      <c r="BJ192" s="6" t="n">
        <v>18</v>
      </c>
    </row>
    <row r="193" customFormat="false" ht="12.8" hidden="false" customHeight="false" outlineLevel="0" collapsed="false">
      <c r="BH193" s="6" t="n">
        <f aca="false">BH192+29.65</f>
        <v>46152.8000000003</v>
      </c>
      <c r="BI193" s="6" t="n">
        <v>85</v>
      </c>
      <c r="BJ193" s="6" t="n">
        <v>19</v>
      </c>
    </row>
    <row r="194" customFormat="false" ht="12.8" hidden="false" customHeight="false" outlineLevel="0" collapsed="false">
      <c r="BH194" s="6" t="n">
        <f aca="false">BH193+29.65</f>
        <v>46182.4500000003</v>
      </c>
      <c r="BI194" s="6" t="n">
        <v>86</v>
      </c>
      <c r="BJ194" s="6" t="n">
        <v>20</v>
      </c>
    </row>
    <row r="195" customFormat="false" ht="12.8" hidden="false" customHeight="false" outlineLevel="0" collapsed="false">
      <c r="BH195" s="6" t="n">
        <f aca="false">BH194+29.65</f>
        <v>46212.1000000003</v>
      </c>
      <c r="BI195" s="6" t="n">
        <v>87</v>
      </c>
      <c r="BJ195" s="6" t="n">
        <v>21</v>
      </c>
    </row>
    <row r="196" customFormat="false" ht="12.8" hidden="false" customHeight="false" outlineLevel="0" collapsed="false">
      <c r="BH196" s="6" t="n">
        <f aca="false">BH195+29.65</f>
        <v>46241.7500000003</v>
      </c>
      <c r="BI196" s="6" t="n">
        <v>88</v>
      </c>
      <c r="BJ196" s="6" t="n">
        <v>22</v>
      </c>
    </row>
    <row r="197" customFormat="false" ht="12.8" hidden="false" customHeight="false" outlineLevel="0" collapsed="false">
      <c r="BH197" s="6" t="n">
        <f aca="false">BH196+29.65</f>
        <v>46271.4000000003</v>
      </c>
      <c r="BI197" s="6" t="n">
        <v>89</v>
      </c>
      <c r="BJ197" s="6" t="n">
        <v>23</v>
      </c>
    </row>
    <row r="198" customFormat="false" ht="12.8" hidden="false" customHeight="false" outlineLevel="0" collapsed="false">
      <c r="BH198" s="6" t="n">
        <f aca="false">BH197+29.65</f>
        <v>46301.0500000003</v>
      </c>
      <c r="BI198" s="6" t="n">
        <v>90</v>
      </c>
      <c r="BJ198" s="6" t="n">
        <v>24</v>
      </c>
    </row>
    <row r="199" customFormat="false" ht="12.8" hidden="false" customHeight="false" outlineLevel="0" collapsed="false">
      <c r="BH199" s="6" t="n">
        <f aca="false">BH198+29.65</f>
        <v>46330.7000000003</v>
      </c>
      <c r="BI199" s="6" t="n">
        <v>91</v>
      </c>
      <c r="BJ199" s="6" t="n">
        <v>25</v>
      </c>
    </row>
    <row r="200" customFormat="false" ht="12.8" hidden="false" customHeight="false" outlineLevel="0" collapsed="false">
      <c r="BH200" s="6" t="n">
        <f aca="false">BH199+29.65</f>
        <v>46360.3500000003</v>
      </c>
      <c r="BI200" s="6" t="n">
        <v>92</v>
      </c>
      <c r="BJ200" s="6" t="n">
        <v>26</v>
      </c>
    </row>
    <row r="201" customFormat="false" ht="12.8" hidden="false" customHeight="false" outlineLevel="0" collapsed="false">
      <c r="BH201" s="6" t="n">
        <f aca="false">BH200+29.65</f>
        <v>46390.0000000003</v>
      </c>
      <c r="BI201" s="6" t="n">
        <v>93</v>
      </c>
      <c r="BJ201" s="6" t="n">
        <v>27</v>
      </c>
    </row>
    <row r="202" customFormat="false" ht="12.8" hidden="false" customHeight="false" outlineLevel="0" collapsed="false">
      <c r="BH202" s="6" t="n">
        <f aca="false">BH201+29.65</f>
        <v>46419.6500000003</v>
      </c>
      <c r="BI202" s="6" t="n">
        <v>94</v>
      </c>
      <c r="BJ202" s="6" t="n">
        <v>28</v>
      </c>
    </row>
    <row r="203" customFormat="false" ht="12.8" hidden="false" customHeight="false" outlineLevel="0" collapsed="false">
      <c r="BH203" s="6" t="n">
        <f aca="false">BH202+29.65</f>
        <v>46449.3000000003</v>
      </c>
      <c r="BI203" s="6" t="n">
        <v>95</v>
      </c>
      <c r="BJ203" s="6" t="n">
        <v>29</v>
      </c>
    </row>
    <row r="204" customFormat="false" ht="12.8" hidden="false" customHeight="false" outlineLevel="0" collapsed="false">
      <c r="BH204" s="6" t="n">
        <f aca="false">BH203+29.65</f>
        <v>46478.9500000003</v>
      </c>
      <c r="BI204" s="6" t="n">
        <v>96</v>
      </c>
      <c r="BJ204" s="6" t="n">
        <v>1</v>
      </c>
    </row>
    <row r="205" customFormat="false" ht="12.8" hidden="false" customHeight="false" outlineLevel="0" collapsed="false">
      <c r="BH205" s="6" t="n">
        <f aca="false">BH204+29.65</f>
        <v>46508.6000000003</v>
      </c>
      <c r="BI205" s="6" t="n">
        <v>97</v>
      </c>
      <c r="BJ205" s="6" t="n">
        <v>2</v>
      </c>
    </row>
    <row r="206" customFormat="false" ht="12.8" hidden="false" customHeight="false" outlineLevel="0" collapsed="false">
      <c r="BH206" s="6" t="n">
        <f aca="false">BH205+29.65</f>
        <v>46538.2500000003</v>
      </c>
      <c r="BI206" s="6" t="n">
        <v>98</v>
      </c>
      <c r="BJ206" s="6" t="n">
        <v>3</v>
      </c>
    </row>
    <row r="207" customFormat="false" ht="12.8" hidden="false" customHeight="false" outlineLevel="0" collapsed="false">
      <c r="BH207" s="6" t="n">
        <f aca="false">BH206+29.65</f>
        <v>46567.9000000003</v>
      </c>
      <c r="BI207" s="6" t="n">
        <v>99</v>
      </c>
      <c r="BJ207" s="6" t="n">
        <v>4</v>
      </c>
    </row>
    <row r="208" customFormat="false" ht="12.8" hidden="false" customHeight="false" outlineLevel="0" collapsed="false">
      <c r="BH208" s="6" t="n">
        <f aca="false">BH207+29.65</f>
        <v>46597.5500000003</v>
      </c>
      <c r="BI208" s="6" t="n">
        <v>100</v>
      </c>
      <c r="BJ208" s="6" t="n">
        <v>5</v>
      </c>
    </row>
    <row r="209" customFormat="false" ht="12.8" hidden="false" customHeight="false" outlineLevel="0" collapsed="false">
      <c r="BH209" s="6" t="n">
        <f aca="false">BH208+29.65</f>
        <v>46627.2000000003</v>
      </c>
      <c r="BI209" s="6" t="n">
        <v>101</v>
      </c>
      <c r="BJ209" s="6" t="n">
        <v>6</v>
      </c>
    </row>
    <row r="210" customFormat="false" ht="12.8" hidden="false" customHeight="false" outlineLevel="0" collapsed="false">
      <c r="BH210" s="6" t="n">
        <f aca="false">BH209+29.65</f>
        <v>46656.8500000003</v>
      </c>
      <c r="BI210" s="6" t="n">
        <v>102</v>
      </c>
      <c r="BJ210" s="6" t="n">
        <v>7</v>
      </c>
    </row>
    <row r="211" customFormat="false" ht="12.8" hidden="false" customHeight="false" outlineLevel="0" collapsed="false">
      <c r="BH211" s="6" t="n">
        <f aca="false">BH210+29.65</f>
        <v>46686.5000000003</v>
      </c>
      <c r="BI211" s="6" t="n">
        <v>103</v>
      </c>
      <c r="BJ211" s="6" t="n">
        <v>8</v>
      </c>
    </row>
    <row r="212" customFormat="false" ht="12.8" hidden="false" customHeight="false" outlineLevel="0" collapsed="false">
      <c r="BH212" s="6" t="n">
        <f aca="false">BH211+29.65</f>
        <v>46716.1500000003</v>
      </c>
      <c r="BI212" s="6" t="n">
        <v>104</v>
      </c>
      <c r="BJ212" s="6" t="n">
        <v>9</v>
      </c>
    </row>
    <row r="213" customFormat="false" ht="12.8" hidden="false" customHeight="false" outlineLevel="0" collapsed="false">
      <c r="BH213" s="6" t="n">
        <f aca="false">BH212+29.65</f>
        <v>46745.8000000003</v>
      </c>
      <c r="BI213" s="6" t="n">
        <v>105</v>
      </c>
      <c r="BJ213" s="6" t="n">
        <v>10</v>
      </c>
    </row>
    <row r="214" customFormat="false" ht="12.8" hidden="false" customHeight="false" outlineLevel="0" collapsed="false">
      <c r="BH214" s="6" t="n">
        <f aca="false">BH213+29.65</f>
        <v>46775.4500000003</v>
      </c>
      <c r="BI214" s="6" t="n">
        <v>106</v>
      </c>
      <c r="BJ214" s="6" t="n">
        <v>11</v>
      </c>
    </row>
    <row r="215" customFormat="false" ht="12.8" hidden="false" customHeight="false" outlineLevel="0" collapsed="false">
      <c r="BH215" s="6" t="n">
        <f aca="false">BH214+29.65</f>
        <v>46805.1000000003</v>
      </c>
      <c r="BI215" s="6" t="n">
        <v>107</v>
      </c>
      <c r="BJ215" s="6" t="n">
        <v>12</v>
      </c>
    </row>
    <row r="216" customFormat="false" ht="12.8" hidden="false" customHeight="false" outlineLevel="0" collapsed="false">
      <c r="BH216" s="6" t="n">
        <f aca="false">BH215+29.65</f>
        <v>46834.7500000003</v>
      </c>
      <c r="BI216" s="6" t="n">
        <v>108</v>
      </c>
      <c r="BJ216" s="6" t="n">
        <v>13</v>
      </c>
    </row>
    <row r="217" customFormat="false" ht="12.8" hidden="false" customHeight="false" outlineLevel="0" collapsed="false">
      <c r="BH217" s="6" t="n">
        <f aca="false">BH216+29.65</f>
        <v>46864.4000000003</v>
      </c>
      <c r="BI217" s="6" t="n">
        <v>109</v>
      </c>
      <c r="BJ217" s="6" t="n">
        <v>14</v>
      </c>
    </row>
    <row r="218" customFormat="false" ht="12.8" hidden="false" customHeight="false" outlineLevel="0" collapsed="false">
      <c r="BH218" s="6" t="n">
        <f aca="false">BH217+29.65</f>
        <v>46894.0500000003</v>
      </c>
      <c r="BI218" s="6" t="n">
        <v>110</v>
      </c>
      <c r="BJ218" s="6" t="n">
        <v>15</v>
      </c>
    </row>
    <row r="219" customFormat="false" ht="12.8" hidden="false" customHeight="false" outlineLevel="0" collapsed="false">
      <c r="BH219" s="6" t="n">
        <f aca="false">BH218+29.65</f>
        <v>46923.7000000003</v>
      </c>
      <c r="BI219" s="6" t="n">
        <v>111</v>
      </c>
      <c r="BJ219" s="6" t="n">
        <v>16</v>
      </c>
    </row>
    <row r="220" customFormat="false" ht="12.8" hidden="false" customHeight="false" outlineLevel="0" collapsed="false">
      <c r="BH220" s="6" t="n">
        <f aca="false">BH219+29.65</f>
        <v>46953.3500000003</v>
      </c>
      <c r="BI220" s="6" t="n">
        <v>112</v>
      </c>
      <c r="BJ220" s="6" t="n">
        <v>17</v>
      </c>
    </row>
    <row r="221" customFormat="false" ht="12.8" hidden="false" customHeight="false" outlineLevel="0" collapsed="false">
      <c r="BH221" s="6" t="n">
        <f aca="false">BH220+29.65</f>
        <v>46983.0000000003</v>
      </c>
      <c r="BI221" s="6" t="n">
        <v>113</v>
      </c>
      <c r="BJ221" s="6" t="n">
        <v>18</v>
      </c>
    </row>
    <row r="222" customFormat="false" ht="12.8" hidden="false" customHeight="false" outlineLevel="0" collapsed="false">
      <c r="BH222" s="6" t="n">
        <f aca="false">BH221+29.65</f>
        <v>47012.6500000003</v>
      </c>
      <c r="BI222" s="6" t="n">
        <v>114</v>
      </c>
      <c r="BJ222" s="6" t="n">
        <v>19</v>
      </c>
    </row>
    <row r="223" customFormat="false" ht="12.8" hidden="false" customHeight="false" outlineLevel="0" collapsed="false">
      <c r="BH223" s="6" t="n">
        <f aca="false">BH222+29.65</f>
        <v>47042.3000000003</v>
      </c>
      <c r="BI223" s="6" t="n">
        <v>115</v>
      </c>
      <c r="BJ223" s="6" t="n">
        <v>20</v>
      </c>
    </row>
    <row r="224" customFormat="false" ht="12.8" hidden="false" customHeight="false" outlineLevel="0" collapsed="false">
      <c r="BH224" s="6" t="n">
        <f aca="false">BH223+29.65</f>
        <v>47071.9500000003</v>
      </c>
      <c r="BI224" s="6" t="n">
        <v>116</v>
      </c>
      <c r="BJ224" s="6" t="n">
        <v>21</v>
      </c>
    </row>
    <row r="225" customFormat="false" ht="12.8" hidden="false" customHeight="false" outlineLevel="0" collapsed="false">
      <c r="BH225" s="6" t="n">
        <f aca="false">BH224+29.65</f>
        <v>47101.6000000003</v>
      </c>
      <c r="BI225" s="6" t="n">
        <v>117</v>
      </c>
      <c r="BJ225" s="6" t="n">
        <v>22</v>
      </c>
    </row>
    <row r="226" customFormat="false" ht="12.8" hidden="false" customHeight="false" outlineLevel="0" collapsed="false">
      <c r="BH226" s="6" t="n">
        <f aca="false">BH225+29.65</f>
        <v>47131.2500000003</v>
      </c>
      <c r="BI226" s="6" t="n">
        <v>118</v>
      </c>
      <c r="BJ226" s="6" t="n">
        <v>23</v>
      </c>
    </row>
    <row r="227" customFormat="false" ht="12.8" hidden="false" customHeight="false" outlineLevel="0" collapsed="false">
      <c r="BH227" s="6" t="n">
        <f aca="false">BH226+29.65</f>
        <v>47160.9000000003</v>
      </c>
      <c r="BI227" s="6" t="n">
        <v>119</v>
      </c>
      <c r="BJ227" s="6" t="n">
        <v>24</v>
      </c>
    </row>
    <row r="228" customFormat="false" ht="12.8" hidden="false" customHeight="false" outlineLevel="0" collapsed="false">
      <c r="BH228" s="6" t="n">
        <f aca="false">BH227+29.65</f>
        <v>47190.5500000003</v>
      </c>
      <c r="BI228" s="6" t="n">
        <v>120</v>
      </c>
      <c r="BJ228" s="6" t="n">
        <v>25</v>
      </c>
    </row>
    <row r="229" customFormat="false" ht="12.8" hidden="false" customHeight="false" outlineLevel="0" collapsed="false">
      <c r="BH229" s="6" t="n">
        <f aca="false">BH228+29.65</f>
        <v>47220.2000000003</v>
      </c>
      <c r="BI229" s="6" t="n">
        <v>121</v>
      </c>
      <c r="BJ229" s="6" t="n">
        <v>26</v>
      </c>
    </row>
    <row r="230" customFormat="false" ht="12.8" hidden="false" customHeight="false" outlineLevel="0" collapsed="false">
      <c r="BH230" s="6" t="n">
        <f aca="false">BH229+29.65</f>
        <v>47249.8500000003</v>
      </c>
      <c r="BI230" s="6" t="n">
        <v>122</v>
      </c>
      <c r="BJ230" s="6" t="n">
        <v>27</v>
      </c>
    </row>
    <row r="231" customFormat="false" ht="12.8" hidden="false" customHeight="false" outlineLevel="0" collapsed="false">
      <c r="BH231" s="6" t="n">
        <f aca="false">BH230+29.65</f>
        <v>47279.5000000003</v>
      </c>
      <c r="BI231" s="6" t="n">
        <v>123</v>
      </c>
      <c r="BJ231" s="6" t="n">
        <v>28</v>
      </c>
    </row>
    <row r="232" customFormat="false" ht="12.8" hidden="false" customHeight="false" outlineLevel="0" collapsed="false">
      <c r="BH232" s="6" t="n">
        <f aca="false">BH231+29.65</f>
        <v>47309.1500000003</v>
      </c>
      <c r="BI232" s="6" t="n">
        <v>124</v>
      </c>
      <c r="BJ232" s="6" t="n">
        <v>29</v>
      </c>
    </row>
    <row r="233" customFormat="false" ht="12.8" hidden="false" customHeight="false" outlineLevel="0" collapsed="false">
      <c r="BH233" s="6" t="n">
        <f aca="false">BH232+29.65</f>
        <v>47338.8000000003</v>
      </c>
      <c r="BI233" s="6" t="n">
        <v>125</v>
      </c>
      <c r="BJ233" s="6" t="n">
        <v>1</v>
      </c>
    </row>
    <row r="234" customFormat="false" ht="12.8" hidden="false" customHeight="false" outlineLevel="0" collapsed="false">
      <c r="BH234" s="6" t="n">
        <f aca="false">BH233+29.65</f>
        <v>47368.4500000003</v>
      </c>
      <c r="BI234" s="6" t="n">
        <v>126</v>
      </c>
      <c r="BJ234" s="6" t="n">
        <v>2</v>
      </c>
    </row>
    <row r="235" customFormat="false" ht="12.8" hidden="false" customHeight="false" outlineLevel="0" collapsed="false">
      <c r="BH235" s="6" t="n">
        <f aca="false">BH234+29.65</f>
        <v>47398.1000000003</v>
      </c>
      <c r="BI235" s="6" t="n">
        <v>127</v>
      </c>
      <c r="BJ235" s="6" t="n">
        <v>3</v>
      </c>
    </row>
  </sheetData>
  <sheetProtection sheet="true" objects="true" scenarios="true"/>
  <mergeCells count="76">
    <mergeCell ref="C1:E1"/>
    <mergeCell ref="F1:J1"/>
    <mergeCell ref="K1:O1"/>
    <mergeCell ref="R1:Z1"/>
    <mergeCell ref="AJ1:BA2"/>
    <mergeCell ref="C2:E2"/>
    <mergeCell ref="Q2:AA5"/>
    <mergeCell ref="C3:E3"/>
    <mergeCell ref="C4:E4"/>
    <mergeCell ref="C5:E5"/>
    <mergeCell ref="C6:E6"/>
    <mergeCell ref="C7:E7"/>
    <mergeCell ref="V7:Z7"/>
    <mergeCell ref="C8:E8"/>
    <mergeCell ref="Q8:U8"/>
    <mergeCell ref="V8:AA8"/>
    <mergeCell ref="C9:E9"/>
    <mergeCell ref="Q9:U9"/>
    <mergeCell ref="V9:AA9"/>
    <mergeCell ref="C10:E10"/>
    <mergeCell ref="C11:E11"/>
    <mergeCell ref="Q11:W11"/>
    <mergeCell ref="X11:AA11"/>
    <mergeCell ref="C12:E12"/>
    <mergeCell ref="C13:E13"/>
    <mergeCell ref="V13:Z13"/>
    <mergeCell ref="C14:E14"/>
    <mergeCell ref="Q14:U14"/>
    <mergeCell ref="C15:E15"/>
    <mergeCell ref="Q15:AA19"/>
    <mergeCell ref="C16:E16"/>
    <mergeCell ref="C17:E17"/>
    <mergeCell ref="C18:E18"/>
    <mergeCell ref="C19:E19"/>
    <mergeCell ref="C20:E20"/>
    <mergeCell ref="C21:E21"/>
    <mergeCell ref="S21:U21"/>
    <mergeCell ref="V21:X21"/>
    <mergeCell ref="C22:E22"/>
    <mergeCell ref="C23:E23"/>
    <mergeCell ref="S23:U23"/>
    <mergeCell ref="V23:X23"/>
    <mergeCell ref="C24:E24"/>
    <mergeCell ref="C25:E25"/>
    <mergeCell ref="S25:U25"/>
    <mergeCell ref="V25:X25"/>
    <mergeCell ref="C26:E26"/>
    <mergeCell ref="R26:Y33"/>
    <mergeCell ref="C27:E27"/>
    <mergeCell ref="C28:E28"/>
    <mergeCell ref="C29:E29"/>
    <mergeCell ref="C30:E30"/>
    <mergeCell ref="C31:E31"/>
    <mergeCell ref="C32:E32"/>
    <mergeCell ref="C33:E33"/>
    <mergeCell ref="E36:J36"/>
    <mergeCell ref="L36:Q36"/>
    <mergeCell ref="S36:U36"/>
    <mergeCell ref="V36:AA36"/>
    <mergeCell ref="E37:J37"/>
    <mergeCell ref="L37:Q37"/>
    <mergeCell ref="S37:U37"/>
    <mergeCell ref="V37:AA37"/>
    <mergeCell ref="E38:J38"/>
    <mergeCell ref="L38:Q38"/>
    <mergeCell ref="S38:U38"/>
    <mergeCell ref="V38:AA38"/>
    <mergeCell ref="E39:J39"/>
    <mergeCell ref="L39:Q39"/>
    <mergeCell ref="S39:U39"/>
    <mergeCell ref="V39:AA39"/>
    <mergeCell ref="H40:M40"/>
    <mergeCell ref="S40:U40"/>
    <mergeCell ref="V40:AA40"/>
    <mergeCell ref="H41:M41"/>
    <mergeCell ref="E42:I42"/>
  </mergeCells>
  <dataValidations count="6">
    <dataValidation allowBlank="false" error="1 to 125" operator="lessThan" showDropDown="false" showErrorMessage="true" showInputMessage="false" sqref="AA1" type="whole">
      <formula1>126</formula1>
      <formula2>0</formula2>
    </dataValidation>
    <dataValidation allowBlank="false" error="1 to 78" operator="lessThan" showDropDown="false" showErrorMessage="true" showInputMessage="false" sqref="AA7" type="whole">
      <formula1>79</formula1>
      <formula2>0</formula2>
    </dataValidation>
    <dataValidation allowBlank="false" error="1 to 36" operator="lessThan" showDropDown="false" showErrorMessage="true" showInputMessage="false" sqref="AA10" type="whole">
      <formula1>37</formula1>
      <formula2>0</formula2>
    </dataValidation>
    <dataValidation allowBlank="false" error="1 to 29" operator="lessThan" showDropDown="false" showErrorMessage="true" showInputMessage="false" sqref="AA13" type="whole">
      <formula1>30</formula1>
      <formula2>0</formula2>
    </dataValidation>
    <dataValidation allowBlank="false" error="1 to 93" operator="lessThan" showDropDown="false" showErrorMessage="true" showInputMessage="false" sqref="AA14" type="whole">
      <formula1>94</formula1>
      <formula2>0</formula2>
    </dataValidation>
    <dataValidation allowBlank="false" error="1 to 32" operator="lessThan" showDropDown="false" showErrorMessage="true" showInputMessage="false" sqref="D42" type="whole">
      <formula1>33</formula1>
      <formula2>0</formula2>
    </dataValidation>
  </dataValidations>
  <hyperlinks>
    <hyperlink ref="AJ1" r:id="rId1" display="www.3deedit.be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  <drawing r:id="rId2"/>
  <tableParts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W37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6.08"/>
    <col collapsed="false" customWidth="true" hidden="false" outlineLevel="0" max="2" min="2" style="0" width="18.83"/>
    <col collapsed="false" customWidth="true" hidden="false" outlineLevel="0" max="3" min="3" style="0" width="45.58"/>
    <col collapsed="false" customWidth="false" hidden="false" outlineLevel="0" max="8" min="4" style="0" width="11.57"/>
    <col collapsed="false" customWidth="true" hidden="false" outlineLevel="0" max="9" min="9" style="0" width="6.23"/>
    <col collapsed="false" customWidth="false" hidden="false" outlineLevel="0" max="12" min="10" style="0" width="11.57"/>
    <col collapsed="false" customWidth="true" hidden="false" outlineLevel="0" max="21" min="13" style="0" width="9.07"/>
    <col collapsed="false" customWidth="false" hidden="false" outlineLevel="0" max="22" min="22" style="0" width="11.57"/>
    <col collapsed="false" customWidth="true" hidden="false" outlineLevel="0" max="23" min="23" style="0" width="5.24"/>
    <col collapsed="false" customWidth="false" hidden="false" outlineLevel="0" max="1025" min="24" style="0" width="11.52"/>
  </cols>
  <sheetData>
    <row r="1" customFormat="false" ht="24.9" hidden="false" customHeight="false" outlineLevel="0" collapsed="false">
      <c r="A1" s="73" t="s">
        <v>130</v>
      </c>
      <c r="B1" s="73"/>
      <c r="C1" s="73"/>
      <c r="I1" s="74" t="s">
        <v>42</v>
      </c>
      <c r="M1" s="6" t="n">
        <v>1</v>
      </c>
      <c r="N1" s="6" t="n">
        <v>2</v>
      </c>
      <c r="O1" s="6" t="n">
        <v>3</v>
      </c>
      <c r="P1" s="6" t="n">
        <v>4</v>
      </c>
      <c r="Q1" s="6" t="n">
        <v>5</v>
      </c>
      <c r="R1" s="6" t="n">
        <v>6</v>
      </c>
      <c r="S1" s="6" t="n">
        <v>7</v>
      </c>
      <c r="T1" s="6" t="n">
        <v>8</v>
      </c>
      <c r="U1" s="6" t="n">
        <v>9</v>
      </c>
      <c r="V1" s="74" t="s">
        <v>42</v>
      </c>
    </row>
    <row r="2" customFormat="false" ht="16.4" hidden="false" customHeight="false" outlineLevel="0" collapsed="false">
      <c r="A2" s="75" t="n">
        <v>1</v>
      </c>
      <c r="B2" s="76" t="s">
        <v>131</v>
      </c>
      <c r="C2" s="77" t="s">
        <v>132</v>
      </c>
      <c r="M2" s="78" t="str">
        <f aca="false">IF(OR(p=M1,q=M1,r=M1,s=M1,t=M1,u=M1)," X ","")</f>
        <v/>
      </c>
      <c r="N2" s="78" t="str">
        <f aca="false">IF(OR(p=N1,q=N1,r=N1,s=N1,t=N1,u=N1)," X ","")</f>
        <v/>
      </c>
      <c r="O2" s="78" t="str">
        <f aca="false">IF(OR(p=O1,q=O1,r=O1,s=O1,t=O1,u=O1)," X ","")</f>
        <v/>
      </c>
      <c r="P2" s="78" t="str">
        <f aca="false">IF(OR(p=P1,q=P1,r=P1,s=P1,t=P1,u=P1)," X ","")</f>
        <v/>
      </c>
      <c r="Q2" s="78" t="str">
        <f aca="false">IF(OR(p=Q1,q=Q1,r=Q1,s=Q1,t=Q1,u=Q1)," X ","")</f>
        <v/>
      </c>
      <c r="R2" s="78" t="str">
        <f aca="false">IF(OR(p=R1,q=R1,r=R1,s=R1,t=R1,u=R1)," X ","")</f>
        <v/>
      </c>
      <c r="S2" s="78" t="str">
        <f aca="false">IF(OR(p=S1,q=S1,r=S1,s=S1,t=S1,u=S1)," X ","")</f>
        <v/>
      </c>
      <c r="T2" s="78" t="str">
        <f aca="false">IF(OR(p=T1,q=T1,r=T1,s=T1,t=T1,u=T1)," X ","")</f>
        <v/>
      </c>
      <c r="U2" s="78" t="str">
        <f aca="false">IF(OR(p=U1,q=U1,r=U1,s=U1,t=U1,u=U1)," X ","")</f>
        <v/>
      </c>
    </row>
    <row r="3" customFormat="false" ht="16.4" hidden="false" customHeight="false" outlineLevel="0" collapsed="false">
      <c r="A3" s="75" t="n">
        <v>2</v>
      </c>
      <c r="B3" s="76" t="s">
        <v>133</v>
      </c>
      <c r="C3" s="77" t="s">
        <v>134</v>
      </c>
      <c r="M3" s="6" t="n">
        <v>10</v>
      </c>
      <c r="N3" s="6" t="n">
        <v>11</v>
      </c>
      <c r="O3" s="6" t="n">
        <v>12</v>
      </c>
      <c r="P3" s="6" t="n">
        <v>13</v>
      </c>
      <c r="Q3" s="6" t="n">
        <v>14</v>
      </c>
      <c r="R3" s="6" t="n">
        <v>15</v>
      </c>
      <c r="S3" s="6" t="n">
        <v>16</v>
      </c>
      <c r="T3" s="6" t="n">
        <v>17</v>
      </c>
      <c r="U3" s="6" t="n">
        <v>18</v>
      </c>
    </row>
    <row r="4" customFormat="false" ht="16.4" hidden="false" customHeight="false" outlineLevel="0" collapsed="false">
      <c r="A4" s="75" t="n">
        <v>3</v>
      </c>
      <c r="B4" s="76" t="s">
        <v>135</v>
      </c>
      <c r="C4" s="77" t="s">
        <v>136</v>
      </c>
      <c r="K4" s="17" t="s">
        <v>11</v>
      </c>
      <c r="W4" s="79" t="n">
        <v>21</v>
      </c>
    </row>
    <row r="5" customFormat="false" ht="16.4" hidden="false" customHeight="false" outlineLevel="0" collapsed="false">
      <c r="A5" s="75" t="n">
        <v>4</v>
      </c>
      <c r="B5" s="76" t="s">
        <v>137</v>
      </c>
      <c r="C5" s="77" t="s">
        <v>138</v>
      </c>
      <c r="K5" s="19" t="s">
        <v>139</v>
      </c>
      <c r="M5" s="78" t="str">
        <f aca="false">IF(OR(p=M3,q=M3,r=M3,s=M3,t=M3,u=M3)," X ","")</f>
        <v/>
      </c>
      <c r="N5" s="78" t="str">
        <f aca="false">IF(OR(p=N3,q=N3,r=N3,s=N3,t=N3,u=N3)," X ","")</f>
        <v/>
      </c>
      <c r="O5" s="78" t="str">
        <f aca="false">IF(OR(p=O3,q=O3,r=O3,s=O3,t=O3,u=O3)," X ","")</f>
        <v/>
      </c>
      <c r="P5" s="78" t="str">
        <f aca="false">IF(OR(p=P3,q=P3,r=P3,s=P3,t=P3,u=P3)," X ","")</f>
        <v/>
      </c>
      <c r="Q5" s="78" t="str">
        <f aca="false">IF(OR(p=Q3,q=Q3,r=Q3,s=Q3,t=Q3,u=Q3)," X ","")</f>
        <v/>
      </c>
      <c r="R5" s="78" t="str">
        <f aca="false">IF(OR(p=R3,q=R3,r=R3,s=R3,t=R3,u=R3)," X ","")</f>
        <v/>
      </c>
      <c r="S5" s="78" t="str">
        <f aca="false">IF(OR(p=S3,q=S3,r=S3,s=S3,t=S3,u=S3)," X ","")</f>
        <v/>
      </c>
      <c r="T5" s="78" t="str">
        <f aca="false">IF(OR(p=T3,q=T3,r=T3,s=T3,t=T3,u=T3)," X ","")</f>
        <v/>
      </c>
      <c r="U5" s="78" t="str">
        <f aca="false">IF(OR(p=U3,q=U3,r=U3,s=U3,t=U3,u=U3)," X ","")</f>
        <v/>
      </c>
    </row>
    <row r="6" customFormat="false" ht="16.4" hidden="false" customHeight="false" outlineLevel="0" collapsed="false">
      <c r="A6" s="75" t="n">
        <v>5</v>
      </c>
      <c r="B6" s="76" t="s">
        <v>140</v>
      </c>
      <c r="C6" s="77" t="s">
        <v>141</v>
      </c>
      <c r="K6" s="19" t="s">
        <v>24</v>
      </c>
      <c r="M6" s="6" t="n">
        <v>19</v>
      </c>
      <c r="N6" s="6" t="n">
        <v>20</v>
      </c>
      <c r="O6" s="6" t="n">
        <v>21</v>
      </c>
      <c r="P6" s="6" t="n">
        <v>22</v>
      </c>
      <c r="Q6" s="6" t="n">
        <v>23</v>
      </c>
      <c r="R6" s="6" t="n">
        <v>24</v>
      </c>
      <c r="S6" s="6" t="n">
        <v>25</v>
      </c>
      <c r="T6" s="6" t="n">
        <v>26</v>
      </c>
      <c r="U6" s="6" t="n">
        <v>27</v>
      </c>
      <c r="W6" s="79" t="n">
        <v>37</v>
      </c>
    </row>
    <row r="7" customFormat="false" ht="16.4" hidden="false" customHeight="false" outlineLevel="0" collapsed="false">
      <c r="A7" s="75" t="n">
        <v>6</v>
      </c>
      <c r="B7" s="76" t="s">
        <v>142</v>
      </c>
      <c r="C7" s="77" t="s">
        <v>143</v>
      </c>
      <c r="M7" s="78" t="str">
        <f aca="false">IF(OR(p=M6,q=M6,r=M6,s=M6,t=M6,u=M6)," X ","")</f>
        <v/>
      </c>
      <c r="N7" s="78" t="str">
        <f aca="false">IF(OR(p=N6,q=N6,r=N6,s=N6,t=N6,u=N6)," X ","")</f>
        <v/>
      </c>
      <c r="O7" s="78" t="str">
        <f aca="false">IF(OR(p=O6,q=O6,r=O6,s=O6,t=O6,u=O6)," X ","")</f>
        <v> X </v>
      </c>
      <c r="P7" s="78" t="str">
        <f aca="false">IF(OR(p=P6,q=P6,r=P6,s=P6,t=P6,u=P6)," X ","")</f>
        <v/>
      </c>
      <c r="Q7" s="78" t="str">
        <f aca="false">IF(OR(p=Q6,q=Q6,r=Q6,s=Q6,t=Q6,u=Q6)," X ","")</f>
        <v/>
      </c>
      <c r="R7" s="78" t="str">
        <f aca="false">IF(OR(p=R6,q=R6,r=R6,s=R6,t=R6,u=R6)," X ","")</f>
        <v/>
      </c>
      <c r="S7" s="78" t="str">
        <f aca="false">IF(OR(p=S6,q=S6,r=S6,s=S6,t=S6,u=S6)," X ","")</f>
        <v/>
      </c>
      <c r="T7" s="78" t="str">
        <f aca="false">IF(OR(p=T6,q=T6,r=T6,s=T6,t=T6,u=T6)," X ","")</f>
        <v/>
      </c>
      <c r="U7" s="78" t="str">
        <f aca="false">IF(OR(p=U6,q=U6,r=U6,s=U6,t=U6,u=U6)," X ","")</f>
        <v/>
      </c>
    </row>
    <row r="8" customFormat="false" ht="16.4" hidden="false" customHeight="false" outlineLevel="0" collapsed="false">
      <c r="A8" s="75" t="n">
        <v>7</v>
      </c>
      <c r="B8" s="76" t="s">
        <v>144</v>
      </c>
      <c r="C8" s="77" t="s">
        <v>145</v>
      </c>
      <c r="K8" s="17" t="s">
        <v>39</v>
      </c>
      <c r="W8" s="79" t="n">
        <v>51</v>
      </c>
    </row>
    <row r="9" customFormat="false" ht="16.4" hidden="false" customHeight="false" outlineLevel="0" collapsed="false">
      <c r="A9" s="75" t="n">
        <v>8</v>
      </c>
      <c r="B9" s="76" t="s">
        <v>146</v>
      </c>
      <c r="C9" s="77" t="s">
        <v>147</v>
      </c>
      <c r="K9" s="19" t="s">
        <v>46</v>
      </c>
      <c r="M9" s="6" t="n">
        <v>28</v>
      </c>
      <c r="N9" s="6" t="n">
        <v>29</v>
      </c>
      <c r="O9" s="6" t="n">
        <v>30</v>
      </c>
      <c r="P9" s="6" t="n">
        <v>31</v>
      </c>
      <c r="Q9" s="6" t="n">
        <v>32</v>
      </c>
      <c r="R9" s="6" t="n">
        <v>33</v>
      </c>
      <c r="S9" s="6" t="n">
        <v>34</v>
      </c>
      <c r="T9" s="6" t="n">
        <v>35</v>
      </c>
      <c r="U9" s="6" t="n">
        <v>36</v>
      </c>
    </row>
    <row r="10" customFormat="false" ht="16.4" hidden="false" customHeight="false" outlineLevel="0" collapsed="false">
      <c r="A10" s="75" t="n">
        <v>9</v>
      </c>
      <c r="B10" s="76" t="s">
        <v>148</v>
      </c>
      <c r="C10" s="77" t="s">
        <v>149</v>
      </c>
      <c r="K10" s="19" t="s">
        <v>150</v>
      </c>
      <c r="M10" s="78" t="str">
        <f aca="false">IF(OR(p=M9,q=M9,r=M9,s=M9,t=M9,u=M9)," X ","")</f>
        <v/>
      </c>
      <c r="N10" s="78" t="str">
        <f aca="false">IF(OR(p=N9,q=N9,r=N9,s=N9,t=N9,u=N9)," X ","")</f>
        <v/>
      </c>
      <c r="O10" s="78" t="str">
        <f aca="false">IF(OR(p=O9,q=O9,r=O9,s=O9,t=O9,u=O9)," X ","")</f>
        <v/>
      </c>
      <c r="P10" s="78" t="str">
        <f aca="false">IF(OR(p=P9,q=P9,r=P9,s=P9,t=P9,u=P9)," X ","")</f>
        <v/>
      </c>
      <c r="Q10" s="78" t="str">
        <f aca="false">IF(OR(p=Q9,q=Q9,r=Q9,s=Q9,t=Q9,u=Q9)," X ","")</f>
        <v/>
      </c>
      <c r="R10" s="78" t="str">
        <f aca="false">IF(OR(p=R9,q=R9,r=R9,s=R9,t=R9,u=R9)," X ","")</f>
        <v/>
      </c>
      <c r="S10" s="78" t="str">
        <f aca="false">IF(OR(p=S9,q=S9,r=S9,s=S9,t=S9,u=S9)," X ","")</f>
        <v/>
      </c>
      <c r="T10" s="78" t="str">
        <f aca="false">IF(OR(p=T9,q=T9,r=T9,s=T9,t=T9,u=T9)," X ","")</f>
        <v/>
      </c>
      <c r="U10" s="78" t="str">
        <f aca="false">IF(OR(p=U9,q=U9,r=U9,s=U9,t=U9,u=U9)," X ","")</f>
        <v/>
      </c>
      <c r="W10" s="79" t="n">
        <v>61</v>
      </c>
    </row>
    <row r="11" customFormat="false" ht="16.4" hidden="false" customHeight="false" outlineLevel="0" collapsed="false">
      <c r="A11" s="75" t="n">
        <v>10</v>
      </c>
      <c r="B11" s="76" t="s">
        <v>151</v>
      </c>
      <c r="C11" s="77" t="s">
        <v>152</v>
      </c>
      <c r="K11" s="19" t="s">
        <v>53</v>
      </c>
      <c r="M11" s="6" t="n">
        <v>37</v>
      </c>
      <c r="N11" s="6" t="n">
        <v>38</v>
      </c>
      <c r="O11" s="6" t="n">
        <v>39</v>
      </c>
      <c r="P11" s="6" t="n">
        <v>40</v>
      </c>
      <c r="Q11" s="6" t="n">
        <v>41</v>
      </c>
      <c r="R11" s="6" t="n">
        <v>42</v>
      </c>
      <c r="S11" s="6" t="n">
        <v>43</v>
      </c>
      <c r="T11" s="6" t="n">
        <v>44</v>
      </c>
      <c r="U11" s="6" t="n">
        <v>45</v>
      </c>
    </row>
    <row r="12" customFormat="false" ht="16.4" hidden="false" customHeight="false" outlineLevel="0" collapsed="false">
      <c r="A12" s="75" t="n">
        <v>11</v>
      </c>
      <c r="B12" s="76" t="s">
        <v>153</v>
      </c>
      <c r="C12" s="77" t="s">
        <v>154</v>
      </c>
      <c r="K12" s="19" t="s">
        <v>56</v>
      </c>
      <c r="M12" s="80" t="str">
        <f aca="false">IF(OR(p=M11,q=M11,r=M11,s=M11,t=M11,u=M11)," X ","")</f>
        <v> X </v>
      </c>
      <c r="N12" s="80" t="str">
        <f aca="false">IF(OR(p=N11,q=N11,r=N11,s=N11,t=N11,u=N11)," X ","")</f>
        <v/>
      </c>
      <c r="O12" s="80" t="str">
        <f aca="false">IF(OR(p=O11,q=O11,r=O11,s=O11,t=O11,u=O11)," X ","")</f>
        <v/>
      </c>
      <c r="P12" s="80" t="str">
        <f aca="false">IF(OR(p=P11,q=P11,r=P11,s=P11,t=P11,u=P11)," X ","")</f>
        <v/>
      </c>
      <c r="Q12" s="80" t="str">
        <f aca="false">IF(OR(p=Q11,q=Q11,r=Q11,s=Q11,t=Q11,u=Q11)," X ","")</f>
        <v/>
      </c>
      <c r="R12" s="80" t="str">
        <f aca="false">IF(OR(p=R11,q=R11,r=R11,s=R11,t=R11,u=R11)," X ","")</f>
        <v/>
      </c>
      <c r="S12" s="80" t="str">
        <f aca="false">IF(OR(p=S11,q=S11,r=S11,s=S11,t=S11,u=S11)," X ","")</f>
        <v/>
      </c>
      <c r="T12" s="80" t="str">
        <f aca="false">IF(OR(p=T11,q=T11,r=T11,s=T11,t=T11,u=T11)," X ","")</f>
        <v/>
      </c>
      <c r="U12" s="80" t="str">
        <f aca="false">IF(OR(p=U11,q=U11,r=U11,s=U11,t=U11,u=U11)," X ","")</f>
        <v/>
      </c>
      <c r="W12" s="79" t="n">
        <v>66</v>
      </c>
    </row>
    <row r="13" customFormat="false" ht="16.4" hidden="false" customHeight="false" outlineLevel="0" collapsed="false">
      <c r="A13" s="75" t="n">
        <v>12</v>
      </c>
      <c r="B13" s="76" t="s">
        <v>155</v>
      </c>
      <c r="C13" s="77" t="s">
        <v>156</v>
      </c>
      <c r="K13" s="19" t="s">
        <v>157</v>
      </c>
    </row>
    <row r="14" customFormat="false" ht="16.4" hidden="false" customHeight="false" outlineLevel="0" collapsed="false">
      <c r="A14" s="75" t="n">
        <v>13</v>
      </c>
      <c r="B14" s="76" t="s">
        <v>158</v>
      </c>
      <c r="C14" s="77" t="s">
        <v>159</v>
      </c>
      <c r="M14" s="6" t="n">
        <v>46</v>
      </c>
      <c r="N14" s="6" t="n">
        <v>47</v>
      </c>
      <c r="O14" s="6" t="n">
        <v>48</v>
      </c>
      <c r="P14" s="6" t="n">
        <v>49</v>
      </c>
      <c r="Q14" s="6" t="n">
        <v>50</v>
      </c>
      <c r="R14" s="6" t="n">
        <v>51</v>
      </c>
      <c r="S14" s="6" t="n">
        <v>52</v>
      </c>
      <c r="T14" s="6" t="n">
        <v>53</v>
      </c>
      <c r="U14" s="6" t="n">
        <v>54</v>
      </c>
      <c r="W14" s="79" t="n">
        <v>72</v>
      </c>
    </row>
    <row r="15" customFormat="false" ht="16.4" hidden="false" customHeight="false" outlineLevel="0" collapsed="false">
      <c r="A15" s="75" t="n">
        <v>14</v>
      </c>
      <c r="B15" s="76" t="s">
        <v>160</v>
      </c>
      <c r="C15" s="77" t="s">
        <v>161</v>
      </c>
      <c r="M15" s="78" t="str">
        <f aca="false">IF(OR(p=M14,q=M14,r=M14,s=M14,t=M14,u=M14)," X ","")</f>
        <v/>
      </c>
      <c r="N15" s="78" t="str">
        <f aca="false">IF(OR(p=N14,q=N14,r=N14,s=N14,t=N14,u=N14)," X ","")</f>
        <v/>
      </c>
      <c r="O15" s="78" t="str">
        <f aca="false">IF(OR(p=O14,q=O14,r=O14,s=O14,t=O14,u=O14)," X ","")</f>
        <v/>
      </c>
      <c r="P15" s="78" t="str">
        <f aca="false">IF(OR(p=P14,q=P14,r=P14,s=P14,t=P14,u=P14)," X ","")</f>
        <v/>
      </c>
      <c r="Q15" s="78" t="str">
        <f aca="false">IF(OR(p=Q14,q=Q14,r=Q14,s=Q14,t=Q14,u=Q14)," X ","")</f>
        <v/>
      </c>
      <c r="R15" s="78" t="str">
        <f aca="false">IF(OR(p=R14,q=R14,r=R14,s=R14,t=R14,u=R14)," X ","")</f>
        <v> X </v>
      </c>
      <c r="S15" s="78" t="str">
        <f aca="false">IF(OR(p=S14,q=S14,r=S14,s=S14,t=S14,u=S14)," X ","")</f>
        <v/>
      </c>
      <c r="T15" s="78" t="str">
        <f aca="false">IF(OR(p=T14,q=T14,r=T14,s=T14,t=T14,u=T14)," X ","")</f>
        <v/>
      </c>
      <c r="U15" s="78" t="str">
        <f aca="false">IF(OR(p=U14,q=U14,r=U14,s=U14,t=U14,u=U14)," X ","")</f>
        <v/>
      </c>
    </row>
    <row r="16" customFormat="false" ht="16.4" hidden="false" customHeight="false" outlineLevel="0" collapsed="false">
      <c r="A16" s="75" t="n">
        <v>15</v>
      </c>
      <c r="B16" s="76" t="s">
        <v>162</v>
      </c>
      <c r="C16" s="77" t="s">
        <v>163</v>
      </c>
      <c r="V16" s="17" t="s">
        <v>164</v>
      </c>
    </row>
    <row r="17" customFormat="false" ht="16.4" hidden="false" customHeight="false" outlineLevel="0" collapsed="false">
      <c r="A17" s="75" t="n">
        <v>16</v>
      </c>
      <c r="B17" s="76" t="s">
        <v>165</v>
      </c>
      <c r="C17" s="77" t="s">
        <v>166</v>
      </c>
      <c r="M17" s="6" t="n">
        <v>55</v>
      </c>
      <c r="N17" s="6" t="n">
        <v>56</v>
      </c>
      <c r="O17" s="6" t="n">
        <v>57</v>
      </c>
      <c r="P17" s="6" t="n">
        <v>58</v>
      </c>
      <c r="Q17" s="6" t="n">
        <v>59</v>
      </c>
      <c r="R17" s="6" t="n">
        <v>60</v>
      </c>
      <c r="S17" s="6" t="n">
        <v>61</v>
      </c>
      <c r="T17" s="6" t="n">
        <v>62</v>
      </c>
      <c r="U17" s="6" t="n">
        <v>63</v>
      </c>
      <c r="V17" s="17" t="s">
        <v>167</v>
      </c>
    </row>
    <row r="18" customFormat="false" ht="16.4" hidden="false" customHeight="false" outlineLevel="0" collapsed="false">
      <c r="A18" s="75" t="n">
        <v>17</v>
      </c>
      <c r="B18" s="76" t="s">
        <v>168</v>
      </c>
      <c r="C18" s="77" t="s">
        <v>169</v>
      </c>
      <c r="M18" s="78" t="str">
        <f aca="false">IF(OR(p=M17,q=M17,r=M17,s=M17,t=M17,u=M17)," X ","")</f>
        <v/>
      </c>
      <c r="N18" s="78" t="str">
        <f aca="false">IF(OR(p=N17,q=N17,r=N17,s=N17,t=N17,u=N17)," X ","")</f>
        <v/>
      </c>
      <c r="O18" s="78" t="str">
        <f aca="false">IF(OR(p=O17,q=O17,r=O17,s=O17,t=O17,u=O17)," X ","")</f>
        <v/>
      </c>
      <c r="P18" s="78" t="str">
        <f aca="false">IF(OR(p=P17,q=P17,r=P17,s=P17,t=P17,u=P17)," X ","")</f>
        <v/>
      </c>
      <c r="Q18" s="78" t="str">
        <f aca="false">IF(OR(p=Q17,q=Q17,r=Q17,s=Q17,t=Q17,u=Q17)," X ","")</f>
        <v/>
      </c>
      <c r="R18" s="78" t="str">
        <f aca="false">IF(OR(p=R17,q=R17,r=R17,s=R17,t=R17,u=R17)," X ","")</f>
        <v/>
      </c>
      <c r="S18" s="78" t="str">
        <f aca="false">IF(OR(p=S17,q=S17,r=S17,s=S17,t=S17,u=S17)," X ","")</f>
        <v> X </v>
      </c>
      <c r="T18" s="78" t="str">
        <f aca="false">IF(OR(p=T17,q=T17,r=T17,s=T17,t=T17,u=T17)," X ","")</f>
        <v/>
      </c>
      <c r="U18" s="78" t="str">
        <f aca="false">IF(OR(p=U17,q=U17,r=U17,s=U17,t=U17,u=U17)," X ","")</f>
        <v/>
      </c>
      <c r="V18" s="17" t="s">
        <v>170</v>
      </c>
    </row>
    <row r="19" customFormat="false" ht="16.4" hidden="false" customHeight="false" outlineLevel="0" collapsed="false">
      <c r="A19" s="75" t="n">
        <v>18</v>
      </c>
      <c r="B19" s="76" t="s">
        <v>171</v>
      </c>
      <c r="C19" s="77" t="s">
        <v>172</v>
      </c>
      <c r="M19" s="6" t="n">
        <v>64</v>
      </c>
      <c r="N19" s="6" t="n">
        <v>65</v>
      </c>
      <c r="O19" s="6" t="n">
        <v>66</v>
      </c>
      <c r="P19" s="6" t="n">
        <v>67</v>
      </c>
      <c r="Q19" s="6" t="n">
        <v>68</v>
      </c>
      <c r="R19" s="6" t="n">
        <v>69</v>
      </c>
      <c r="S19" s="6" t="n">
        <v>70</v>
      </c>
      <c r="T19" s="6" t="n">
        <v>71</v>
      </c>
      <c r="U19" s="6" t="n">
        <v>72</v>
      </c>
    </row>
    <row r="20" customFormat="false" ht="16.4" hidden="false" customHeight="false" outlineLevel="0" collapsed="false">
      <c r="A20" s="75" t="n">
        <v>19</v>
      </c>
      <c r="B20" s="76" t="s">
        <v>173</v>
      </c>
      <c r="C20" s="77" t="s">
        <v>174</v>
      </c>
      <c r="M20" s="78" t="str">
        <f aca="false">IF(OR(p=M19,q=M19,r=M19,s=M19,t=M19,u=M19)," X ","")</f>
        <v/>
      </c>
      <c r="N20" s="78" t="str">
        <f aca="false">IF(OR(p=N19,q=N19,r=N19,s=N19,t=N19,u=N19)," X ","")</f>
        <v/>
      </c>
      <c r="O20" s="78" t="str">
        <f aca="false">IF(OR(p=O19,q=O19,r=O19,s=O19,t=O19,u=O19)," X ","")</f>
        <v> X </v>
      </c>
      <c r="P20" s="78" t="str">
        <f aca="false">IF(OR(p=P19,q=P19,r=P19,s=P19,t=P19,u=P19)," X ","")</f>
        <v/>
      </c>
      <c r="Q20" s="78" t="str">
        <f aca="false">IF(OR(p=Q19,q=Q19,r=Q19,s=Q19,t=Q19,u=Q19)," X ","")</f>
        <v/>
      </c>
      <c r="R20" s="78" t="str">
        <f aca="false">IF(OR(p=R19,q=R19,r=R19,s=R19,t=R19,u=R19)," X ","")</f>
        <v/>
      </c>
      <c r="S20" s="78" t="str">
        <f aca="false">IF(OR(p=S19,q=S19,r=S19,s=S19,t=S19,u=S19)," X ","")</f>
        <v/>
      </c>
      <c r="T20" s="78" t="str">
        <f aca="false">IF(OR(p=T19,q=T19,r=T19,s=T19,t=T19,u=T19)," X ","")</f>
        <v/>
      </c>
      <c r="U20" s="78" t="str">
        <f aca="false">IF(OR(p=U19,q=U19,r=U19,s=U19,t=U19,u=U19)," X ","")</f>
        <v> X </v>
      </c>
    </row>
    <row r="21" customFormat="false" ht="16.4" hidden="false" customHeight="false" outlineLevel="0" collapsed="false">
      <c r="A21" s="75" t="n">
        <v>20</v>
      </c>
      <c r="B21" s="76" t="s">
        <v>175</v>
      </c>
      <c r="C21" s="77" t="s">
        <v>176</v>
      </c>
    </row>
    <row r="22" customFormat="false" ht="16.4" hidden="false" customHeight="false" outlineLevel="0" collapsed="false">
      <c r="A22" s="75" t="n">
        <v>21</v>
      </c>
      <c r="B22" s="76" t="s">
        <v>177</v>
      </c>
      <c r="C22" s="77" t="s">
        <v>178</v>
      </c>
      <c r="M22" s="6" t="n">
        <v>73</v>
      </c>
      <c r="N22" s="6" t="n">
        <v>74</v>
      </c>
      <c r="O22" s="6" t="n">
        <v>75</v>
      </c>
      <c r="P22" s="6" t="n">
        <v>76</v>
      </c>
      <c r="Q22" s="6" t="n">
        <v>77</v>
      </c>
      <c r="R22" s="6" t="n">
        <v>78</v>
      </c>
      <c r="S22" s="6" t="n">
        <v>79</v>
      </c>
      <c r="T22" s="6" t="n">
        <v>80</v>
      </c>
      <c r="U22" s="6" t="n">
        <v>81</v>
      </c>
    </row>
    <row r="23" customFormat="false" ht="16.4" hidden="false" customHeight="false" outlineLevel="0" collapsed="false">
      <c r="A23" s="75" t="n">
        <v>22</v>
      </c>
      <c r="B23" s="76" t="s">
        <v>179</v>
      </c>
      <c r="C23" s="77" t="s">
        <v>180</v>
      </c>
      <c r="M23" s="78" t="str">
        <f aca="false">IF(OR(p=M22,q=M22,r=M22,s=M22,t=M22,u=M22)," X ","")</f>
        <v/>
      </c>
      <c r="N23" s="78" t="str">
        <f aca="false">IF(OR(p=N22,q=N22,r=N22,s=N22,t=N22,u=N22)," X ","")</f>
        <v/>
      </c>
      <c r="O23" s="78" t="str">
        <f aca="false">IF(OR(p=O22,q=O22,r=O22,s=O22,t=O22,u=O22)," X ","")</f>
        <v/>
      </c>
      <c r="P23" s="78" t="str">
        <f aca="false">IF(OR(p=P22,q=P22,r=P22,s=P22,t=P22,u=P22)," X ","")</f>
        <v/>
      </c>
      <c r="Q23" s="78" t="str">
        <f aca="false">IF(OR(p=Q22,q=Q22,r=Q22,s=Q22,t=Q22,u=Q22)," X ","")</f>
        <v/>
      </c>
      <c r="R23" s="78" t="str">
        <f aca="false">IF(OR(p=R22,q=R22,r=R22,s=R22,t=R22,u=R22)," X ","")</f>
        <v/>
      </c>
      <c r="S23" s="78" t="str">
        <f aca="false">IF(OR(p=S22,q=S22,r=S22,s=S22,t=S22,u=S22)," X ","")</f>
        <v/>
      </c>
      <c r="T23" s="78" t="str">
        <f aca="false">IF(OR(p=T22,q=T22,r=T22,s=T22,t=T22,u=T22)," X ","")</f>
        <v/>
      </c>
      <c r="U23" s="78" t="str">
        <f aca="false">IF(OR(p=U22,q=U22,r=U22,s=U22,t=U22,u=U22)," X ","")</f>
        <v/>
      </c>
    </row>
    <row r="24" customFormat="false" ht="16.4" hidden="false" customHeight="false" outlineLevel="0" collapsed="false">
      <c r="A24" s="75" t="n">
        <v>23</v>
      </c>
      <c r="B24" s="76" t="s">
        <v>181</v>
      </c>
      <c r="C24" s="77" t="s">
        <v>182</v>
      </c>
    </row>
    <row r="25" customFormat="false" ht="16.4" hidden="false" customHeight="false" outlineLevel="0" collapsed="false">
      <c r="A25" s="75" t="n">
        <v>24</v>
      </c>
      <c r="B25" s="76" t="s">
        <v>183</v>
      </c>
      <c r="C25" s="77" t="s">
        <v>184</v>
      </c>
    </row>
    <row r="26" customFormat="false" ht="16.4" hidden="false" customHeight="false" outlineLevel="0" collapsed="false">
      <c r="A26" s="75" t="n">
        <v>25</v>
      </c>
      <c r="B26" s="76" t="s">
        <v>185</v>
      </c>
      <c r="C26" s="77" t="s">
        <v>186</v>
      </c>
    </row>
    <row r="27" customFormat="false" ht="16.4" hidden="false" customHeight="false" outlineLevel="0" collapsed="false">
      <c r="A27" s="75" t="n">
        <v>26</v>
      </c>
      <c r="B27" s="76" t="s">
        <v>187</v>
      </c>
      <c r="C27" s="77" t="s">
        <v>188</v>
      </c>
    </row>
    <row r="28" customFormat="false" ht="16.4" hidden="false" customHeight="false" outlineLevel="0" collapsed="false">
      <c r="A28" s="75" t="n">
        <v>27</v>
      </c>
      <c r="B28" s="76" t="s">
        <v>189</v>
      </c>
      <c r="C28" s="77" t="s">
        <v>190</v>
      </c>
    </row>
    <row r="29" customFormat="false" ht="16.4" hidden="false" customHeight="false" outlineLevel="0" collapsed="false">
      <c r="A29" s="75" t="n">
        <v>28</v>
      </c>
      <c r="B29" s="76" t="s">
        <v>191</v>
      </c>
      <c r="C29" s="77" t="s">
        <v>192</v>
      </c>
    </row>
    <row r="30" customFormat="false" ht="16.4" hidden="false" customHeight="false" outlineLevel="0" collapsed="false">
      <c r="A30" s="75" t="n">
        <v>29</v>
      </c>
      <c r="B30" s="76" t="s">
        <v>193</v>
      </c>
      <c r="C30" s="77" t="s">
        <v>192</v>
      </c>
    </row>
    <row r="31" customFormat="false" ht="16.4" hidden="false" customHeight="false" outlineLevel="0" collapsed="false">
      <c r="A31" s="75" t="n">
        <v>30</v>
      </c>
      <c r="B31" s="76" t="s">
        <v>194</v>
      </c>
      <c r="C31" s="77" t="s">
        <v>195</v>
      </c>
    </row>
    <row r="32" customFormat="false" ht="16.4" hidden="false" customHeight="false" outlineLevel="0" collapsed="false">
      <c r="A32" s="75" t="n">
        <v>31</v>
      </c>
      <c r="B32" s="76" t="s">
        <v>196</v>
      </c>
      <c r="C32" s="77" t="s">
        <v>197</v>
      </c>
    </row>
    <row r="33" customFormat="false" ht="16.4" hidden="false" customHeight="false" outlineLevel="0" collapsed="false">
      <c r="A33" s="75" t="n">
        <v>32</v>
      </c>
      <c r="B33" s="76" t="s">
        <v>198</v>
      </c>
      <c r="C33" s="77" t="s">
        <v>199</v>
      </c>
    </row>
    <row r="34" customFormat="false" ht="16.4" hidden="false" customHeight="false" outlineLevel="0" collapsed="false">
      <c r="A34" s="75" t="n">
        <v>33</v>
      </c>
      <c r="B34" s="76" t="s">
        <v>200</v>
      </c>
      <c r="C34" s="77" t="s">
        <v>201</v>
      </c>
    </row>
    <row r="35" customFormat="false" ht="16.4" hidden="false" customHeight="false" outlineLevel="0" collapsed="false">
      <c r="A35" s="75" t="n">
        <v>34</v>
      </c>
      <c r="B35" s="76" t="s">
        <v>202</v>
      </c>
      <c r="C35" s="77" t="s">
        <v>203</v>
      </c>
    </row>
    <row r="36" customFormat="false" ht="16.4" hidden="false" customHeight="false" outlineLevel="0" collapsed="false">
      <c r="A36" s="75" t="n">
        <v>35</v>
      </c>
      <c r="B36" s="76" t="s">
        <v>204</v>
      </c>
      <c r="C36" s="77" t="s">
        <v>205</v>
      </c>
    </row>
    <row r="37" customFormat="false" ht="16.4" hidden="false" customHeight="false" outlineLevel="0" collapsed="false">
      <c r="A37" s="75" t="n">
        <v>36</v>
      </c>
      <c r="B37" s="76" t="s">
        <v>206</v>
      </c>
      <c r="C37" s="77" t="s">
        <v>207</v>
      </c>
    </row>
  </sheetData>
  <sheetProtection sheet="true" objects="true" scenarios="true"/>
  <mergeCells count="1">
    <mergeCell ref="A1:C1"/>
  </mergeCells>
  <dataValidations count="1">
    <dataValidation allowBlank="false" operator="lessThan" showDropDown="false" showErrorMessage="false" showInputMessage="false" sqref="W4 W6 W8 W10 W12 W14" type="whole">
      <formula1>82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  <tableParts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79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4.38"/>
    <col collapsed="false" customWidth="true" hidden="false" outlineLevel="0" max="2" min="2" style="0" width="31.28"/>
    <col collapsed="false" customWidth="true" hidden="false" outlineLevel="0" max="3" min="3" style="0" width="6.36"/>
    <col collapsed="false" customWidth="true" hidden="false" outlineLevel="0" max="4" min="4" style="0" width="36.24"/>
    <col collapsed="false" customWidth="true" hidden="false" outlineLevel="0" max="5" min="5" style="0" width="6.36"/>
    <col collapsed="false" customWidth="true" hidden="false" outlineLevel="0" max="6" min="6" style="0" width="6.93"/>
    <col collapsed="false" customWidth="true" hidden="false" outlineLevel="0" max="7" min="7" style="0" width="22.51"/>
    <col collapsed="false" customWidth="true" hidden="false" outlineLevel="0" max="8" min="8" style="0" width="8.92"/>
    <col collapsed="false" customWidth="true" hidden="false" outlineLevel="0" max="9" min="9" style="0" width="5.66"/>
    <col collapsed="false" customWidth="true" hidden="false" outlineLevel="0" max="10" min="10" style="0" width="32.84"/>
    <col collapsed="false" customWidth="true" hidden="false" outlineLevel="0" max="11" min="11" style="0" width="4.67"/>
    <col collapsed="false" customWidth="true" hidden="false" outlineLevel="0" max="12" min="12" style="0" width="27.74"/>
    <col collapsed="false" customWidth="true" hidden="false" outlineLevel="0" max="13" min="13" style="0" width="20.1"/>
    <col collapsed="false" customWidth="true" hidden="false" outlineLevel="0" max="14" min="14" style="0" width="5.52"/>
    <col collapsed="false" customWidth="true" hidden="false" outlineLevel="0" max="15" min="15" style="0" width="27.04"/>
    <col collapsed="false" customWidth="true" hidden="false" outlineLevel="0" max="16" min="16" style="0" width="18.26"/>
    <col collapsed="false" customWidth="true" hidden="false" outlineLevel="0" max="17" min="17" style="0" width="5.52"/>
    <col collapsed="false" customWidth="false" hidden="false" outlineLevel="0" max="18" min="18" style="0" width="11.57"/>
    <col collapsed="false" customWidth="false" hidden="false" outlineLevel="0" max="1025" min="19" style="0" width="11.52"/>
  </cols>
  <sheetData>
    <row r="1" customFormat="false" ht="16.4" hidden="false" customHeight="false" outlineLevel="0" collapsed="false">
      <c r="A1" s="81" t="s">
        <v>208</v>
      </c>
      <c r="B1" s="81"/>
      <c r="C1" s="82" t="s">
        <v>209</v>
      </c>
      <c r="D1" s="82"/>
      <c r="E1" s="83" t="s">
        <v>210</v>
      </c>
      <c r="F1" s="83"/>
      <c r="G1" s="84" t="s">
        <v>0</v>
      </c>
      <c r="I1" s="82" t="s">
        <v>209</v>
      </c>
      <c r="J1" s="82"/>
      <c r="K1" s="81" t="s">
        <v>208</v>
      </c>
      <c r="L1" s="81"/>
      <c r="M1" s="84" t="s">
        <v>0</v>
      </c>
    </row>
    <row r="2" customFormat="false" ht="16.5" hidden="false" customHeight="false" outlineLevel="0" collapsed="false">
      <c r="A2" s="85" t="n">
        <v>1</v>
      </c>
      <c r="B2" s="86" t="s">
        <v>211</v>
      </c>
      <c r="C2" s="87" t="n">
        <v>2</v>
      </c>
      <c r="D2" s="88" t="s">
        <v>212</v>
      </c>
      <c r="E2" s="89" t="s">
        <v>213</v>
      </c>
      <c r="F2" s="90" t="s">
        <v>213</v>
      </c>
      <c r="G2" s="91" t="s">
        <v>22</v>
      </c>
      <c r="H2" s="6" t="n">
        <v>6</v>
      </c>
      <c r="I2" s="92" t="n">
        <v>1</v>
      </c>
      <c r="J2" s="88" t="s">
        <v>214</v>
      </c>
      <c r="K2" s="85" t="n">
        <v>52</v>
      </c>
      <c r="L2" s="86" t="s">
        <v>215</v>
      </c>
      <c r="M2" s="91" t="s">
        <v>82</v>
      </c>
      <c r="N2" s="85" t="n">
        <v>55</v>
      </c>
      <c r="O2" s="86" t="s">
        <v>216</v>
      </c>
      <c r="P2" s="91" t="s">
        <v>93</v>
      </c>
      <c r="Q2" s="93" t="n">
        <v>78</v>
      </c>
      <c r="R2" s="6" t="n">
        <v>24</v>
      </c>
    </row>
    <row r="3" customFormat="false" ht="16.5" hidden="false" customHeight="false" outlineLevel="0" collapsed="false">
      <c r="A3" s="85" t="n">
        <v>2</v>
      </c>
      <c r="B3" s="86" t="s">
        <v>217</v>
      </c>
      <c r="C3" s="87" t="n">
        <v>4</v>
      </c>
      <c r="D3" s="88" t="s">
        <v>218</v>
      </c>
      <c r="E3" s="89" t="s">
        <v>219</v>
      </c>
      <c r="F3" s="90" t="s">
        <v>219</v>
      </c>
      <c r="G3" s="91" t="s">
        <v>26</v>
      </c>
      <c r="H3" s="6" t="n">
        <v>7</v>
      </c>
      <c r="I3" s="92" t="n">
        <v>2</v>
      </c>
      <c r="J3" s="88" t="s">
        <v>212</v>
      </c>
      <c r="K3" s="85" t="n">
        <v>1</v>
      </c>
      <c r="L3" s="86" t="s">
        <v>211</v>
      </c>
      <c r="M3" s="91" t="s">
        <v>22</v>
      </c>
      <c r="N3" s="85" t="n">
        <v>43</v>
      </c>
      <c r="O3" s="86" t="s">
        <v>220</v>
      </c>
      <c r="P3" s="91" t="s">
        <v>55</v>
      </c>
      <c r="Q3" s="93" t="n">
        <v>79</v>
      </c>
      <c r="R3" s="6" t="n">
        <v>6</v>
      </c>
    </row>
    <row r="4" customFormat="false" ht="16.5" hidden="false" customHeight="false" outlineLevel="0" collapsed="false">
      <c r="A4" s="85" t="n">
        <v>3</v>
      </c>
      <c r="B4" s="86" t="s">
        <v>221</v>
      </c>
      <c r="C4" s="87" t="n">
        <v>7</v>
      </c>
      <c r="D4" s="88" t="s">
        <v>222</v>
      </c>
      <c r="E4" s="89" t="s">
        <v>223</v>
      </c>
      <c r="F4" s="90" t="s">
        <v>224</v>
      </c>
      <c r="G4" s="91" t="s">
        <v>30</v>
      </c>
      <c r="H4" s="6" t="n">
        <v>8</v>
      </c>
      <c r="I4" s="92" t="n">
        <v>3</v>
      </c>
      <c r="J4" s="88" t="s">
        <v>225</v>
      </c>
      <c r="K4" s="85" t="n">
        <v>71</v>
      </c>
      <c r="L4" s="86" t="s">
        <v>226</v>
      </c>
      <c r="M4" s="91" t="s">
        <v>95</v>
      </c>
      <c r="N4" s="85" t="n">
        <v>72</v>
      </c>
      <c r="O4" s="86" t="s">
        <v>227</v>
      </c>
      <c r="P4" s="91" t="s">
        <v>97</v>
      </c>
      <c r="Q4" s="93" t="n">
        <v>80</v>
      </c>
      <c r="R4" s="6" t="n">
        <v>28</v>
      </c>
    </row>
    <row r="5" customFormat="false" ht="16.5" hidden="false" customHeight="false" outlineLevel="0" collapsed="false">
      <c r="A5" s="85" t="n">
        <v>4</v>
      </c>
      <c r="B5" s="86" t="s">
        <v>228</v>
      </c>
      <c r="C5" s="87" t="n">
        <v>11</v>
      </c>
      <c r="D5" s="88" t="s">
        <v>229</v>
      </c>
      <c r="E5" s="89" t="s">
        <v>224</v>
      </c>
      <c r="F5" s="90" t="s">
        <v>230</v>
      </c>
      <c r="G5" s="91" t="s">
        <v>34</v>
      </c>
      <c r="H5" s="6" t="n">
        <v>9</v>
      </c>
      <c r="I5" s="92" t="n">
        <v>4</v>
      </c>
      <c r="J5" s="88" t="s">
        <v>218</v>
      </c>
      <c r="K5" s="85" t="n">
        <v>2</v>
      </c>
      <c r="L5" s="86" t="s">
        <v>217</v>
      </c>
      <c r="M5" s="91" t="s">
        <v>26</v>
      </c>
      <c r="N5" s="85" t="n">
        <v>74</v>
      </c>
      <c r="O5" s="86" t="s">
        <v>231</v>
      </c>
      <c r="P5" s="91" t="s">
        <v>61</v>
      </c>
      <c r="Q5" s="93" t="n">
        <v>81</v>
      </c>
      <c r="R5" s="6" t="n">
        <v>7</v>
      </c>
    </row>
    <row r="6" customFormat="false" ht="16.5" hidden="false" customHeight="false" outlineLevel="0" collapsed="false">
      <c r="A6" s="85" t="n">
        <v>5</v>
      </c>
      <c r="B6" s="86" t="s">
        <v>232</v>
      </c>
      <c r="C6" s="87" t="n">
        <v>16</v>
      </c>
      <c r="D6" s="88" t="s">
        <v>233</v>
      </c>
      <c r="E6" s="89" t="s">
        <v>234</v>
      </c>
      <c r="F6" s="90" t="s">
        <v>235</v>
      </c>
      <c r="G6" s="91" t="s">
        <v>38</v>
      </c>
      <c r="H6" s="6" t="n">
        <v>10</v>
      </c>
      <c r="I6" s="92" t="n">
        <v>5</v>
      </c>
      <c r="J6" s="88" t="s">
        <v>236</v>
      </c>
      <c r="K6" s="85" t="n">
        <v>64</v>
      </c>
      <c r="L6" s="86" t="s">
        <v>237</v>
      </c>
      <c r="M6" s="91" t="s">
        <v>73</v>
      </c>
      <c r="N6" s="85" t="n">
        <v>73</v>
      </c>
      <c r="O6" s="86" t="s">
        <v>238</v>
      </c>
      <c r="P6" s="91" t="s">
        <v>58</v>
      </c>
      <c r="Q6" s="93" t="n">
        <v>82</v>
      </c>
      <c r="R6" s="6" t="n">
        <v>21</v>
      </c>
    </row>
    <row r="7" customFormat="false" ht="16.5" hidden="false" customHeight="false" outlineLevel="0" collapsed="false">
      <c r="A7" s="85" t="n">
        <v>6</v>
      </c>
      <c r="B7" s="86" t="s">
        <v>239</v>
      </c>
      <c r="C7" s="87" t="n">
        <v>22</v>
      </c>
      <c r="D7" s="88" t="s">
        <v>240</v>
      </c>
      <c r="E7" s="89" t="s">
        <v>241</v>
      </c>
      <c r="F7" s="90" t="s">
        <v>242</v>
      </c>
      <c r="G7" s="91" t="s">
        <v>41</v>
      </c>
      <c r="H7" s="6" t="n">
        <v>11</v>
      </c>
      <c r="I7" s="92" t="n">
        <v>6</v>
      </c>
      <c r="J7" s="88" t="s">
        <v>243</v>
      </c>
      <c r="K7" s="85" t="n">
        <v>59</v>
      </c>
      <c r="L7" s="86" t="s">
        <v>244</v>
      </c>
      <c r="M7" s="91" t="s">
        <v>101</v>
      </c>
      <c r="N7" s="85" t="n">
        <v>52</v>
      </c>
      <c r="O7" s="86" t="s">
        <v>215</v>
      </c>
      <c r="P7" s="91" t="s">
        <v>82</v>
      </c>
      <c r="Q7" s="93" t="n">
        <v>83</v>
      </c>
      <c r="R7" s="6" t="n">
        <v>31</v>
      </c>
    </row>
    <row r="8" customFormat="false" ht="16.5" hidden="false" customHeight="false" outlineLevel="0" collapsed="false">
      <c r="A8" s="85" t="n">
        <v>7</v>
      </c>
      <c r="B8" s="86" t="s">
        <v>245</v>
      </c>
      <c r="C8" s="87" t="n">
        <v>29</v>
      </c>
      <c r="D8" s="88" t="s">
        <v>246</v>
      </c>
      <c r="E8" s="89" t="s">
        <v>230</v>
      </c>
      <c r="F8" s="90" t="s">
        <v>247</v>
      </c>
      <c r="G8" s="91" t="s">
        <v>44</v>
      </c>
      <c r="H8" s="6" t="n">
        <v>12</v>
      </c>
      <c r="I8" s="92" t="n">
        <v>7</v>
      </c>
      <c r="J8" s="88" t="s">
        <v>222</v>
      </c>
      <c r="K8" s="85" t="n">
        <v>3</v>
      </c>
      <c r="L8" s="86" t="s">
        <v>221</v>
      </c>
      <c r="M8" s="91" t="s">
        <v>30</v>
      </c>
      <c r="N8" s="85" t="n">
        <v>1</v>
      </c>
      <c r="O8" s="86" t="s">
        <v>211</v>
      </c>
      <c r="P8" s="91" t="s">
        <v>22</v>
      </c>
      <c r="Q8" s="93" t="n">
        <v>84</v>
      </c>
      <c r="R8" s="6" t="n">
        <v>8</v>
      </c>
    </row>
    <row r="9" customFormat="false" ht="16.5" hidden="false" customHeight="false" outlineLevel="0" collapsed="false">
      <c r="A9" s="85" t="n">
        <v>8</v>
      </c>
      <c r="B9" s="86" t="s">
        <v>248</v>
      </c>
      <c r="C9" s="87" t="n">
        <v>37</v>
      </c>
      <c r="D9" s="88" t="s">
        <v>249</v>
      </c>
      <c r="E9" s="89" t="s">
        <v>250</v>
      </c>
      <c r="F9" s="90" t="s">
        <v>224</v>
      </c>
      <c r="G9" s="91" t="s">
        <v>48</v>
      </c>
      <c r="H9" s="6" t="n">
        <v>13</v>
      </c>
      <c r="I9" s="92" t="n">
        <v>8</v>
      </c>
      <c r="J9" s="88" t="s">
        <v>251</v>
      </c>
      <c r="K9" s="85" t="n">
        <v>12</v>
      </c>
      <c r="L9" s="86" t="s">
        <v>252</v>
      </c>
      <c r="M9" s="91" t="s">
        <v>61</v>
      </c>
      <c r="N9" s="85" t="n">
        <v>71</v>
      </c>
      <c r="O9" s="86" t="s">
        <v>226</v>
      </c>
      <c r="P9" s="91" t="s">
        <v>95</v>
      </c>
      <c r="Q9" s="93" t="n">
        <v>85</v>
      </c>
      <c r="R9" s="6" t="n">
        <v>17</v>
      </c>
    </row>
    <row r="10" customFormat="false" ht="16.5" hidden="false" customHeight="false" outlineLevel="0" collapsed="false">
      <c r="A10" s="85" t="n">
        <v>9</v>
      </c>
      <c r="B10" s="86" t="s">
        <v>253</v>
      </c>
      <c r="C10" s="87" t="n">
        <v>46</v>
      </c>
      <c r="D10" s="88" t="s">
        <v>254</v>
      </c>
      <c r="E10" s="89" t="s">
        <v>255</v>
      </c>
      <c r="F10" s="90" t="s">
        <v>256</v>
      </c>
      <c r="G10" s="91" t="s">
        <v>52</v>
      </c>
      <c r="H10" s="6" t="n">
        <v>14</v>
      </c>
      <c r="I10" s="92" t="n">
        <v>9</v>
      </c>
      <c r="J10" s="88" t="s">
        <v>257</v>
      </c>
      <c r="K10" s="85" t="n">
        <v>48</v>
      </c>
      <c r="L10" s="86" t="s">
        <v>258</v>
      </c>
      <c r="M10" s="91" t="s">
        <v>69</v>
      </c>
      <c r="N10" s="85" t="n">
        <v>2</v>
      </c>
      <c r="O10" s="86" t="s">
        <v>217</v>
      </c>
      <c r="P10" s="91" t="s">
        <v>26</v>
      </c>
      <c r="Q10" s="93" t="n">
        <v>86</v>
      </c>
      <c r="R10" s="6" t="n">
        <v>20</v>
      </c>
    </row>
    <row r="11" customFormat="false" ht="16.5" hidden="false" customHeight="false" outlineLevel="0" collapsed="false">
      <c r="A11" s="85" t="n">
        <v>10</v>
      </c>
      <c r="B11" s="86" t="s">
        <v>259</v>
      </c>
      <c r="C11" s="87" t="n">
        <v>56</v>
      </c>
      <c r="D11" s="88" t="s">
        <v>260</v>
      </c>
      <c r="E11" s="89" t="s">
        <v>261</v>
      </c>
      <c r="F11" s="90" t="s">
        <v>262</v>
      </c>
      <c r="G11" s="91" t="s">
        <v>55</v>
      </c>
      <c r="H11" s="6" t="n">
        <v>15</v>
      </c>
      <c r="I11" s="92" t="n">
        <v>10</v>
      </c>
      <c r="J11" s="88" t="s">
        <v>263</v>
      </c>
      <c r="K11" s="85" t="n">
        <v>29</v>
      </c>
      <c r="L11" s="86" t="s">
        <v>264</v>
      </c>
      <c r="M11" s="91" t="s">
        <v>5</v>
      </c>
      <c r="N11" s="85" t="n">
        <v>64</v>
      </c>
      <c r="O11" s="86" t="s">
        <v>237</v>
      </c>
      <c r="P11" s="91" t="s">
        <v>73</v>
      </c>
      <c r="Q11" s="93" t="n">
        <v>87</v>
      </c>
      <c r="R11" s="6" t="n">
        <v>1</v>
      </c>
    </row>
    <row r="12" customFormat="false" ht="16.5" hidden="false" customHeight="false" outlineLevel="0" collapsed="false">
      <c r="A12" s="85" t="n">
        <v>11</v>
      </c>
      <c r="B12" s="86" t="s">
        <v>265</v>
      </c>
      <c r="C12" s="87" t="n">
        <v>67</v>
      </c>
      <c r="D12" s="88" t="s">
        <v>266</v>
      </c>
      <c r="E12" s="89" t="s">
        <v>235</v>
      </c>
      <c r="F12" s="90" t="s">
        <v>241</v>
      </c>
      <c r="G12" s="91" t="s">
        <v>58</v>
      </c>
      <c r="H12" s="6" t="n">
        <v>16</v>
      </c>
      <c r="I12" s="92" t="n">
        <v>11</v>
      </c>
      <c r="J12" s="88" t="s">
        <v>229</v>
      </c>
      <c r="K12" s="85" t="n">
        <v>4</v>
      </c>
      <c r="L12" s="86" t="s">
        <v>228</v>
      </c>
      <c r="M12" s="91" t="s">
        <v>34</v>
      </c>
      <c r="N12" s="85" t="n">
        <v>59</v>
      </c>
      <c r="O12" s="86" t="s">
        <v>244</v>
      </c>
      <c r="P12" s="91" t="s">
        <v>101</v>
      </c>
      <c r="Q12" s="93" t="n">
        <v>88</v>
      </c>
      <c r="R12" s="6" t="n">
        <v>9</v>
      </c>
    </row>
    <row r="13" customFormat="false" ht="16.5" hidden="false" customHeight="false" outlineLevel="0" collapsed="false">
      <c r="A13" s="85" t="n">
        <v>12</v>
      </c>
      <c r="B13" s="86" t="s">
        <v>252</v>
      </c>
      <c r="C13" s="87" t="n">
        <v>8</v>
      </c>
      <c r="D13" s="88" t="s">
        <v>251</v>
      </c>
      <c r="E13" s="89" t="s">
        <v>267</v>
      </c>
      <c r="F13" s="90" t="s">
        <v>224</v>
      </c>
      <c r="G13" s="91" t="s">
        <v>61</v>
      </c>
      <c r="H13" s="6" t="n">
        <v>17</v>
      </c>
      <c r="I13" s="92" t="n">
        <v>12</v>
      </c>
      <c r="J13" s="88" t="s">
        <v>268</v>
      </c>
      <c r="K13" s="85" t="n">
        <v>17</v>
      </c>
      <c r="L13" s="86" t="s">
        <v>269</v>
      </c>
      <c r="M13" s="91" t="s">
        <v>22</v>
      </c>
      <c r="N13" s="85" t="n">
        <v>3</v>
      </c>
      <c r="O13" s="86" t="s">
        <v>221</v>
      </c>
      <c r="P13" s="91" t="s">
        <v>30</v>
      </c>
      <c r="Q13" s="93" t="n">
        <v>89</v>
      </c>
      <c r="R13" s="6" t="n">
        <v>6</v>
      </c>
    </row>
    <row r="14" customFormat="false" ht="16.5" hidden="false" customHeight="false" outlineLevel="0" collapsed="false">
      <c r="A14" s="85" t="n">
        <v>13</v>
      </c>
      <c r="B14" s="86" t="s">
        <v>270</v>
      </c>
      <c r="C14" s="87" t="n">
        <v>21</v>
      </c>
      <c r="D14" s="88" t="s">
        <v>271</v>
      </c>
      <c r="E14" s="89" t="s">
        <v>256</v>
      </c>
      <c r="F14" s="90" t="s">
        <v>250</v>
      </c>
      <c r="G14" s="91" t="s">
        <v>64</v>
      </c>
      <c r="H14" s="6" t="n">
        <v>18</v>
      </c>
      <c r="I14" s="92" t="n">
        <v>13</v>
      </c>
      <c r="J14" s="88" t="s">
        <v>272</v>
      </c>
      <c r="K14" s="85" t="n">
        <v>70</v>
      </c>
      <c r="L14" s="86" t="s">
        <v>273</v>
      </c>
      <c r="M14" s="91" t="s">
        <v>93</v>
      </c>
      <c r="N14" s="85" t="n">
        <v>12</v>
      </c>
      <c r="O14" s="86" t="s">
        <v>252</v>
      </c>
      <c r="P14" s="91" t="s">
        <v>61</v>
      </c>
      <c r="Q14" s="93" t="n">
        <v>90</v>
      </c>
      <c r="R14" s="6" t="n">
        <v>27</v>
      </c>
    </row>
    <row r="15" customFormat="false" ht="16.5" hidden="false" customHeight="false" outlineLevel="0" collapsed="false">
      <c r="A15" s="85" t="n">
        <v>14</v>
      </c>
      <c r="B15" s="86" t="s">
        <v>274</v>
      </c>
      <c r="C15" s="87" t="n">
        <v>35</v>
      </c>
      <c r="D15" s="88" t="s">
        <v>275</v>
      </c>
      <c r="E15" s="89" t="s">
        <v>276</v>
      </c>
      <c r="F15" s="90" t="s">
        <v>262</v>
      </c>
      <c r="G15" s="91" t="s">
        <v>67</v>
      </c>
      <c r="H15" s="6" t="n">
        <v>19</v>
      </c>
      <c r="I15" s="92" t="n">
        <v>14</v>
      </c>
      <c r="J15" s="88" t="s">
        <v>277</v>
      </c>
      <c r="K15" s="85" t="n">
        <v>63</v>
      </c>
      <c r="L15" s="86" t="s">
        <v>278</v>
      </c>
      <c r="M15" s="91" t="s">
        <v>69</v>
      </c>
      <c r="N15" s="85" t="n">
        <v>48</v>
      </c>
      <c r="O15" s="86" t="s">
        <v>258</v>
      </c>
      <c r="P15" s="91" t="s">
        <v>69</v>
      </c>
      <c r="Q15" s="93" t="n">
        <v>91</v>
      </c>
      <c r="R15" s="6" t="n">
        <v>20</v>
      </c>
    </row>
    <row r="16" customFormat="false" ht="16.5" hidden="false" customHeight="false" outlineLevel="0" collapsed="false">
      <c r="A16" s="85" t="n">
        <v>15</v>
      </c>
      <c r="B16" s="86" t="s">
        <v>279</v>
      </c>
      <c r="C16" s="87" t="n">
        <v>50</v>
      </c>
      <c r="D16" s="88" t="s">
        <v>280</v>
      </c>
      <c r="E16" s="89" t="s">
        <v>281</v>
      </c>
      <c r="F16" s="90" t="s">
        <v>261</v>
      </c>
      <c r="G16" s="91" t="s">
        <v>69</v>
      </c>
      <c r="H16" s="6" t="n">
        <v>20</v>
      </c>
      <c r="I16" s="92" t="n">
        <v>15</v>
      </c>
      <c r="J16" s="88" t="s">
        <v>282</v>
      </c>
      <c r="K16" s="85" t="n">
        <v>51</v>
      </c>
      <c r="L16" s="86" t="s">
        <v>283</v>
      </c>
      <c r="M16" s="91" t="s">
        <v>79</v>
      </c>
      <c r="N16" s="85" t="n">
        <v>29</v>
      </c>
      <c r="O16" s="86" t="s">
        <v>264</v>
      </c>
      <c r="P16" s="91" t="s">
        <v>5</v>
      </c>
      <c r="Q16" s="93" t="n">
        <v>92</v>
      </c>
      <c r="R16" s="6" t="n">
        <v>23</v>
      </c>
    </row>
    <row r="17" customFormat="false" ht="16.5" hidden="false" customHeight="false" outlineLevel="0" collapsed="false">
      <c r="A17" s="85" t="n">
        <v>16</v>
      </c>
      <c r="B17" s="86" t="s">
        <v>70</v>
      </c>
      <c r="C17" s="87" t="n">
        <v>66</v>
      </c>
      <c r="D17" s="88" t="s">
        <v>284</v>
      </c>
      <c r="E17" s="89" t="s">
        <v>242</v>
      </c>
      <c r="F17" s="90" t="s">
        <v>285</v>
      </c>
      <c r="G17" s="91" t="s">
        <v>73</v>
      </c>
      <c r="H17" s="6" t="n">
        <v>21</v>
      </c>
      <c r="I17" s="92" t="n">
        <v>16</v>
      </c>
      <c r="J17" s="88" t="s">
        <v>233</v>
      </c>
      <c r="K17" s="85" t="n">
        <v>5</v>
      </c>
      <c r="L17" s="86" t="s">
        <v>232</v>
      </c>
      <c r="M17" s="91" t="s">
        <v>38</v>
      </c>
      <c r="N17" s="85" t="n">
        <v>4</v>
      </c>
      <c r="O17" s="86" t="s">
        <v>228</v>
      </c>
      <c r="P17" s="91" t="s">
        <v>34</v>
      </c>
      <c r="Q17" s="93" t="n">
        <v>93</v>
      </c>
      <c r="R17" s="6" t="n">
        <v>10</v>
      </c>
    </row>
    <row r="18" customFormat="false" ht="16.5" hidden="false" customHeight="false" outlineLevel="0" collapsed="false">
      <c r="A18" s="85" t="n">
        <v>17</v>
      </c>
      <c r="B18" s="86" t="s">
        <v>269</v>
      </c>
      <c r="C18" s="87" t="n">
        <v>12</v>
      </c>
      <c r="D18" s="88" t="s">
        <v>268</v>
      </c>
      <c r="E18" s="89" t="s">
        <v>286</v>
      </c>
      <c r="F18" s="90" t="s">
        <v>234</v>
      </c>
      <c r="G18" s="91" t="s">
        <v>22</v>
      </c>
      <c r="H18" s="6" t="n">
        <v>6</v>
      </c>
      <c r="I18" s="92" t="n">
        <v>17</v>
      </c>
      <c r="J18" s="88" t="s">
        <v>287</v>
      </c>
      <c r="K18" s="85" t="n">
        <v>24</v>
      </c>
      <c r="L18" s="86" t="s">
        <v>288</v>
      </c>
      <c r="M18" s="91" t="s">
        <v>48</v>
      </c>
      <c r="N18" s="85" t="n">
        <v>17</v>
      </c>
      <c r="O18" s="86" t="s">
        <v>269</v>
      </c>
      <c r="P18" s="91" t="s">
        <v>22</v>
      </c>
      <c r="Q18" s="93" t="n">
        <v>1</v>
      </c>
      <c r="R18" s="6" t="n">
        <v>13</v>
      </c>
    </row>
    <row r="19" customFormat="false" ht="16.5" hidden="false" customHeight="false" outlineLevel="0" collapsed="false">
      <c r="A19" s="85" t="n">
        <v>18</v>
      </c>
      <c r="B19" s="86" t="s">
        <v>289</v>
      </c>
      <c r="C19" s="87" t="n">
        <v>30</v>
      </c>
      <c r="D19" s="88" t="s">
        <v>290</v>
      </c>
      <c r="E19" s="89" t="s">
        <v>291</v>
      </c>
      <c r="F19" s="90" t="s">
        <v>267</v>
      </c>
      <c r="G19" s="91" t="s">
        <v>26</v>
      </c>
      <c r="H19" s="6" t="n">
        <v>7</v>
      </c>
      <c r="I19" s="92" t="n">
        <v>18</v>
      </c>
      <c r="J19" s="88" t="s">
        <v>292</v>
      </c>
      <c r="K19" s="85" t="n">
        <v>54</v>
      </c>
      <c r="L19" s="86" t="s">
        <v>293</v>
      </c>
      <c r="M19" s="91" t="s">
        <v>90</v>
      </c>
      <c r="N19" s="85" t="n">
        <v>70</v>
      </c>
      <c r="O19" s="86" t="s">
        <v>273</v>
      </c>
      <c r="P19" s="91" t="s">
        <v>93</v>
      </c>
      <c r="Q19" s="93" t="n">
        <v>2</v>
      </c>
      <c r="R19" s="6" t="n">
        <v>26</v>
      </c>
    </row>
    <row r="20" customFormat="false" ht="16.5" hidden="false" customHeight="false" outlineLevel="0" collapsed="false">
      <c r="A20" s="85" t="n">
        <v>19</v>
      </c>
      <c r="B20" s="86" t="s">
        <v>294</v>
      </c>
      <c r="C20" s="87" t="n">
        <v>49</v>
      </c>
      <c r="D20" s="88" t="s">
        <v>295</v>
      </c>
      <c r="E20" s="89" t="s">
        <v>296</v>
      </c>
      <c r="F20" s="90" t="s">
        <v>234</v>
      </c>
      <c r="G20" s="91" t="s">
        <v>30</v>
      </c>
      <c r="H20" s="6" t="n">
        <v>8</v>
      </c>
      <c r="I20" s="92" t="n">
        <v>19</v>
      </c>
      <c r="J20" s="88" t="s">
        <v>297</v>
      </c>
      <c r="K20" s="85" t="n">
        <v>21</v>
      </c>
      <c r="L20" s="86" t="s">
        <v>298</v>
      </c>
      <c r="M20" s="91" t="s">
        <v>38</v>
      </c>
      <c r="N20" s="85" t="n">
        <v>63</v>
      </c>
      <c r="O20" s="86" t="s">
        <v>278</v>
      </c>
      <c r="P20" s="91" t="s">
        <v>69</v>
      </c>
      <c r="Q20" s="93" t="n">
        <v>3</v>
      </c>
      <c r="R20" s="6" t="n">
        <v>10</v>
      </c>
    </row>
    <row r="21" customFormat="false" ht="16.5" hidden="false" customHeight="false" outlineLevel="0" collapsed="false">
      <c r="A21" s="85" t="n">
        <v>20</v>
      </c>
      <c r="B21" s="86" t="s">
        <v>299</v>
      </c>
      <c r="C21" s="87" t="n">
        <v>69</v>
      </c>
      <c r="D21" s="88" t="s">
        <v>300</v>
      </c>
      <c r="E21" s="89" t="s">
        <v>301</v>
      </c>
      <c r="F21" s="90" t="s">
        <v>302</v>
      </c>
      <c r="G21" s="91" t="s">
        <v>34</v>
      </c>
      <c r="H21" s="6" t="n">
        <v>9</v>
      </c>
      <c r="I21" s="92" t="n">
        <v>20</v>
      </c>
      <c r="J21" s="88" t="s">
        <v>303</v>
      </c>
      <c r="K21" s="85" t="n">
        <v>45</v>
      </c>
      <c r="L21" s="86" t="s">
        <v>304</v>
      </c>
      <c r="M21" s="91" t="s">
        <v>61</v>
      </c>
      <c r="N21" s="85" t="n">
        <v>51</v>
      </c>
      <c r="O21" s="86" t="s">
        <v>283</v>
      </c>
      <c r="P21" s="91" t="s">
        <v>79</v>
      </c>
      <c r="Q21" s="93" t="n">
        <v>4</v>
      </c>
      <c r="R21" s="6" t="n">
        <v>17</v>
      </c>
    </row>
    <row r="22" customFormat="false" ht="16.5" hidden="false" customHeight="false" outlineLevel="0" collapsed="false">
      <c r="A22" s="85" t="n">
        <v>21</v>
      </c>
      <c r="B22" s="86" t="s">
        <v>298</v>
      </c>
      <c r="C22" s="87" t="n">
        <v>19</v>
      </c>
      <c r="D22" s="88" t="s">
        <v>297</v>
      </c>
      <c r="E22" s="89" t="s">
        <v>262</v>
      </c>
      <c r="F22" s="90" t="s">
        <v>219</v>
      </c>
      <c r="G22" s="91" t="s">
        <v>38</v>
      </c>
      <c r="H22" s="6" t="n">
        <v>10</v>
      </c>
      <c r="I22" s="92" t="n">
        <v>21</v>
      </c>
      <c r="J22" s="88" t="s">
        <v>271</v>
      </c>
      <c r="K22" s="85" t="n">
        <v>13</v>
      </c>
      <c r="L22" s="86" t="s">
        <v>270</v>
      </c>
      <c r="M22" s="91" t="s">
        <v>64</v>
      </c>
      <c r="N22" s="85" t="n">
        <v>5</v>
      </c>
      <c r="O22" s="86" t="s">
        <v>232</v>
      </c>
      <c r="P22" s="91" t="s">
        <v>38</v>
      </c>
      <c r="Q22" s="93" t="n">
        <v>5</v>
      </c>
      <c r="R22" s="6" t="n">
        <v>18</v>
      </c>
    </row>
    <row r="23" customFormat="false" ht="16.5" hidden="false" customHeight="false" outlineLevel="0" collapsed="false">
      <c r="A23" s="85" t="n">
        <v>22</v>
      </c>
      <c r="B23" s="86" t="s">
        <v>305</v>
      </c>
      <c r="C23" s="87" t="n">
        <v>41</v>
      </c>
      <c r="D23" s="88" t="s">
        <v>306</v>
      </c>
      <c r="E23" s="89" t="s">
        <v>247</v>
      </c>
      <c r="F23" s="90" t="s">
        <v>296</v>
      </c>
      <c r="G23" s="91" t="s">
        <v>41</v>
      </c>
      <c r="H23" s="6" t="n">
        <v>11</v>
      </c>
      <c r="I23" s="92" t="n">
        <v>22</v>
      </c>
      <c r="J23" s="88" t="s">
        <v>240</v>
      </c>
      <c r="K23" s="85" t="n">
        <v>6</v>
      </c>
      <c r="L23" s="86" t="s">
        <v>239</v>
      </c>
      <c r="M23" s="91" t="s">
        <v>41</v>
      </c>
      <c r="N23" s="85" t="n">
        <v>24</v>
      </c>
      <c r="O23" s="86" t="s">
        <v>288</v>
      </c>
      <c r="P23" s="91" t="s">
        <v>48</v>
      </c>
      <c r="Q23" s="93" t="n">
        <v>6</v>
      </c>
      <c r="R23" s="6" t="n">
        <v>11</v>
      </c>
    </row>
    <row r="24" customFormat="false" ht="16.5" hidden="false" customHeight="false" outlineLevel="0" collapsed="false">
      <c r="A24" s="85" t="n">
        <v>23</v>
      </c>
      <c r="B24" s="86" t="s">
        <v>307</v>
      </c>
      <c r="C24" s="87" t="n">
        <v>64</v>
      </c>
      <c r="D24" s="88" t="s">
        <v>308</v>
      </c>
      <c r="E24" s="89" t="s">
        <v>309</v>
      </c>
      <c r="F24" s="90" t="s">
        <v>242</v>
      </c>
      <c r="G24" s="91" t="s">
        <v>44</v>
      </c>
      <c r="H24" s="6" t="n">
        <v>12</v>
      </c>
      <c r="I24" s="92" t="n">
        <v>23</v>
      </c>
      <c r="J24" s="88" t="s">
        <v>310</v>
      </c>
      <c r="K24" s="85" t="n">
        <v>58</v>
      </c>
      <c r="L24" s="86" t="s">
        <v>311</v>
      </c>
      <c r="M24" s="91" t="s">
        <v>99</v>
      </c>
      <c r="N24" s="85" t="n">
        <v>54</v>
      </c>
      <c r="O24" s="86" t="s">
        <v>293</v>
      </c>
      <c r="P24" s="91" t="s">
        <v>90</v>
      </c>
      <c r="Q24" s="93" t="n">
        <v>7</v>
      </c>
      <c r="R24" s="6" t="n">
        <v>30</v>
      </c>
    </row>
    <row r="25" customFormat="false" ht="16.5" hidden="false" customHeight="false" outlineLevel="0" collapsed="false">
      <c r="A25" s="85" t="n">
        <v>24</v>
      </c>
      <c r="B25" s="86" t="s">
        <v>288</v>
      </c>
      <c r="C25" s="87" t="n">
        <v>17</v>
      </c>
      <c r="D25" s="88" t="s">
        <v>287</v>
      </c>
      <c r="E25" s="89" t="s">
        <v>302</v>
      </c>
      <c r="F25" s="90" t="s">
        <v>230</v>
      </c>
      <c r="G25" s="91" t="s">
        <v>48</v>
      </c>
      <c r="H25" s="6" t="n">
        <v>13</v>
      </c>
      <c r="I25" s="92" t="n">
        <v>24</v>
      </c>
      <c r="J25" s="88" t="s">
        <v>312</v>
      </c>
      <c r="K25" s="85" t="n">
        <v>27</v>
      </c>
      <c r="L25" s="86" t="s">
        <v>313</v>
      </c>
      <c r="M25" s="91" t="s">
        <v>58</v>
      </c>
      <c r="N25" s="85" t="n">
        <v>21</v>
      </c>
      <c r="O25" s="86" t="s">
        <v>298</v>
      </c>
      <c r="P25" s="91" t="s">
        <v>38</v>
      </c>
      <c r="Q25" s="93" t="n">
        <v>8</v>
      </c>
      <c r="R25" s="6" t="n">
        <v>16</v>
      </c>
    </row>
    <row r="26" customFormat="false" ht="16.5" hidden="false" customHeight="false" outlineLevel="0" collapsed="false">
      <c r="A26" s="85" t="n">
        <v>25</v>
      </c>
      <c r="B26" s="86" t="s">
        <v>314</v>
      </c>
      <c r="C26" s="87" t="n">
        <v>42</v>
      </c>
      <c r="D26" s="88" t="s">
        <v>315</v>
      </c>
      <c r="E26" s="89" t="s">
        <v>285</v>
      </c>
      <c r="F26" s="90" t="s">
        <v>286</v>
      </c>
      <c r="G26" s="91" t="s">
        <v>52</v>
      </c>
      <c r="H26" s="6" t="n">
        <v>14</v>
      </c>
      <c r="I26" s="92" t="n">
        <v>25</v>
      </c>
      <c r="J26" s="88" t="s">
        <v>316</v>
      </c>
      <c r="K26" s="85" t="n">
        <v>40</v>
      </c>
      <c r="L26" s="86" t="s">
        <v>317</v>
      </c>
      <c r="M26" s="91" t="s">
        <v>44</v>
      </c>
      <c r="N26" s="85" t="n">
        <v>45</v>
      </c>
      <c r="O26" s="86" t="s">
        <v>304</v>
      </c>
      <c r="P26" s="91" t="s">
        <v>61</v>
      </c>
      <c r="Q26" s="93" t="n">
        <v>9</v>
      </c>
      <c r="R26" s="6" t="n">
        <v>12</v>
      </c>
    </row>
    <row r="27" customFormat="false" ht="16.5" hidden="false" customHeight="false" outlineLevel="0" collapsed="false">
      <c r="A27" s="85" t="n">
        <v>26</v>
      </c>
      <c r="B27" s="86" t="s">
        <v>318</v>
      </c>
      <c r="C27" s="87" t="n">
        <v>68</v>
      </c>
      <c r="D27" s="88" t="s">
        <v>319</v>
      </c>
      <c r="E27" s="89" t="s">
        <v>223</v>
      </c>
      <c r="F27" s="90" t="s">
        <v>286</v>
      </c>
      <c r="G27" s="91" t="s">
        <v>55</v>
      </c>
      <c r="H27" s="6" t="n">
        <v>15</v>
      </c>
      <c r="I27" s="92" t="n">
        <v>26</v>
      </c>
      <c r="J27" s="88" t="s">
        <v>320</v>
      </c>
      <c r="K27" s="85" t="n">
        <v>38</v>
      </c>
      <c r="L27" s="86" t="s">
        <v>321</v>
      </c>
      <c r="M27" s="91" t="s">
        <v>38</v>
      </c>
      <c r="N27" s="85" t="n">
        <v>13</v>
      </c>
      <c r="O27" s="86" t="s">
        <v>270</v>
      </c>
      <c r="P27" s="91" t="s">
        <v>64</v>
      </c>
      <c r="Q27" s="93" t="n">
        <v>10</v>
      </c>
      <c r="R27" s="6" t="n">
        <v>10</v>
      </c>
    </row>
    <row r="28" customFormat="false" ht="16.5" hidden="false" customHeight="false" outlineLevel="0" collapsed="false">
      <c r="A28" s="85" t="n">
        <v>27</v>
      </c>
      <c r="B28" s="86" t="s">
        <v>313</v>
      </c>
      <c r="C28" s="87" t="n">
        <v>24</v>
      </c>
      <c r="D28" s="88" t="s">
        <v>312</v>
      </c>
      <c r="E28" s="89" t="s">
        <v>224</v>
      </c>
      <c r="F28" s="90" t="s">
        <v>223</v>
      </c>
      <c r="G28" s="91" t="s">
        <v>58</v>
      </c>
      <c r="H28" s="6" t="n">
        <v>16</v>
      </c>
      <c r="I28" s="92" t="n">
        <v>27</v>
      </c>
      <c r="J28" s="88" t="s">
        <v>322</v>
      </c>
      <c r="K28" s="85" t="n">
        <v>36</v>
      </c>
      <c r="L28" s="86" t="s">
        <v>323</v>
      </c>
      <c r="M28" s="91" t="s">
        <v>30</v>
      </c>
      <c r="N28" s="85" t="n">
        <v>6</v>
      </c>
      <c r="O28" s="86" t="s">
        <v>239</v>
      </c>
      <c r="P28" s="91" t="s">
        <v>41</v>
      </c>
      <c r="Q28" s="93" t="n">
        <v>11</v>
      </c>
      <c r="R28" s="6" t="n">
        <v>8</v>
      </c>
    </row>
    <row r="29" customFormat="false" ht="16.5" hidden="false" customHeight="false" outlineLevel="0" collapsed="false">
      <c r="A29" s="85" t="n">
        <v>28</v>
      </c>
      <c r="B29" s="86" t="s">
        <v>324</v>
      </c>
      <c r="C29" s="87" t="n">
        <v>52</v>
      </c>
      <c r="D29" s="88" t="s">
        <v>325</v>
      </c>
      <c r="E29" s="89" t="s">
        <v>234</v>
      </c>
      <c r="F29" s="90" t="s">
        <v>302</v>
      </c>
      <c r="G29" s="91" t="s">
        <v>61</v>
      </c>
      <c r="H29" s="6" t="n">
        <v>17</v>
      </c>
      <c r="I29" s="92" t="n">
        <v>28</v>
      </c>
      <c r="J29" s="88" t="s">
        <v>326</v>
      </c>
      <c r="K29" s="85" t="n">
        <v>34</v>
      </c>
      <c r="L29" s="86" t="s">
        <v>327</v>
      </c>
      <c r="M29" s="91" t="s">
        <v>22</v>
      </c>
      <c r="N29" s="85" t="n">
        <v>58</v>
      </c>
      <c r="O29" s="86" t="s">
        <v>311</v>
      </c>
      <c r="P29" s="91" t="s">
        <v>99</v>
      </c>
      <c r="Q29" s="93" t="n">
        <v>12</v>
      </c>
      <c r="R29" s="6" t="n">
        <v>6</v>
      </c>
    </row>
    <row r="30" customFormat="false" ht="16.5" hidden="false" customHeight="false" outlineLevel="0" collapsed="false">
      <c r="A30" s="85" t="n">
        <v>29</v>
      </c>
      <c r="B30" s="86" t="s">
        <v>264</v>
      </c>
      <c r="C30" s="87" t="n">
        <v>10</v>
      </c>
      <c r="D30" s="88" t="s">
        <v>263</v>
      </c>
      <c r="E30" s="89" t="s">
        <v>241</v>
      </c>
      <c r="F30" s="90" t="s">
        <v>296</v>
      </c>
      <c r="G30" s="91" t="s">
        <v>5</v>
      </c>
      <c r="H30" s="6" t="n">
        <v>1</v>
      </c>
      <c r="I30" s="92" t="n">
        <v>29</v>
      </c>
      <c r="J30" s="88" t="s">
        <v>246</v>
      </c>
      <c r="K30" s="85" t="n">
        <v>7</v>
      </c>
      <c r="L30" s="86" t="s">
        <v>245</v>
      </c>
      <c r="M30" s="91" t="s">
        <v>44</v>
      </c>
      <c r="N30" s="85" t="n">
        <v>27</v>
      </c>
      <c r="O30" s="86" t="s">
        <v>313</v>
      </c>
      <c r="P30" s="91" t="s">
        <v>58</v>
      </c>
      <c r="Q30" s="93" t="n">
        <v>13</v>
      </c>
      <c r="R30" s="6" t="n">
        <v>12</v>
      </c>
    </row>
    <row r="31" customFormat="false" ht="16.5" hidden="false" customHeight="false" outlineLevel="0" collapsed="false">
      <c r="A31" s="85" t="n">
        <v>30</v>
      </c>
      <c r="B31" s="86" t="s">
        <v>328</v>
      </c>
      <c r="C31" s="87" t="n">
        <v>40</v>
      </c>
      <c r="D31" s="88" t="s">
        <v>329</v>
      </c>
      <c r="E31" s="89" t="s">
        <v>230</v>
      </c>
      <c r="F31" s="90" t="s">
        <v>261</v>
      </c>
      <c r="G31" s="91" t="s">
        <v>7</v>
      </c>
      <c r="H31" s="6" t="n">
        <v>2</v>
      </c>
      <c r="I31" s="92" t="n">
        <v>30</v>
      </c>
      <c r="J31" s="88" t="s">
        <v>290</v>
      </c>
      <c r="K31" s="85" t="n">
        <v>18</v>
      </c>
      <c r="L31" s="86" t="s">
        <v>289</v>
      </c>
      <c r="M31" s="91" t="s">
        <v>26</v>
      </c>
      <c r="N31" s="85" t="n">
        <v>40</v>
      </c>
      <c r="O31" s="86" t="s">
        <v>317</v>
      </c>
      <c r="P31" s="91" t="s">
        <v>44</v>
      </c>
      <c r="Q31" s="93" t="n">
        <v>14</v>
      </c>
      <c r="R31" s="6" t="n">
        <v>7</v>
      </c>
    </row>
    <row r="32" customFormat="false" ht="16.5" hidden="false" customHeight="false" outlineLevel="0" collapsed="false">
      <c r="A32" s="85" t="n">
        <v>31</v>
      </c>
      <c r="B32" s="86" t="s">
        <v>330</v>
      </c>
      <c r="C32" s="87" t="n">
        <v>71</v>
      </c>
      <c r="D32" s="88" t="s">
        <v>331</v>
      </c>
      <c r="E32" s="89" t="s">
        <v>250</v>
      </c>
      <c r="F32" s="90" t="s">
        <v>281</v>
      </c>
      <c r="G32" s="91" t="s">
        <v>10</v>
      </c>
      <c r="H32" s="6" t="n">
        <v>3</v>
      </c>
      <c r="I32" s="92" t="n">
        <v>31</v>
      </c>
      <c r="J32" s="88" t="s">
        <v>332</v>
      </c>
      <c r="K32" s="85" t="n">
        <v>42</v>
      </c>
      <c r="L32" s="86" t="s">
        <v>333</v>
      </c>
      <c r="M32" s="91" t="s">
        <v>52</v>
      </c>
      <c r="N32" s="85" t="n">
        <v>38</v>
      </c>
      <c r="O32" s="86" t="s">
        <v>321</v>
      </c>
      <c r="P32" s="91" t="s">
        <v>38</v>
      </c>
      <c r="Q32" s="93" t="n">
        <v>15</v>
      </c>
      <c r="R32" s="6" t="n">
        <v>14</v>
      </c>
    </row>
    <row r="33" customFormat="false" ht="16.5" hidden="false" customHeight="false" outlineLevel="0" collapsed="false">
      <c r="A33" s="85" t="n">
        <v>32</v>
      </c>
      <c r="B33" s="86" t="s">
        <v>334</v>
      </c>
      <c r="C33" s="87" t="n">
        <v>32</v>
      </c>
      <c r="D33" s="88" t="s">
        <v>335</v>
      </c>
      <c r="E33" s="89" t="s">
        <v>255</v>
      </c>
      <c r="F33" s="90" t="s">
        <v>230</v>
      </c>
      <c r="G33" s="91" t="s">
        <v>13</v>
      </c>
      <c r="H33" s="6" t="n">
        <v>4</v>
      </c>
      <c r="I33" s="92" t="n">
        <v>32</v>
      </c>
      <c r="J33" s="88" t="s">
        <v>335</v>
      </c>
      <c r="K33" s="85" t="n">
        <v>32</v>
      </c>
      <c r="L33" s="86" t="s">
        <v>334</v>
      </c>
      <c r="M33" s="91" t="s">
        <v>13</v>
      </c>
      <c r="N33" s="85" t="n">
        <v>36</v>
      </c>
      <c r="O33" s="86" t="s">
        <v>323</v>
      </c>
      <c r="P33" s="91" t="s">
        <v>30</v>
      </c>
      <c r="Q33" s="93" t="n">
        <v>16</v>
      </c>
      <c r="R33" s="6" t="n">
        <v>4</v>
      </c>
    </row>
    <row r="34" customFormat="false" ht="16.5" hidden="false" customHeight="false" outlineLevel="0" collapsed="false">
      <c r="A34" s="85" t="n">
        <v>33</v>
      </c>
      <c r="B34" s="86" t="s">
        <v>333</v>
      </c>
      <c r="C34" s="87" t="n">
        <v>65</v>
      </c>
      <c r="D34" s="88" t="s">
        <v>336</v>
      </c>
      <c r="E34" s="89" t="s">
        <v>261</v>
      </c>
      <c r="F34" s="90" t="s">
        <v>230</v>
      </c>
      <c r="G34" s="91" t="s">
        <v>17</v>
      </c>
      <c r="H34" s="6" t="n">
        <v>5</v>
      </c>
      <c r="I34" s="92" t="n">
        <v>33</v>
      </c>
      <c r="J34" s="88" t="s">
        <v>337</v>
      </c>
      <c r="K34" s="85" t="n">
        <v>62</v>
      </c>
      <c r="L34" s="86" t="s">
        <v>338</v>
      </c>
      <c r="M34" s="91" t="s">
        <v>67</v>
      </c>
      <c r="N34" s="85" t="n">
        <v>34</v>
      </c>
      <c r="O34" s="86" t="s">
        <v>327</v>
      </c>
      <c r="P34" s="91" t="s">
        <v>22</v>
      </c>
      <c r="Q34" s="93" t="n">
        <v>17</v>
      </c>
      <c r="R34" s="6" t="n">
        <v>19</v>
      </c>
    </row>
    <row r="35" customFormat="false" ht="16.5" hidden="false" customHeight="false" outlineLevel="0" collapsed="false">
      <c r="A35" s="85" t="n">
        <v>34</v>
      </c>
      <c r="B35" s="86" t="s">
        <v>327</v>
      </c>
      <c r="C35" s="87" t="n">
        <v>28</v>
      </c>
      <c r="D35" s="88" t="s">
        <v>326</v>
      </c>
      <c r="E35" s="89" t="s">
        <v>235</v>
      </c>
      <c r="F35" s="90" t="s">
        <v>241</v>
      </c>
      <c r="G35" s="91" t="s">
        <v>22</v>
      </c>
      <c r="H35" s="6" t="n">
        <v>6</v>
      </c>
      <c r="I35" s="92" t="n">
        <v>34</v>
      </c>
      <c r="J35" s="88" t="s">
        <v>339</v>
      </c>
      <c r="K35" s="85" t="n">
        <v>47</v>
      </c>
      <c r="L35" s="86" t="s">
        <v>340</v>
      </c>
      <c r="M35" s="91" t="s">
        <v>67</v>
      </c>
      <c r="N35" s="85" t="n">
        <v>7</v>
      </c>
      <c r="O35" s="86" t="s">
        <v>245</v>
      </c>
      <c r="P35" s="91" t="s">
        <v>44</v>
      </c>
      <c r="Q35" s="93" t="n">
        <v>18</v>
      </c>
      <c r="R35" s="6" t="n">
        <v>19</v>
      </c>
    </row>
    <row r="36" customFormat="false" ht="16.5" hidden="false" customHeight="false" outlineLevel="0" collapsed="false">
      <c r="A36" s="85" t="n">
        <v>35</v>
      </c>
      <c r="B36" s="86" t="s">
        <v>341</v>
      </c>
      <c r="C36" s="87" t="n">
        <v>63</v>
      </c>
      <c r="D36" s="88" t="s">
        <v>342</v>
      </c>
      <c r="E36" s="89" t="s">
        <v>267</v>
      </c>
      <c r="F36" s="90" t="s">
        <v>223</v>
      </c>
      <c r="G36" s="91" t="s">
        <v>26</v>
      </c>
      <c r="H36" s="6" t="n">
        <v>7</v>
      </c>
      <c r="I36" s="92" t="n">
        <v>35</v>
      </c>
      <c r="J36" s="88" t="s">
        <v>275</v>
      </c>
      <c r="K36" s="85" t="n">
        <v>14</v>
      </c>
      <c r="L36" s="86" t="s">
        <v>274</v>
      </c>
      <c r="M36" s="91" t="s">
        <v>67</v>
      </c>
      <c r="N36" s="85" t="n">
        <v>18</v>
      </c>
      <c r="O36" s="86" t="s">
        <v>289</v>
      </c>
      <c r="P36" s="91" t="s">
        <v>26</v>
      </c>
      <c r="Q36" s="93" t="n">
        <v>19</v>
      </c>
      <c r="R36" s="6" t="n">
        <v>19</v>
      </c>
    </row>
    <row r="37" customFormat="false" ht="16.5" hidden="false" customHeight="false" outlineLevel="0" collapsed="false">
      <c r="A37" s="85" t="n">
        <v>36</v>
      </c>
      <c r="B37" s="86" t="s">
        <v>323</v>
      </c>
      <c r="C37" s="87" t="n">
        <v>27</v>
      </c>
      <c r="D37" s="88" t="s">
        <v>322</v>
      </c>
      <c r="E37" s="89" t="s">
        <v>256</v>
      </c>
      <c r="F37" s="90" t="s">
        <v>343</v>
      </c>
      <c r="G37" s="91" t="s">
        <v>30</v>
      </c>
      <c r="H37" s="6" t="n">
        <v>8</v>
      </c>
      <c r="I37" s="92" t="n">
        <v>36</v>
      </c>
      <c r="J37" s="88" t="s">
        <v>344</v>
      </c>
      <c r="K37" s="85" t="n">
        <v>50</v>
      </c>
      <c r="L37" s="86" t="s">
        <v>345</v>
      </c>
      <c r="M37" s="91" t="s">
        <v>75</v>
      </c>
      <c r="N37" s="85" t="n">
        <v>42</v>
      </c>
      <c r="O37" s="86" t="s">
        <v>333</v>
      </c>
      <c r="P37" s="91" t="s">
        <v>52</v>
      </c>
      <c r="Q37" s="93" t="n">
        <v>20</v>
      </c>
      <c r="R37" s="6" t="n">
        <v>22</v>
      </c>
    </row>
    <row r="38" customFormat="false" ht="16.5" hidden="false" customHeight="false" outlineLevel="0" collapsed="false">
      <c r="A38" s="85" t="n">
        <v>37</v>
      </c>
      <c r="B38" s="86" t="s">
        <v>346</v>
      </c>
      <c r="C38" s="87" t="n">
        <v>62</v>
      </c>
      <c r="D38" s="88" t="s">
        <v>347</v>
      </c>
      <c r="E38" s="89" t="s">
        <v>276</v>
      </c>
      <c r="F38" s="90" t="s">
        <v>285</v>
      </c>
      <c r="G38" s="91" t="s">
        <v>34</v>
      </c>
      <c r="H38" s="6" t="n">
        <v>9</v>
      </c>
      <c r="I38" s="92" t="n">
        <v>37</v>
      </c>
      <c r="J38" s="88" t="s">
        <v>249</v>
      </c>
      <c r="K38" s="85" t="n">
        <v>8</v>
      </c>
      <c r="L38" s="86" t="s">
        <v>248</v>
      </c>
      <c r="M38" s="91" t="s">
        <v>48</v>
      </c>
      <c r="N38" s="85" t="n">
        <v>32</v>
      </c>
      <c r="O38" s="86" t="s">
        <v>334</v>
      </c>
      <c r="P38" s="91" t="s">
        <v>13</v>
      </c>
      <c r="Q38" s="93" t="n">
        <v>21</v>
      </c>
      <c r="R38" s="6" t="n">
        <v>13</v>
      </c>
    </row>
    <row r="39" customFormat="false" ht="16.5" hidden="false" customHeight="false" outlineLevel="0" collapsed="false">
      <c r="A39" s="85" t="n">
        <v>38</v>
      </c>
      <c r="B39" s="86" t="s">
        <v>321</v>
      </c>
      <c r="C39" s="87" t="n">
        <v>26</v>
      </c>
      <c r="D39" s="88" t="s">
        <v>320</v>
      </c>
      <c r="E39" s="89" t="s">
        <v>281</v>
      </c>
      <c r="F39" s="90" t="s">
        <v>250</v>
      </c>
      <c r="G39" s="91" t="s">
        <v>38</v>
      </c>
      <c r="H39" s="6" t="n">
        <v>10</v>
      </c>
      <c r="I39" s="92" t="n">
        <v>38</v>
      </c>
      <c r="J39" s="88" t="s">
        <v>348</v>
      </c>
      <c r="K39" s="85" t="n">
        <v>57</v>
      </c>
      <c r="L39" s="86" t="s">
        <v>349</v>
      </c>
      <c r="M39" s="91" t="s">
        <v>97</v>
      </c>
      <c r="N39" s="85" t="n">
        <v>62</v>
      </c>
      <c r="O39" s="86" t="s">
        <v>338</v>
      </c>
      <c r="P39" s="91" t="s">
        <v>67</v>
      </c>
      <c r="Q39" s="93" t="n">
        <v>22</v>
      </c>
      <c r="R39" s="6" t="n">
        <v>29</v>
      </c>
    </row>
    <row r="40" customFormat="false" ht="16.5" hidden="false" customHeight="false" outlineLevel="0" collapsed="false">
      <c r="A40" s="85" t="n">
        <v>39</v>
      </c>
      <c r="B40" s="86" t="s">
        <v>350</v>
      </c>
      <c r="C40" s="87" t="n">
        <v>61</v>
      </c>
      <c r="D40" s="88" t="s">
        <v>351</v>
      </c>
      <c r="E40" s="89" t="s">
        <v>242</v>
      </c>
      <c r="F40" s="90" t="s">
        <v>247</v>
      </c>
      <c r="G40" s="91" t="s">
        <v>41</v>
      </c>
      <c r="H40" s="6" t="n">
        <v>11</v>
      </c>
      <c r="I40" s="92" t="n">
        <v>39</v>
      </c>
      <c r="J40" s="88" t="s">
        <v>352</v>
      </c>
      <c r="K40" s="85" t="n">
        <v>53</v>
      </c>
      <c r="L40" s="86" t="s">
        <v>353</v>
      </c>
      <c r="M40" s="91" t="s">
        <v>86</v>
      </c>
      <c r="N40" s="85" t="n">
        <v>47</v>
      </c>
      <c r="O40" s="86" t="s">
        <v>340</v>
      </c>
      <c r="P40" s="91" t="s">
        <v>67</v>
      </c>
      <c r="Q40" s="93" t="n">
        <v>23</v>
      </c>
      <c r="R40" s="6" t="n">
        <v>25</v>
      </c>
    </row>
    <row r="41" customFormat="false" ht="16.5" hidden="false" customHeight="false" outlineLevel="0" collapsed="false">
      <c r="A41" s="85" t="n">
        <v>40</v>
      </c>
      <c r="B41" s="86" t="s">
        <v>317</v>
      </c>
      <c r="C41" s="87" t="n">
        <v>25</v>
      </c>
      <c r="D41" s="88" t="s">
        <v>316</v>
      </c>
      <c r="E41" s="89" t="s">
        <v>286</v>
      </c>
      <c r="F41" s="90" t="s">
        <v>281</v>
      </c>
      <c r="G41" s="91" t="s">
        <v>44</v>
      </c>
      <c r="H41" s="6" t="n">
        <v>12</v>
      </c>
      <c r="I41" s="92" t="n">
        <v>40</v>
      </c>
      <c r="J41" s="88" t="s">
        <v>329</v>
      </c>
      <c r="K41" s="85" t="n">
        <v>30</v>
      </c>
      <c r="L41" s="86" t="s">
        <v>328</v>
      </c>
      <c r="M41" s="91" t="s">
        <v>7</v>
      </c>
      <c r="N41" s="85" t="n">
        <v>14</v>
      </c>
      <c r="O41" s="86" t="s">
        <v>274</v>
      </c>
      <c r="P41" s="91" t="s">
        <v>67</v>
      </c>
      <c r="Q41" s="93" t="n">
        <v>24</v>
      </c>
      <c r="R41" s="6" t="n">
        <v>2</v>
      </c>
    </row>
    <row r="42" customFormat="false" ht="16.5" hidden="false" customHeight="false" outlineLevel="0" collapsed="false">
      <c r="A42" s="85" t="n">
        <v>41</v>
      </c>
      <c r="B42" s="86" t="s">
        <v>354</v>
      </c>
      <c r="C42" s="87" t="n">
        <v>60</v>
      </c>
      <c r="D42" s="88" t="s">
        <v>355</v>
      </c>
      <c r="E42" s="89" t="s">
        <v>291</v>
      </c>
      <c r="F42" s="90" t="s">
        <v>296</v>
      </c>
      <c r="G42" s="91" t="s">
        <v>48</v>
      </c>
      <c r="H42" s="6" t="n">
        <v>13</v>
      </c>
      <c r="I42" s="92" t="n">
        <v>41</v>
      </c>
      <c r="J42" s="88" t="s">
        <v>306</v>
      </c>
      <c r="K42" s="85" t="n">
        <v>22</v>
      </c>
      <c r="L42" s="86" t="s">
        <v>305</v>
      </c>
      <c r="M42" s="91" t="s">
        <v>41</v>
      </c>
      <c r="N42" s="85" t="n">
        <v>50</v>
      </c>
      <c r="O42" s="86" t="s">
        <v>345</v>
      </c>
      <c r="P42" s="91" t="s">
        <v>75</v>
      </c>
      <c r="Q42" s="93" t="n">
        <v>25</v>
      </c>
      <c r="R42" s="6" t="n">
        <v>11</v>
      </c>
    </row>
    <row r="43" customFormat="false" ht="16.5" hidden="false" customHeight="false" outlineLevel="0" collapsed="false">
      <c r="A43" s="85" t="n">
        <v>42</v>
      </c>
      <c r="B43" s="86" t="s">
        <v>333</v>
      </c>
      <c r="C43" s="87" t="n">
        <v>31</v>
      </c>
      <c r="D43" s="88" t="s">
        <v>332</v>
      </c>
      <c r="E43" s="89" t="s">
        <v>296</v>
      </c>
      <c r="F43" s="90" t="s">
        <v>235</v>
      </c>
      <c r="G43" s="91" t="s">
        <v>52</v>
      </c>
      <c r="H43" s="6" t="n">
        <v>14</v>
      </c>
      <c r="I43" s="92" t="n">
        <v>42</v>
      </c>
      <c r="J43" s="88" t="s">
        <v>315</v>
      </c>
      <c r="K43" s="85" t="n">
        <v>25</v>
      </c>
      <c r="L43" s="86" t="s">
        <v>314</v>
      </c>
      <c r="M43" s="91" t="s">
        <v>52</v>
      </c>
      <c r="N43" s="85" t="n">
        <v>8</v>
      </c>
      <c r="O43" s="86" t="s">
        <v>248</v>
      </c>
      <c r="P43" s="91" t="s">
        <v>48</v>
      </c>
      <c r="Q43" s="93" t="n">
        <v>26</v>
      </c>
      <c r="R43" s="6" t="n">
        <v>14</v>
      </c>
    </row>
    <row r="44" customFormat="false" ht="16.5" hidden="false" customHeight="false" outlineLevel="0" collapsed="false">
      <c r="A44" s="85" t="n">
        <v>43</v>
      </c>
      <c r="B44" s="86" t="s">
        <v>220</v>
      </c>
      <c r="C44" s="87" t="n">
        <v>74</v>
      </c>
      <c r="D44" s="88" t="s">
        <v>356</v>
      </c>
      <c r="E44" s="89" t="s">
        <v>301</v>
      </c>
      <c r="F44" s="90" t="s">
        <v>241</v>
      </c>
      <c r="G44" s="91" t="s">
        <v>55</v>
      </c>
      <c r="H44" s="6" t="n">
        <v>15</v>
      </c>
      <c r="I44" s="92" t="n">
        <v>43</v>
      </c>
      <c r="J44" s="88" t="s">
        <v>357</v>
      </c>
      <c r="K44" s="85" t="n">
        <v>69</v>
      </c>
      <c r="L44" s="86" t="s">
        <v>358</v>
      </c>
      <c r="M44" s="91" t="s">
        <v>90</v>
      </c>
      <c r="N44" s="85" t="n">
        <v>57</v>
      </c>
      <c r="O44" s="86" t="s">
        <v>349</v>
      </c>
      <c r="P44" s="91" t="s">
        <v>97</v>
      </c>
      <c r="Q44" s="93" t="n">
        <v>27</v>
      </c>
      <c r="R44" s="6" t="n">
        <v>26</v>
      </c>
    </row>
    <row r="45" customFormat="false" ht="16.5" hidden="false" customHeight="false" outlineLevel="0" collapsed="false">
      <c r="A45" s="85" t="n">
        <v>44</v>
      </c>
      <c r="B45" s="86" t="s">
        <v>359</v>
      </c>
      <c r="C45" s="87" t="n">
        <v>47</v>
      </c>
      <c r="D45" s="88" t="s">
        <v>360</v>
      </c>
      <c r="E45" s="89" t="s">
        <v>262</v>
      </c>
      <c r="F45" s="90" t="s">
        <v>234</v>
      </c>
      <c r="G45" s="91" t="s">
        <v>58</v>
      </c>
      <c r="H45" s="6" t="n">
        <v>16</v>
      </c>
      <c r="I45" s="92" t="n">
        <v>44</v>
      </c>
      <c r="J45" s="88" t="s">
        <v>361</v>
      </c>
      <c r="K45" s="85" t="n">
        <v>61</v>
      </c>
      <c r="L45" s="86" t="s">
        <v>362</v>
      </c>
      <c r="M45" s="91" t="s">
        <v>64</v>
      </c>
      <c r="N45" s="85" t="n">
        <v>53</v>
      </c>
      <c r="O45" s="86" t="s">
        <v>353</v>
      </c>
      <c r="P45" s="91" t="s">
        <v>86</v>
      </c>
      <c r="Q45" s="93" t="n">
        <v>28</v>
      </c>
      <c r="R45" s="6" t="n">
        <v>18</v>
      </c>
    </row>
    <row r="46" customFormat="false" ht="16.5" hidden="false" customHeight="false" outlineLevel="0" collapsed="false">
      <c r="A46" s="85" t="n">
        <v>45</v>
      </c>
      <c r="B46" s="86" t="s">
        <v>304</v>
      </c>
      <c r="C46" s="87" t="n">
        <v>20</v>
      </c>
      <c r="D46" s="88" t="s">
        <v>303</v>
      </c>
      <c r="E46" s="89" t="s">
        <v>247</v>
      </c>
      <c r="F46" s="90" t="s">
        <v>285</v>
      </c>
      <c r="G46" s="91" t="s">
        <v>61</v>
      </c>
      <c r="H46" s="6" t="n">
        <v>17</v>
      </c>
      <c r="I46" s="92" t="n">
        <v>45</v>
      </c>
      <c r="J46" s="88" t="s">
        <v>363</v>
      </c>
      <c r="K46" s="85" t="n">
        <v>68</v>
      </c>
      <c r="L46" s="86" t="s">
        <v>364</v>
      </c>
      <c r="M46" s="91" t="s">
        <v>86</v>
      </c>
      <c r="N46" s="85" t="n">
        <v>30</v>
      </c>
      <c r="O46" s="86" t="s">
        <v>328</v>
      </c>
      <c r="P46" s="91" t="s">
        <v>7</v>
      </c>
      <c r="Q46" s="93" t="n">
        <v>29</v>
      </c>
      <c r="R46" s="6" t="n">
        <v>25</v>
      </c>
    </row>
    <row r="47" customFormat="false" ht="16.5" hidden="false" customHeight="false" outlineLevel="0" collapsed="false">
      <c r="A47" s="85" t="n">
        <v>46</v>
      </c>
      <c r="B47" s="86" t="s">
        <v>365</v>
      </c>
      <c r="C47" s="87" t="n">
        <v>59</v>
      </c>
      <c r="D47" s="88" t="s">
        <v>366</v>
      </c>
      <c r="E47" s="89" t="s">
        <v>309</v>
      </c>
      <c r="F47" s="90" t="s">
        <v>256</v>
      </c>
      <c r="G47" s="91" t="s">
        <v>64</v>
      </c>
      <c r="H47" s="6" t="n">
        <v>18</v>
      </c>
      <c r="I47" s="92" t="n">
        <v>46</v>
      </c>
      <c r="J47" s="88" t="s">
        <v>254</v>
      </c>
      <c r="K47" s="85" t="n">
        <v>9</v>
      </c>
      <c r="L47" s="86" t="s">
        <v>253</v>
      </c>
      <c r="M47" s="91" t="s">
        <v>52</v>
      </c>
      <c r="N47" s="85" t="n">
        <v>22</v>
      </c>
      <c r="O47" s="86" t="s">
        <v>305</v>
      </c>
      <c r="P47" s="91" t="s">
        <v>41</v>
      </c>
      <c r="Q47" s="93" t="n">
        <v>30</v>
      </c>
      <c r="R47" s="6" t="n">
        <v>14</v>
      </c>
    </row>
    <row r="48" customFormat="false" ht="16.5" hidden="false" customHeight="false" outlineLevel="0" collapsed="false">
      <c r="A48" s="85" t="n">
        <v>47</v>
      </c>
      <c r="B48" s="86" t="s">
        <v>340</v>
      </c>
      <c r="C48" s="87" t="n">
        <v>34</v>
      </c>
      <c r="D48" s="88" t="s">
        <v>339</v>
      </c>
      <c r="E48" s="89" t="s">
        <v>302</v>
      </c>
      <c r="F48" s="90" t="s">
        <v>256</v>
      </c>
      <c r="G48" s="91" t="s">
        <v>67</v>
      </c>
      <c r="H48" s="6" t="n">
        <v>19</v>
      </c>
      <c r="I48" s="92" t="n">
        <v>47</v>
      </c>
      <c r="J48" s="88" t="s">
        <v>360</v>
      </c>
      <c r="K48" s="85" t="n">
        <v>44</v>
      </c>
      <c r="L48" s="86" t="s">
        <v>359</v>
      </c>
      <c r="M48" s="91" t="s">
        <v>58</v>
      </c>
      <c r="N48" s="85" t="n">
        <v>25</v>
      </c>
      <c r="O48" s="86" t="s">
        <v>314</v>
      </c>
      <c r="P48" s="91" t="s">
        <v>52</v>
      </c>
      <c r="Q48" s="93" t="n">
        <v>31</v>
      </c>
      <c r="R48" s="6" t="n">
        <v>16</v>
      </c>
    </row>
    <row r="49" customFormat="false" ht="16.5" hidden="false" customHeight="false" outlineLevel="0" collapsed="false">
      <c r="A49" s="85" t="n">
        <v>48</v>
      </c>
      <c r="B49" s="86" t="s">
        <v>258</v>
      </c>
      <c r="C49" s="87" t="n">
        <v>9</v>
      </c>
      <c r="D49" s="88" t="s">
        <v>257</v>
      </c>
      <c r="E49" s="89" t="s">
        <v>285</v>
      </c>
      <c r="F49" s="90" t="s">
        <v>276</v>
      </c>
      <c r="G49" s="91" t="s">
        <v>69</v>
      </c>
      <c r="H49" s="6" t="n">
        <v>20</v>
      </c>
      <c r="I49" s="92" t="n">
        <v>48</v>
      </c>
      <c r="J49" s="88" t="s">
        <v>367</v>
      </c>
      <c r="K49" s="85" t="n">
        <v>67</v>
      </c>
      <c r="L49" s="86" t="s">
        <v>368</v>
      </c>
      <c r="M49" s="91" t="s">
        <v>82</v>
      </c>
      <c r="N49" s="85" t="n">
        <v>69</v>
      </c>
      <c r="O49" s="86" t="s">
        <v>358</v>
      </c>
      <c r="P49" s="91" t="s">
        <v>90</v>
      </c>
      <c r="Q49" s="93" t="n">
        <v>32</v>
      </c>
      <c r="R49" s="6" t="n">
        <v>24</v>
      </c>
    </row>
    <row r="50" customFormat="false" ht="16.5" hidden="false" customHeight="false" outlineLevel="0" collapsed="false">
      <c r="A50" s="85" t="n">
        <v>49</v>
      </c>
      <c r="B50" s="86" t="s">
        <v>369</v>
      </c>
      <c r="C50" s="87" t="n">
        <v>58</v>
      </c>
      <c r="D50" s="88" t="s">
        <v>370</v>
      </c>
      <c r="E50" s="89" t="s">
        <v>224</v>
      </c>
      <c r="F50" s="90" t="s">
        <v>343</v>
      </c>
      <c r="G50" s="91" t="s">
        <v>73</v>
      </c>
      <c r="H50" s="6" t="n">
        <v>21</v>
      </c>
      <c r="I50" s="92" t="n">
        <v>49</v>
      </c>
      <c r="J50" s="88" t="s">
        <v>295</v>
      </c>
      <c r="K50" s="85" t="n">
        <v>19</v>
      </c>
      <c r="L50" s="86" t="s">
        <v>294</v>
      </c>
      <c r="M50" s="91" t="s">
        <v>30</v>
      </c>
      <c r="N50" s="85" t="n">
        <v>61</v>
      </c>
      <c r="O50" s="86" t="s">
        <v>362</v>
      </c>
      <c r="P50" s="91" t="s">
        <v>64</v>
      </c>
      <c r="Q50" s="93" t="n">
        <v>33</v>
      </c>
      <c r="R50" s="6" t="n">
        <v>8</v>
      </c>
    </row>
    <row r="51" customFormat="false" ht="16.5" hidden="false" customHeight="false" outlineLevel="0" collapsed="false">
      <c r="A51" s="85" t="n">
        <v>50</v>
      </c>
      <c r="B51" s="86" t="s">
        <v>345</v>
      </c>
      <c r="C51" s="87" t="n">
        <v>36</v>
      </c>
      <c r="D51" s="88" t="s">
        <v>344</v>
      </c>
      <c r="E51" s="89" t="s">
        <v>234</v>
      </c>
      <c r="F51" s="90" t="s">
        <v>276</v>
      </c>
      <c r="G51" s="91" t="s">
        <v>75</v>
      </c>
      <c r="H51" s="6" t="n">
        <v>22</v>
      </c>
      <c r="I51" s="92" t="n">
        <v>50</v>
      </c>
      <c r="J51" s="88" t="s">
        <v>280</v>
      </c>
      <c r="K51" s="85" t="n">
        <v>15</v>
      </c>
      <c r="L51" s="86" t="s">
        <v>279</v>
      </c>
      <c r="M51" s="91" t="s">
        <v>69</v>
      </c>
      <c r="N51" s="85" t="n">
        <v>68</v>
      </c>
      <c r="O51" s="86" t="s">
        <v>364</v>
      </c>
      <c r="P51" s="91" t="s">
        <v>86</v>
      </c>
      <c r="Q51" s="93" t="n">
        <v>34</v>
      </c>
      <c r="R51" s="6" t="n">
        <v>20</v>
      </c>
    </row>
    <row r="52" customFormat="false" ht="16.5" hidden="false" customHeight="false" outlineLevel="0" collapsed="false">
      <c r="A52" s="85" t="n">
        <v>51</v>
      </c>
      <c r="B52" s="86" t="s">
        <v>283</v>
      </c>
      <c r="C52" s="87" t="n">
        <v>15</v>
      </c>
      <c r="D52" s="88" t="s">
        <v>282</v>
      </c>
      <c r="E52" s="89" t="s">
        <v>241</v>
      </c>
      <c r="F52" s="90" t="s">
        <v>235</v>
      </c>
      <c r="G52" s="91" t="s">
        <v>79</v>
      </c>
      <c r="H52" s="6" t="n">
        <v>23</v>
      </c>
      <c r="I52" s="92" t="n">
        <v>51</v>
      </c>
      <c r="J52" s="88" t="s">
        <v>371</v>
      </c>
      <c r="K52" s="85" t="n">
        <v>76</v>
      </c>
      <c r="L52" s="86" t="s">
        <v>372</v>
      </c>
      <c r="M52" s="91" t="s">
        <v>67</v>
      </c>
      <c r="N52" s="85" t="n">
        <v>9</v>
      </c>
      <c r="O52" s="86" t="s">
        <v>253</v>
      </c>
      <c r="P52" s="91" t="s">
        <v>52</v>
      </c>
      <c r="Q52" s="93" t="n">
        <v>35</v>
      </c>
      <c r="R52" s="6" t="n">
        <v>19</v>
      </c>
    </row>
    <row r="53" customFormat="false" ht="16.5" hidden="false" customHeight="false" outlineLevel="0" collapsed="false">
      <c r="A53" s="85" t="n">
        <v>52</v>
      </c>
      <c r="B53" s="86" t="s">
        <v>215</v>
      </c>
      <c r="C53" s="87" t="n">
        <v>1</v>
      </c>
      <c r="D53" s="88" t="s">
        <v>214</v>
      </c>
      <c r="E53" s="89" t="s">
        <v>230</v>
      </c>
      <c r="F53" s="90" t="s">
        <v>213</v>
      </c>
      <c r="G53" s="91" t="s">
        <v>82</v>
      </c>
      <c r="H53" s="6" t="n">
        <v>24</v>
      </c>
      <c r="I53" s="92" t="n">
        <v>52</v>
      </c>
      <c r="J53" s="88" t="s">
        <v>325</v>
      </c>
      <c r="K53" s="85" t="n">
        <v>28</v>
      </c>
      <c r="L53" s="86" t="s">
        <v>324</v>
      </c>
      <c r="M53" s="91" t="s">
        <v>61</v>
      </c>
      <c r="N53" s="85" t="n">
        <v>44</v>
      </c>
      <c r="O53" s="86" t="s">
        <v>359</v>
      </c>
      <c r="P53" s="91" t="s">
        <v>58</v>
      </c>
      <c r="Q53" s="93" t="n">
        <v>36</v>
      </c>
      <c r="R53" s="6" t="n">
        <v>17</v>
      </c>
    </row>
    <row r="54" customFormat="false" ht="16.5" hidden="false" customHeight="false" outlineLevel="0" collapsed="false">
      <c r="A54" s="85" t="n">
        <v>53</v>
      </c>
      <c r="B54" s="86" t="s">
        <v>353</v>
      </c>
      <c r="C54" s="87" t="n">
        <v>39</v>
      </c>
      <c r="D54" s="88" t="s">
        <v>352</v>
      </c>
      <c r="E54" s="89" t="s">
        <v>250</v>
      </c>
      <c r="F54" s="90" t="s">
        <v>276</v>
      </c>
      <c r="G54" s="91" t="s">
        <v>86</v>
      </c>
      <c r="H54" s="6" t="n">
        <v>25</v>
      </c>
      <c r="I54" s="92" t="n">
        <v>53</v>
      </c>
      <c r="J54" s="88" t="s">
        <v>373</v>
      </c>
      <c r="K54" s="85" t="n">
        <v>66</v>
      </c>
      <c r="L54" s="86" t="s">
        <v>374</v>
      </c>
      <c r="M54" s="91" t="s">
        <v>79</v>
      </c>
      <c r="N54" s="85" t="n">
        <v>67</v>
      </c>
      <c r="O54" s="86" t="s">
        <v>368</v>
      </c>
      <c r="P54" s="91" t="s">
        <v>82</v>
      </c>
      <c r="Q54" s="93" t="n">
        <v>37</v>
      </c>
      <c r="R54" s="6" t="n">
        <v>23</v>
      </c>
    </row>
    <row r="55" customFormat="false" ht="16.5" hidden="false" customHeight="false" outlineLevel="0" collapsed="false">
      <c r="A55" s="85" t="n">
        <v>54</v>
      </c>
      <c r="B55" s="86" t="s">
        <v>293</v>
      </c>
      <c r="C55" s="87" t="n">
        <v>18</v>
      </c>
      <c r="D55" s="88" t="s">
        <v>292</v>
      </c>
      <c r="E55" s="89" t="s">
        <v>255</v>
      </c>
      <c r="F55" s="90" t="s">
        <v>235</v>
      </c>
      <c r="G55" s="91" t="s">
        <v>90</v>
      </c>
      <c r="H55" s="6" t="n">
        <v>26</v>
      </c>
      <c r="I55" s="92" t="n">
        <v>54</v>
      </c>
      <c r="J55" s="88" t="s">
        <v>375</v>
      </c>
      <c r="K55" s="85" t="n">
        <v>60</v>
      </c>
      <c r="L55" s="86" t="s">
        <v>376</v>
      </c>
      <c r="M55" s="91" t="s">
        <v>103</v>
      </c>
      <c r="N55" s="85" t="n">
        <v>19</v>
      </c>
      <c r="O55" s="86" t="s">
        <v>294</v>
      </c>
      <c r="P55" s="91" t="s">
        <v>30</v>
      </c>
      <c r="Q55" s="93" t="n">
        <v>38</v>
      </c>
      <c r="R55" s="6" t="n">
        <v>32</v>
      </c>
    </row>
    <row r="56" customFormat="false" ht="16.5" hidden="false" customHeight="false" outlineLevel="0" collapsed="false">
      <c r="A56" s="85" t="n">
        <v>55</v>
      </c>
      <c r="B56" s="86" t="s">
        <v>216</v>
      </c>
      <c r="C56" s="87" t="n">
        <v>73</v>
      </c>
      <c r="D56" s="88" t="s">
        <v>377</v>
      </c>
      <c r="E56" s="89" t="s">
        <v>261</v>
      </c>
      <c r="F56" s="90" t="s">
        <v>247</v>
      </c>
      <c r="G56" s="91" t="s">
        <v>93</v>
      </c>
      <c r="H56" s="6" t="n">
        <v>27</v>
      </c>
      <c r="I56" s="92" t="n">
        <v>55</v>
      </c>
      <c r="J56" s="88" t="s">
        <v>378</v>
      </c>
      <c r="K56" s="85" t="n">
        <v>56</v>
      </c>
      <c r="L56" s="86" t="s">
        <v>379</v>
      </c>
      <c r="M56" s="91" t="s">
        <v>95</v>
      </c>
      <c r="N56" s="85" t="n">
        <v>15</v>
      </c>
      <c r="O56" s="86" t="s">
        <v>279</v>
      </c>
      <c r="P56" s="91" t="s">
        <v>69</v>
      </c>
      <c r="Q56" s="93" t="n">
        <v>39</v>
      </c>
      <c r="R56" s="6" t="n">
        <v>28</v>
      </c>
    </row>
    <row r="57" customFormat="false" ht="16.5" hidden="false" customHeight="false" outlineLevel="0" collapsed="false">
      <c r="A57" s="85" t="n">
        <v>56</v>
      </c>
      <c r="B57" s="86" t="s">
        <v>379</v>
      </c>
      <c r="C57" s="87" t="n">
        <v>55</v>
      </c>
      <c r="D57" s="88" t="s">
        <v>378</v>
      </c>
      <c r="E57" s="89" t="s">
        <v>235</v>
      </c>
      <c r="F57" s="90" t="s">
        <v>213</v>
      </c>
      <c r="G57" s="91" t="s">
        <v>95</v>
      </c>
      <c r="H57" s="6" t="n">
        <v>28</v>
      </c>
      <c r="I57" s="92" t="n">
        <v>56</v>
      </c>
      <c r="J57" s="88" t="s">
        <v>260</v>
      </c>
      <c r="K57" s="85" t="n">
        <v>10</v>
      </c>
      <c r="L57" s="86" t="s">
        <v>259</v>
      </c>
      <c r="M57" s="91" t="s">
        <v>55</v>
      </c>
      <c r="N57" s="85" t="n">
        <v>76</v>
      </c>
      <c r="O57" s="86" t="s">
        <v>372</v>
      </c>
      <c r="P57" s="91" t="s">
        <v>67</v>
      </c>
      <c r="Q57" s="93" t="n">
        <v>40</v>
      </c>
      <c r="R57" s="6" t="n">
        <v>15</v>
      </c>
    </row>
    <row r="58" customFormat="false" ht="16.5" hidden="false" customHeight="false" outlineLevel="0" collapsed="false">
      <c r="A58" s="85" t="n">
        <v>57</v>
      </c>
      <c r="B58" s="86" t="s">
        <v>349</v>
      </c>
      <c r="C58" s="87" t="n">
        <v>38</v>
      </c>
      <c r="D58" s="88" t="s">
        <v>348</v>
      </c>
      <c r="E58" s="89" t="s">
        <v>267</v>
      </c>
      <c r="F58" s="90" t="s">
        <v>296</v>
      </c>
      <c r="G58" s="91" t="s">
        <v>97</v>
      </c>
      <c r="H58" s="6" t="n">
        <v>29</v>
      </c>
      <c r="I58" s="92" t="n">
        <v>57</v>
      </c>
      <c r="J58" s="88" t="s">
        <v>380</v>
      </c>
      <c r="K58" s="85" t="n">
        <v>77</v>
      </c>
      <c r="L58" s="86" t="s">
        <v>381</v>
      </c>
      <c r="M58" s="91" t="s">
        <v>69</v>
      </c>
      <c r="N58" s="85" t="n">
        <v>28</v>
      </c>
      <c r="O58" s="86" t="s">
        <v>324</v>
      </c>
      <c r="P58" s="91" t="s">
        <v>61</v>
      </c>
      <c r="Q58" s="93" t="n">
        <v>41</v>
      </c>
      <c r="R58" s="6" t="n">
        <v>20</v>
      </c>
    </row>
    <row r="59" customFormat="false" ht="16.5" hidden="false" customHeight="false" outlineLevel="0" collapsed="false">
      <c r="A59" s="85" t="n">
        <v>58</v>
      </c>
      <c r="B59" s="86" t="s">
        <v>311</v>
      </c>
      <c r="C59" s="87" t="n">
        <v>23</v>
      </c>
      <c r="D59" s="88" t="s">
        <v>310</v>
      </c>
      <c r="E59" s="89" t="s">
        <v>256</v>
      </c>
      <c r="F59" s="90" t="s">
        <v>261</v>
      </c>
      <c r="G59" s="91" t="s">
        <v>99</v>
      </c>
      <c r="H59" s="6" t="n">
        <v>30</v>
      </c>
      <c r="I59" s="92" t="n">
        <v>58</v>
      </c>
      <c r="J59" s="88" t="s">
        <v>370</v>
      </c>
      <c r="K59" s="85" t="n">
        <v>49</v>
      </c>
      <c r="L59" s="86" t="s">
        <v>369</v>
      </c>
      <c r="M59" s="91" t="s">
        <v>73</v>
      </c>
      <c r="N59" s="85" t="n">
        <v>66</v>
      </c>
      <c r="O59" s="86" t="s">
        <v>374</v>
      </c>
      <c r="P59" s="91" t="s">
        <v>79</v>
      </c>
      <c r="Q59" s="93" t="n">
        <v>42</v>
      </c>
      <c r="R59" s="6" t="n">
        <v>21</v>
      </c>
    </row>
    <row r="60" customFormat="false" ht="16.5" hidden="false" customHeight="false" outlineLevel="0" collapsed="false">
      <c r="A60" s="85" t="n">
        <v>59</v>
      </c>
      <c r="B60" s="86" t="s">
        <v>244</v>
      </c>
      <c r="C60" s="87" t="n">
        <v>6</v>
      </c>
      <c r="D60" s="88" t="s">
        <v>243</v>
      </c>
      <c r="E60" s="89" t="s">
        <v>276</v>
      </c>
      <c r="F60" s="90" t="s">
        <v>223</v>
      </c>
      <c r="G60" s="91" t="s">
        <v>101</v>
      </c>
      <c r="H60" s="6" t="n">
        <v>31</v>
      </c>
      <c r="I60" s="92" t="n">
        <v>59</v>
      </c>
      <c r="J60" s="88" t="s">
        <v>366</v>
      </c>
      <c r="K60" s="85" t="n">
        <v>46</v>
      </c>
      <c r="L60" s="86" t="s">
        <v>365</v>
      </c>
      <c r="M60" s="91" t="s">
        <v>64</v>
      </c>
      <c r="N60" s="85" t="n">
        <v>60</v>
      </c>
      <c r="O60" s="86" t="s">
        <v>376</v>
      </c>
      <c r="P60" s="91" t="s">
        <v>103</v>
      </c>
      <c r="Q60" s="93" t="n">
        <v>43</v>
      </c>
      <c r="R60" s="6" t="n">
        <v>18</v>
      </c>
    </row>
    <row r="61" customFormat="false" ht="16.5" hidden="false" customHeight="false" outlineLevel="0" collapsed="false">
      <c r="A61" s="85" t="n">
        <v>60</v>
      </c>
      <c r="B61" s="86" t="s">
        <v>376</v>
      </c>
      <c r="C61" s="87" t="n">
        <v>54</v>
      </c>
      <c r="D61" s="88" t="s">
        <v>375</v>
      </c>
      <c r="E61" s="89" t="s">
        <v>281</v>
      </c>
      <c r="F61" s="90" t="s">
        <v>241</v>
      </c>
      <c r="G61" s="91" t="s">
        <v>103</v>
      </c>
      <c r="H61" s="6" t="n">
        <v>32</v>
      </c>
      <c r="I61" s="92" t="n">
        <v>60</v>
      </c>
      <c r="J61" s="88" t="s">
        <v>355</v>
      </c>
      <c r="K61" s="85" t="n">
        <v>41</v>
      </c>
      <c r="L61" s="86" t="s">
        <v>354</v>
      </c>
      <c r="M61" s="91" t="s">
        <v>48</v>
      </c>
      <c r="N61" s="85" t="n">
        <v>56</v>
      </c>
      <c r="O61" s="86" t="s">
        <v>379</v>
      </c>
      <c r="P61" s="91" t="s">
        <v>95</v>
      </c>
      <c r="Q61" s="93" t="n">
        <v>44</v>
      </c>
      <c r="R61" s="6" t="n">
        <v>13</v>
      </c>
    </row>
    <row r="62" customFormat="false" ht="16.5" hidden="false" customHeight="false" outlineLevel="0" collapsed="false">
      <c r="A62" s="85" t="n">
        <v>61</v>
      </c>
      <c r="B62" s="86" t="s">
        <v>362</v>
      </c>
      <c r="C62" s="87" t="n">
        <v>44</v>
      </c>
      <c r="D62" s="88" t="s">
        <v>361</v>
      </c>
      <c r="E62" s="89" t="s">
        <v>242</v>
      </c>
      <c r="F62" s="90" t="s">
        <v>286</v>
      </c>
      <c r="G62" s="91" t="s">
        <v>64</v>
      </c>
      <c r="H62" s="6" t="n">
        <v>18</v>
      </c>
      <c r="I62" s="92" t="n">
        <v>61</v>
      </c>
      <c r="J62" s="88" t="s">
        <v>351</v>
      </c>
      <c r="K62" s="85" t="n">
        <v>39</v>
      </c>
      <c r="L62" s="86" t="s">
        <v>350</v>
      </c>
      <c r="M62" s="91" t="s">
        <v>41</v>
      </c>
      <c r="N62" s="85" t="n">
        <v>10</v>
      </c>
      <c r="O62" s="86" t="s">
        <v>259</v>
      </c>
      <c r="P62" s="91" t="s">
        <v>55</v>
      </c>
      <c r="Q62" s="93" t="n">
        <v>45</v>
      </c>
      <c r="R62" s="6" t="n">
        <v>11</v>
      </c>
    </row>
    <row r="63" customFormat="false" ht="16.5" hidden="false" customHeight="false" outlineLevel="0" collapsed="false">
      <c r="A63" s="85" t="n">
        <v>62</v>
      </c>
      <c r="B63" s="86" t="s">
        <v>338</v>
      </c>
      <c r="C63" s="87" t="n">
        <v>33</v>
      </c>
      <c r="D63" s="88" t="s">
        <v>337</v>
      </c>
      <c r="E63" s="89" t="s">
        <v>286</v>
      </c>
      <c r="F63" s="90" t="s">
        <v>224</v>
      </c>
      <c r="G63" s="91" t="s">
        <v>67</v>
      </c>
      <c r="H63" s="6" t="n">
        <v>19</v>
      </c>
      <c r="I63" s="92" t="n">
        <v>62</v>
      </c>
      <c r="J63" s="88" t="s">
        <v>347</v>
      </c>
      <c r="K63" s="85" t="n">
        <v>37</v>
      </c>
      <c r="L63" s="86" t="s">
        <v>346</v>
      </c>
      <c r="M63" s="91" t="s">
        <v>34</v>
      </c>
      <c r="N63" s="85" t="n">
        <v>77</v>
      </c>
      <c r="O63" s="86" t="s">
        <v>381</v>
      </c>
      <c r="P63" s="91" t="s">
        <v>69</v>
      </c>
      <c r="Q63" s="93" t="n">
        <v>46</v>
      </c>
      <c r="R63" s="6" t="n">
        <v>9</v>
      </c>
    </row>
    <row r="64" customFormat="false" ht="16.5" hidden="false" customHeight="false" outlineLevel="0" collapsed="false">
      <c r="A64" s="85" t="n">
        <v>63</v>
      </c>
      <c r="B64" s="86" t="s">
        <v>278</v>
      </c>
      <c r="C64" s="87" t="n">
        <v>14</v>
      </c>
      <c r="D64" s="88" t="s">
        <v>277</v>
      </c>
      <c r="E64" s="89" t="s">
        <v>291</v>
      </c>
      <c r="F64" s="90" t="s">
        <v>302</v>
      </c>
      <c r="G64" s="91" t="s">
        <v>69</v>
      </c>
      <c r="H64" s="6" t="n">
        <v>20</v>
      </c>
      <c r="I64" s="92" t="n">
        <v>63</v>
      </c>
      <c r="J64" s="88" t="s">
        <v>342</v>
      </c>
      <c r="K64" s="85" t="n">
        <v>35</v>
      </c>
      <c r="L64" s="86" t="s">
        <v>341</v>
      </c>
      <c r="M64" s="91" t="s">
        <v>26</v>
      </c>
      <c r="N64" s="85" t="n">
        <v>49</v>
      </c>
      <c r="O64" s="86" t="s">
        <v>369</v>
      </c>
      <c r="P64" s="91" t="s">
        <v>73</v>
      </c>
      <c r="Q64" s="93" t="n">
        <v>47</v>
      </c>
      <c r="R64" s="6" t="n">
        <v>7</v>
      </c>
    </row>
    <row r="65" customFormat="false" ht="16.5" hidden="false" customHeight="false" outlineLevel="0" collapsed="false">
      <c r="A65" s="85" t="n">
        <v>64</v>
      </c>
      <c r="B65" s="86" t="s">
        <v>237</v>
      </c>
      <c r="C65" s="87" t="n">
        <v>5</v>
      </c>
      <c r="D65" s="88" t="s">
        <v>236</v>
      </c>
      <c r="E65" s="89" t="s">
        <v>296</v>
      </c>
      <c r="F65" s="90" t="s">
        <v>343</v>
      </c>
      <c r="G65" s="91" t="s">
        <v>73</v>
      </c>
      <c r="H65" s="6" t="n">
        <v>21</v>
      </c>
      <c r="I65" s="92" t="n">
        <v>64</v>
      </c>
      <c r="J65" s="88" t="s">
        <v>308</v>
      </c>
      <c r="K65" s="85" t="n">
        <v>78</v>
      </c>
      <c r="L65" s="86" t="s">
        <v>382</v>
      </c>
      <c r="M65" s="91" t="s">
        <v>73</v>
      </c>
      <c r="N65" s="85" t="n">
        <v>46</v>
      </c>
      <c r="O65" s="86" t="s">
        <v>365</v>
      </c>
      <c r="P65" s="91" t="s">
        <v>64</v>
      </c>
      <c r="Q65" s="93" t="n">
        <v>49</v>
      </c>
      <c r="R65" s="6" t="n">
        <v>21</v>
      </c>
    </row>
    <row r="66" customFormat="false" ht="16.5" hidden="false" customHeight="false" outlineLevel="0" collapsed="false">
      <c r="A66" s="85" t="n">
        <v>65</v>
      </c>
      <c r="B66" s="86" t="s">
        <v>383</v>
      </c>
      <c r="C66" s="87" t="n">
        <v>70</v>
      </c>
      <c r="D66" s="88" t="s">
        <v>384</v>
      </c>
      <c r="E66" s="89" t="s">
        <v>301</v>
      </c>
      <c r="F66" s="90" t="s">
        <v>234</v>
      </c>
      <c r="G66" s="91" t="s">
        <v>75</v>
      </c>
      <c r="H66" s="6" t="n">
        <v>22</v>
      </c>
      <c r="I66" s="92" t="n">
        <v>64</v>
      </c>
      <c r="J66" s="88" t="s">
        <v>308</v>
      </c>
      <c r="K66" s="85" t="n">
        <v>23</v>
      </c>
      <c r="L66" s="86" t="s">
        <v>307</v>
      </c>
      <c r="M66" s="91" t="s">
        <v>44</v>
      </c>
      <c r="N66" s="85" t="n">
        <v>41</v>
      </c>
      <c r="O66" s="86" t="s">
        <v>354</v>
      </c>
      <c r="P66" s="91" t="s">
        <v>48</v>
      </c>
      <c r="Q66" s="93" t="n">
        <v>48</v>
      </c>
      <c r="R66" s="6" t="n">
        <v>12</v>
      </c>
    </row>
    <row r="67" customFormat="false" ht="16.5" hidden="false" customHeight="false" outlineLevel="0" collapsed="false">
      <c r="A67" s="85" t="n">
        <v>66</v>
      </c>
      <c r="B67" s="86" t="s">
        <v>374</v>
      </c>
      <c r="C67" s="87" t="n">
        <v>53</v>
      </c>
      <c r="D67" s="88" t="s">
        <v>373</v>
      </c>
      <c r="E67" s="89" t="s">
        <v>262</v>
      </c>
      <c r="F67" s="90" t="s">
        <v>256</v>
      </c>
      <c r="G67" s="91" t="s">
        <v>79</v>
      </c>
      <c r="H67" s="6" t="n">
        <v>23</v>
      </c>
      <c r="I67" s="92" t="n">
        <v>65</v>
      </c>
      <c r="J67" s="88" t="s">
        <v>336</v>
      </c>
      <c r="K67" s="85" t="n">
        <v>33</v>
      </c>
      <c r="L67" s="86" t="s">
        <v>333</v>
      </c>
      <c r="M67" s="91" t="s">
        <v>17</v>
      </c>
      <c r="N67" s="85" t="n">
        <v>39</v>
      </c>
      <c r="O67" s="86" t="s">
        <v>350</v>
      </c>
      <c r="P67" s="91" t="s">
        <v>41</v>
      </c>
      <c r="Q67" s="93" t="n">
        <v>50</v>
      </c>
      <c r="R67" s="6" t="n">
        <v>5</v>
      </c>
    </row>
    <row r="68" customFormat="false" ht="16.5" hidden="false" customHeight="false" outlineLevel="0" collapsed="false">
      <c r="A68" s="85" t="n">
        <v>67</v>
      </c>
      <c r="B68" s="86" t="s">
        <v>368</v>
      </c>
      <c r="C68" s="87" t="n">
        <v>48</v>
      </c>
      <c r="D68" s="88" t="s">
        <v>367</v>
      </c>
      <c r="E68" s="89" t="s">
        <v>247</v>
      </c>
      <c r="F68" s="90" t="s">
        <v>296</v>
      </c>
      <c r="G68" s="91" t="s">
        <v>82</v>
      </c>
      <c r="H68" s="6" t="n">
        <v>24</v>
      </c>
      <c r="I68" s="92" t="n">
        <v>66</v>
      </c>
      <c r="J68" s="88" t="s">
        <v>284</v>
      </c>
      <c r="K68" s="85" t="n">
        <v>16</v>
      </c>
      <c r="L68" s="86" t="s">
        <v>70</v>
      </c>
      <c r="M68" s="91" t="s">
        <v>73</v>
      </c>
      <c r="N68" s="85" t="n">
        <v>37</v>
      </c>
      <c r="O68" s="86" t="s">
        <v>346</v>
      </c>
      <c r="P68" s="91" t="s">
        <v>34</v>
      </c>
      <c r="Q68" s="93" t="n">
        <v>51</v>
      </c>
      <c r="R68" s="6" t="n">
        <v>21</v>
      </c>
    </row>
    <row r="69" customFormat="false" ht="16.5" hidden="false" customHeight="false" outlineLevel="0" collapsed="false">
      <c r="A69" s="85" t="n">
        <v>68</v>
      </c>
      <c r="B69" s="86" t="s">
        <v>364</v>
      </c>
      <c r="C69" s="87" t="n">
        <v>45</v>
      </c>
      <c r="D69" s="88" t="s">
        <v>363</v>
      </c>
      <c r="E69" s="89" t="s">
        <v>309</v>
      </c>
      <c r="F69" s="90" t="s">
        <v>309</v>
      </c>
      <c r="G69" s="91" t="s">
        <v>86</v>
      </c>
      <c r="H69" s="6" t="n">
        <v>25</v>
      </c>
      <c r="I69" s="92" t="n">
        <v>67</v>
      </c>
      <c r="J69" s="88" t="s">
        <v>266</v>
      </c>
      <c r="K69" s="85" t="n">
        <v>11</v>
      </c>
      <c r="L69" s="86" t="s">
        <v>265</v>
      </c>
      <c r="M69" s="91" t="s">
        <v>58</v>
      </c>
      <c r="N69" s="85" t="n">
        <v>35</v>
      </c>
      <c r="O69" s="86" t="s">
        <v>341</v>
      </c>
      <c r="P69" s="91" t="s">
        <v>26</v>
      </c>
      <c r="Q69" s="93" t="n">
        <v>52</v>
      </c>
      <c r="R69" s="6" t="n">
        <v>16</v>
      </c>
    </row>
    <row r="70" customFormat="false" ht="16.5" hidden="false" customHeight="false" outlineLevel="0" collapsed="false">
      <c r="A70" s="85" t="n">
        <v>69</v>
      </c>
      <c r="B70" s="86" t="s">
        <v>358</v>
      </c>
      <c r="C70" s="87" t="n">
        <v>43</v>
      </c>
      <c r="D70" s="88" t="s">
        <v>357</v>
      </c>
      <c r="E70" s="89" t="s">
        <v>302</v>
      </c>
      <c r="F70" s="90" t="s">
        <v>213</v>
      </c>
      <c r="G70" s="91" t="s">
        <v>90</v>
      </c>
      <c r="H70" s="6" t="n">
        <v>26</v>
      </c>
      <c r="I70" s="92" t="n">
        <v>68</v>
      </c>
      <c r="J70" s="88" t="s">
        <v>319</v>
      </c>
      <c r="K70" s="85" t="n">
        <v>26</v>
      </c>
      <c r="L70" s="86" t="s">
        <v>318</v>
      </c>
      <c r="M70" s="91" t="s">
        <v>55</v>
      </c>
      <c r="N70" s="85" t="n">
        <v>78</v>
      </c>
      <c r="O70" s="86" t="s">
        <v>382</v>
      </c>
      <c r="P70" s="91" t="s">
        <v>73</v>
      </c>
      <c r="Q70" s="93" t="n">
        <v>53</v>
      </c>
      <c r="R70" s="6" t="n">
        <v>15</v>
      </c>
    </row>
    <row r="71" customFormat="false" ht="16.5" hidden="false" customHeight="false" outlineLevel="0" collapsed="false">
      <c r="A71" s="85" t="n">
        <v>70</v>
      </c>
      <c r="B71" s="86" t="s">
        <v>273</v>
      </c>
      <c r="C71" s="87" t="n">
        <v>13</v>
      </c>
      <c r="D71" s="88" t="s">
        <v>272</v>
      </c>
      <c r="E71" s="89" t="s">
        <v>285</v>
      </c>
      <c r="F71" s="90" t="s">
        <v>230</v>
      </c>
      <c r="G71" s="91" t="s">
        <v>93</v>
      </c>
      <c r="H71" s="6" t="n">
        <v>27</v>
      </c>
      <c r="I71" s="92" t="n">
        <v>69</v>
      </c>
      <c r="J71" s="88" t="s">
        <v>300</v>
      </c>
      <c r="K71" s="85" t="n">
        <v>20</v>
      </c>
      <c r="L71" s="86" t="s">
        <v>299</v>
      </c>
      <c r="M71" s="91" t="s">
        <v>34</v>
      </c>
      <c r="N71" s="85" t="n">
        <v>23</v>
      </c>
      <c r="O71" s="86" t="s">
        <v>307</v>
      </c>
      <c r="P71" s="91" t="s">
        <v>44</v>
      </c>
      <c r="Q71" s="93" t="n">
        <v>54</v>
      </c>
      <c r="R71" s="6" t="n">
        <v>9</v>
      </c>
    </row>
    <row r="72" customFormat="false" ht="16.5" hidden="false" customHeight="false" outlineLevel="0" collapsed="false">
      <c r="A72" s="85" t="n">
        <v>71</v>
      </c>
      <c r="B72" s="86" t="s">
        <v>226</v>
      </c>
      <c r="C72" s="87" t="n">
        <v>3</v>
      </c>
      <c r="D72" s="88" t="s">
        <v>225</v>
      </c>
      <c r="E72" s="89" t="s">
        <v>234</v>
      </c>
      <c r="F72" s="90" t="s">
        <v>291</v>
      </c>
      <c r="G72" s="91" t="s">
        <v>95</v>
      </c>
      <c r="H72" s="6" t="n">
        <v>28</v>
      </c>
      <c r="I72" s="92" t="n">
        <v>70</v>
      </c>
      <c r="J72" s="88" t="s">
        <v>384</v>
      </c>
      <c r="K72" s="85" t="n">
        <v>65</v>
      </c>
      <c r="L72" s="86" t="s">
        <v>383</v>
      </c>
      <c r="M72" s="91" t="s">
        <v>75</v>
      </c>
      <c r="N72" s="85" t="n">
        <v>33</v>
      </c>
      <c r="O72" s="86" t="s">
        <v>333</v>
      </c>
      <c r="P72" s="91" t="s">
        <v>17</v>
      </c>
      <c r="Q72" s="93" t="n">
        <v>55</v>
      </c>
      <c r="R72" s="6" t="n">
        <v>22</v>
      </c>
    </row>
    <row r="73" customFormat="false" ht="16.5" hidden="false" customHeight="false" outlineLevel="0" collapsed="false">
      <c r="A73" s="85" t="n">
        <v>72</v>
      </c>
      <c r="B73" s="86" t="s">
        <v>227</v>
      </c>
      <c r="C73" s="87" t="n">
        <v>75</v>
      </c>
      <c r="D73" s="88" t="s">
        <v>385</v>
      </c>
      <c r="E73" s="89" t="s">
        <v>241</v>
      </c>
      <c r="F73" s="90" t="s">
        <v>223</v>
      </c>
      <c r="G73" s="91" t="s">
        <v>97</v>
      </c>
      <c r="H73" s="6" t="n">
        <v>29</v>
      </c>
      <c r="I73" s="92" t="n">
        <v>71</v>
      </c>
      <c r="J73" s="88" t="s">
        <v>331</v>
      </c>
      <c r="K73" s="85" t="n">
        <v>31</v>
      </c>
      <c r="L73" s="86" t="s">
        <v>330</v>
      </c>
      <c r="M73" s="91" t="s">
        <v>10</v>
      </c>
      <c r="N73" s="85" t="n">
        <v>16</v>
      </c>
      <c r="O73" s="86" t="s">
        <v>70</v>
      </c>
      <c r="P73" s="91" t="s">
        <v>73</v>
      </c>
      <c r="Q73" s="93" t="n">
        <v>56</v>
      </c>
      <c r="R73" s="6" t="n">
        <v>3</v>
      </c>
    </row>
    <row r="74" customFormat="false" ht="16.5" hidden="false" customHeight="false" outlineLevel="0" collapsed="false">
      <c r="A74" s="85" t="n">
        <v>73</v>
      </c>
      <c r="B74" s="86" t="s">
        <v>238</v>
      </c>
      <c r="C74" s="87" t="n">
        <v>77</v>
      </c>
      <c r="D74" s="88" t="s">
        <v>386</v>
      </c>
      <c r="E74" s="89" t="s">
        <v>230</v>
      </c>
      <c r="F74" s="90" t="s">
        <v>224</v>
      </c>
      <c r="G74" s="91" t="s">
        <v>58</v>
      </c>
      <c r="H74" s="6" t="n">
        <v>16</v>
      </c>
      <c r="I74" s="92" t="n">
        <v>72</v>
      </c>
      <c r="J74" s="88" t="s">
        <v>387</v>
      </c>
      <c r="K74" s="85" t="n">
        <v>75</v>
      </c>
      <c r="L74" s="86" t="s">
        <v>388</v>
      </c>
      <c r="M74" s="91" t="s">
        <v>64</v>
      </c>
      <c r="N74" s="85" t="n">
        <v>11</v>
      </c>
      <c r="O74" s="86" t="s">
        <v>265</v>
      </c>
      <c r="P74" s="91" t="s">
        <v>58</v>
      </c>
      <c r="Q74" s="93" t="n">
        <v>57</v>
      </c>
      <c r="R74" s="6" t="n">
        <v>18</v>
      </c>
    </row>
    <row r="75" customFormat="false" ht="16.5" hidden="false" customHeight="false" outlineLevel="0" collapsed="false">
      <c r="A75" s="85" t="n">
        <v>74</v>
      </c>
      <c r="B75" s="86" t="s">
        <v>231</v>
      </c>
      <c r="C75" s="87" t="n">
        <v>76</v>
      </c>
      <c r="D75" s="88" t="s">
        <v>389</v>
      </c>
      <c r="E75" s="89" t="s">
        <v>250</v>
      </c>
      <c r="F75" s="90" t="s">
        <v>219</v>
      </c>
      <c r="G75" s="91" t="s">
        <v>61</v>
      </c>
      <c r="H75" s="6" t="n">
        <v>17</v>
      </c>
      <c r="I75" s="92" t="n">
        <v>73</v>
      </c>
      <c r="J75" s="88" t="s">
        <v>377</v>
      </c>
      <c r="K75" s="85" t="n">
        <v>55</v>
      </c>
      <c r="L75" s="86" t="s">
        <v>216</v>
      </c>
      <c r="M75" s="91" t="s">
        <v>93</v>
      </c>
      <c r="N75" s="85" t="n">
        <v>26</v>
      </c>
      <c r="O75" s="86" t="s">
        <v>318</v>
      </c>
      <c r="P75" s="91" t="s">
        <v>55</v>
      </c>
      <c r="Q75" s="93" t="n">
        <v>58</v>
      </c>
      <c r="R75" s="6" t="n">
        <v>27</v>
      </c>
    </row>
    <row r="76" customFormat="false" ht="16.5" hidden="false" customHeight="false" outlineLevel="0" collapsed="false">
      <c r="A76" s="85" t="n">
        <v>75</v>
      </c>
      <c r="B76" s="86" t="s">
        <v>388</v>
      </c>
      <c r="C76" s="87" t="n">
        <v>72</v>
      </c>
      <c r="D76" s="88" t="s">
        <v>387</v>
      </c>
      <c r="E76" s="89" t="s">
        <v>255</v>
      </c>
      <c r="F76" s="90" t="s">
        <v>223</v>
      </c>
      <c r="G76" s="91" t="s">
        <v>64</v>
      </c>
      <c r="H76" s="6" t="n">
        <v>18</v>
      </c>
      <c r="I76" s="92" t="n">
        <v>74</v>
      </c>
      <c r="J76" s="88" t="s">
        <v>356</v>
      </c>
      <c r="K76" s="85" t="n">
        <v>43</v>
      </c>
      <c r="L76" s="86" t="s">
        <v>220</v>
      </c>
      <c r="M76" s="91" t="s">
        <v>55</v>
      </c>
      <c r="N76" s="85" t="n">
        <v>20</v>
      </c>
      <c r="O76" s="86" t="s">
        <v>299</v>
      </c>
      <c r="P76" s="91" t="s">
        <v>34</v>
      </c>
      <c r="Q76" s="93" t="n">
        <v>59</v>
      </c>
      <c r="R76" s="6" t="n">
        <v>15</v>
      </c>
    </row>
    <row r="77" customFormat="false" ht="16.5" hidden="false" customHeight="false" outlineLevel="0" collapsed="false">
      <c r="A77" s="85" t="n">
        <v>76</v>
      </c>
      <c r="B77" s="86" t="s">
        <v>372</v>
      </c>
      <c r="C77" s="87" t="n">
        <v>51</v>
      </c>
      <c r="D77" s="88" t="s">
        <v>371</v>
      </c>
      <c r="E77" s="89" t="s">
        <v>261</v>
      </c>
      <c r="F77" s="90" t="s">
        <v>285</v>
      </c>
      <c r="G77" s="91" t="s">
        <v>67</v>
      </c>
      <c r="H77" s="6" t="n">
        <v>19</v>
      </c>
      <c r="I77" s="92" t="n">
        <v>75</v>
      </c>
      <c r="J77" s="88" t="s">
        <v>385</v>
      </c>
      <c r="K77" s="85" t="n">
        <v>72</v>
      </c>
      <c r="L77" s="86" t="s">
        <v>227</v>
      </c>
      <c r="M77" s="91" t="s">
        <v>97</v>
      </c>
      <c r="N77" s="85" t="n">
        <v>65</v>
      </c>
      <c r="O77" s="86" t="s">
        <v>383</v>
      </c>
      <c r="P77" s="91" t="s">
        <v>75</v>
      </c>
      <c r="Q77" s="93" t="n">
        <v>60</v>
      </c>
      <c r="R77" s="6" t="n">
        <v>29</v>
      </c>
    </row>
    <row r="78" customFormat="false" ht="16.5" hidden="false" customHeight="false" outlineLevel="0" collapsed="false">
      <c r="A78" s="85" t="n">
        <v>77</v>
      </c>
      <c r="B78" s="86" t="s">
        <v>381</v>
      </c>
      <c r="C78" s="87" t="n">
        <v>57</v>
      </c>
      <c r="D78" s="88" t="s">
        <v>380</v>
      </c>
      <c r="E78" s="89" t="s">
        <v>235</v>
      </c>
      <c r="F78" s="90" t="s">
        <v>301</v>
      </c>
      <c r="G78" s="91" t="s">
        <v>69</v>
      </c>
      <c r="H78" s="6" t="n">
        <v>20</v>
      </c>
      <c r="I78" s="92" t="n">
        <v>76</v>
      </c>
      <c r="J78" s="88" t="s">
        <v>389</v>
      </c>
      <c r="K78" s="85" t="n">
        <v>74</v>
      </c>
      <c r="L78" s="86" t="s">
        <v>231</v>
      </c>
      <c r="M78" s="91" t="s">
        <v>61</v>
      </c>
      <c r="N78" s="85" t="n">
        <v>31</v>
      </c>
      <c r="O78" s="86" t="s">
        <v>330</v>
      </c>
      <c r="P78" s="91" t="s">
        <v>10</v>
      </c>
      <c r="Q78" s="93" t="n">
        <v>61</v>
      </c>
      <c r="R78" s="6" t="n">
        <v>17</v>
      </c>
    </row>
    <row r="79" customFormat="false" ht="16.5" hidden="false" customHeight="false" outlineLevel="0" collapsed="false">
      <c r="A79" s="85" t="n">
        <v>78</v>
      </c>
      <c r="B79" s="86" t="s">
        <v>382</v>
      </c>
      <c r="C79" s="87" t="n">
        <v>64</v>
      </c>
      <c r="D79" s="88" t="s">
        <v>308</v>
      </c>
      <c r="E79" s="89" t="s">
        <v>267</v>
      </c>
      <c r="F79" s="90" t="s">
        <v>276</v>
      </c>
      <c r="G79" s="91" t="s">
        <v>73</v>
      </c>
      <c r="H79" s="6" t="n">
        <v>21</v>
      </c>
      <c r="I79" s="92" t="n">
        <v>77</v>
      </c>
      <c r="J79" s="88" t="s">
        <v>386</v>
      </c>
      <c r="K79" s="85" t="n">
        <v>73</v>
      </c>
      <c r="L79" s="86" t="s">
        <v>238</v>
      </c>
      <c r="M79" s="91" t="s">
        <v>58</v>
      </c>
      <c r="N79" s="85" t="n">
        <v>75</v>
      </c>
      <c r="O79" s="86" t="s">
        <v>388</v>
      </c>
      <c r="P79" s="91" t="s">
        <v>64</v>
      </c>
      <c r="Q79" s="93" t="n">
        <v>62</v>
      </c>
      <c r="R79" s="6" t="n">
        <v>16</v>
      </c>
    </row>
  </sheetData>
  <sheetProtection sheet="true" objects="true" scenarios="true"/>
  <mergeCells count="5">
    <mergeCell ref="A1:B1"/>
    <mergeCell ref="C1:D1"/>
    <mergeCell ref="E1:F1"/>
    <mergeCell ref="I1:J1"/>
    <mergeCell ref="K1:L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tableParts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94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28.38"/>
    <col collapsed="false" customWidth="true" hidden="false" outlineLevel="0" max="2" min="2" style="0" width="103.48"/>
    <col collapsed="false" customWidth="true" hidden="false" outlineLevel="0" max="106" min="3" style="0" width="28.38"/>
    <col collapsed="false" customWidth="false" hidden="false" outlineLevel="0" max="1025" min="107" style="0" width="11.52"/>
  </cols>
  <sheetData>
    <row r="1" customFormat="false" ht="20.1" hidden="false" customHeight="true" outlineLevel="0" collapsed="false">
      <c r="A1" s="94" t="s">
        <v>390</v>
      </c>
      <c r="B1" s="95" t="s">
        <v>391</v>
      </c>
    </row>
    <row r="2" customFormat="false" ht="57.45" hidden="false" customHeight="false" outlineLevel="0" collapsed="false">
      <c r="A2" s="96" t="n">
        <v>1</v>
      </c>
      <c r="B2" s="97" t="s">
        <v>392</v>
      </c>
    </row>
    <row r="3" customFormat="false" ht="38.8" hidden="false" customHeight="false" outlineLevel="0" collapsed="false">
      <c r="A3" s="96" t="n">
        <v>2</v>
      </c>
      <c r="B3" s="97" t="s">
        <v>393</v>
      </c>
    </row>
    <row r="4" customFormat="false" ht="57.45" hidden="false" customHeight="false" outlineLevel="0" collapsed="false">
      <c r="A4" s="96" t="n">
        <v>3</v>
      </c>
      <c r="B4" s="97" t="s">
        <v>394</v>
      </c>
    </row>
    <row r="5" customFormat="false" ht="38.8" hidden="false" customHeight="false" outlineLevel="0" collapsed="false">
      <c r="A5" s="96" t="n">
        <v>4</v>
      </c>
      <c r="B5" s="97" t="s">
        <v>395</v>
      </c>
    </row>
    <row r="6" customFormat="false" ht="38.8" hidden="false" customHeight="false" outlineLevel="0" collapsed="false">
      <c r="A6" s="96" t="n">
        <v>5</v>
      </c>
      <c r="B6" s="97" t="s">
        <v>396</v>
      </c>
    </row>
    <row r="7" customFormat="false" ht="20.1" hidden="false" customHeight="false" outlineLevel="0" collapsed="false">
      <c r="A7" s="96" t="n">
        <v>6</v>
      </c>
      <c r="B7" s="97" t="s">
        <v>397</v>
      </c>
    </row>
    <row r="8" customFormat="false" ht="20.1" hidden="false" customHeight="false" outlineLevel="0" collapsed="false">
      <c r="A8" s="96" t="n">
        <v>7</v>
      </c>
      <c r="B8" s="97" t="s">
        <v>398</v>
      </c>
    </row>
    <row r="9" customFormat="false" ht="38.8" hidden="false" customHeight="false" outlineLevel="0" collapsed="false">
      <c r="A9" s="96" t="n">
        <v>8</v>
      </c>
      <c r="B9" s="97" t="s">
        <v>399</v>
      </c>
    </row>
    <row r="10" customFormat="false" ht="38.8" hidden="false" customHeight="false" outlineLevel="0" collapsed="false">
      <c r="A10" s="96" t="n">
        <v>9</v>
      </c>
      <c r="B10" s="98" t="s">
        <v>400</v>
      </c>
    </row>
    <row r="11" customFormat="false" ht="38.8" hidden="false" customHeight="false" outlineLevel="0" collapsed="false">
      <c r="A11" s="96" t="n">
        <v>10</v>
      </c>
      <c r="B11" s="98" t="s">
        <v>401</v>
      </c>
    </row>
    <row r="12" customFormat="false" ht="38.8" hidden="false" customHeight="false" outlineLevel="0" collapsed="false">
      <c r="A12" s="96" t="n">
        <v>11</v>
      </c>
      <c r="B12" s="98" t="s">
        <v>402</v>
      </c>
    </row>
    <row r="13" customFormat="false" ht="57.45" hidden="false" customHeight="false" outlineLevel="0" collapsed="false">
      <c r="A13" s="96" t="n">
        <v>12</v>
      </c>
      <c r="B13" s="98" t="s">
        <v>403</v>
      </c>
    </row>
    <row r="14" customFormat="false" ht="20.1" hidden="false" customHeight="false" outlineLevel="0" collapsed="false">
      <c r="A14" s="96" t="n">
        <v>13</v>
      </c>
      <c r="B14" s="98" t="s">
        <v>404</v>
      </c>
    </row>
    <row r="15" customFormat="false" ht="20.1" hidden="false" customHeight="false" outlineLevel="0" collapsed="false">
      <c r="A15" s="96" t="n">
        <v>14</v>
      </c>
      <c r="B15" s="98" t="s">
        <v>405</v>
      </c>
    </row>
    <row r="16" customFormat="false" ht="38.8" hidden="false" customHeight="false" outlineLevel="0" collapsed="false">
      <c r="A16" s="96" t="n">
        <v>15</v>
      </c>
      <c r="B16" s="98" t="s">
        <v>406</v>
      </c>
    </row>
    <row r="17" customFormat="false" ht="57.45" hidden="false" customHeight="false" outlineLevel="0" collapsed="false">
      <c r="A17" s="96" t="n">
        <v>16</v>
      </c>
      <c r="B17" s="98" t="s">
        <v>407</v>
      </c>
    </row>
    <row r="18" customFormat="false" ht="57.45" hidden="false" customHeight="false" outlineLevel="0" collapsed="false">
      <c r="A18" s="96" t="n">
        <v>17</v>
      </c>
      <c r="B18" s="97" t="s">
        <v>408</v>
      </c>
    </row>
    <row r="19" customFormat="false" ht="38.8" hidden="false" customHeight="false" outlineLevel="0" collapsed="false">
      <c r="A19" s="96" t="n">
        <v>18</v>
      </c>
      <c r="B19" s="99" t="s">
        <v>409</v>
      </c>
    </row>
    <row r="20" customFormat="false" ht="20.1" hidden="false" customHeight="false" outlineLevel="0" collapsed="false">
      <c r="A20" s="96" t="n">
        <v>19</v>
      </c>
      <c r="B20" s="97" t="s">
        <v>410</v>
      </c>
    </row>
    <row r="21" customFormat="false" ht="38.8" hidden="false" customHeight="false" outlineLevel="0" collapsed="false">
      <c r="A21" s="96" t="n">
        <v>20</v>
      </c>
      <c r="B21" s="97" t="s">
        <v>411</v>
      </c>
    </row>
    <row r="22" customFormat="false" ht="57.45" hidden="false" customHeight="false" outlineLevel="0" collapsed="false">
      <c r="A22" s="96" t="n">
        <v>21</v>
      </c>
      <c r="B22" s="97" t="s">
        <v>412</v>
      </c>
    </row>
    <row r="23" customFormat="false" ht="57.45" hidden="false" customHeight="false" outlineLevel="0" collapsed="false">
      <c r="A23" s="96" t="n">
        <v>22</v>
      </c>
      <c r="B23" s="97" t="s">
        <v>413</v>
      </c>
    </row>
    <row r="24" customFormat="false" ht="38.8" hidden="false" customHeight="false" outlineLevel="0" collapsed="false">
      <c r="A24" s="96" t="n">
        <v>23</v>
      </c>
      <c r="B24" s="97" t="s">
        <v>414</v>
      </c>
    </row>
    <row r="25" customFormat="false" ht="57.45" hidden="false" customHeight="false" outlineLevel="0" collapsed="false">
      <c r="A25" s="96" t="n">
        <v>24</v>
      </c>
      <c r="B25" s="97" t="s">
        <v>415</v>
      </c>
    </row>
    <row r="26" customFormat="false" ht="38.8" hidden="false" customHeight="false" outlineLevel="0" collapsed="false">
      <c r="A26" s="96" t="n">
        <v>25</v>
      </c>
      <c r="B26" s="97" t="s">
        <v>416</v>
      </c>
    </row>
    <row r="27" customFormat="false" ht="20.1" hidden="false" customHeight="false" outlineLevel="0" collapsed="false">
      <c r="A27" s="96" t="n">
        <v>26</v>
      </c>
      <c r="B27" s="97" t="s">
        <v>417</v>
      </c>
    </row>
    <row r="28" customFormat="false" ht="20.1" hidden="false" customHeight="false" outlineLevel="0" collapsed="false">
      <c r="A28" s="96" t="n">
        <v>27</v>
      </c>
      <c r="B28" s="99" t="s">
        <v>418</v>
      </c>
    </row>
    <row r="29" customFormat="false" ht="20.1" hidden="false" customHeight="false" outlineLevel="0" collapsed="false">
      <c r="A29" s="96" t="n">
        <v>28</v>
      </c>
      <c r="B29" s="97" t="s">
        <v>419</v>
      </c>
    </row>
    <row r="30" customFormat="false" ht="38.8" hidden="false" customHeight="false" outlineLevel="0" collapsed="false">
      <c r="A30" s="96" t="n">
        <v>29</v>
      </c>
      <c r="B30" s="97" t="s">
        <v>420</v>
      </c>
    </row>
    <row r="31" customFormat="false" ht="20.1" hidden="false" customHeight="false" outlineLevel="0" collapsed="false">
      <c r="A31" s="96" t="n">
        <v>30</v>
      </c>
      <c r="B31" s="97" t="s">
        <v>421</v>
      </c>
    </row>
    <row r="32" customFormat="false" ht="38.8" hidden="false" customHeight="false" outlineLevel="0" collapsed="false">
      <c r="A32" s="96" t="n">
        <v>31</v>
      </c>
      <c r="B32" s="97" t="s">
        <v>422</v>
      </c>
    </row>
    <row r="33" customFormat="false" ht="38.8" hidden="false" customHeight="false" outlineLevel="0" collapsed="false">
      <c r="A33" s="96" t="n">
        <v>32</v>
      </c>
      <c r="B33" s="97" t="s">
        <v>423</v>
      </c>
    </row>
    <row r="34" customFormat="false" ht="38.8" hidden="false" customHeight="false" outlineLevel="0" collapsed="false">
      <c r="A34" s="96" t="n">
        <v>33</v>
      </c>
      <c r="B34" s="99" t="s">
        <v>424</v>
      </c>
    </row>
    <row r="35" customFormat="false" ht="76.1" hidden="false" customHeight="false" outlineLevel="0" collapsed="false">
      <c r="A35" s="96" t="n">
        <v>34</v>
      </c>
      <c r="B35" s="97" t="s">
        <v>425</v>
      </c>
    </row>
    <row r="36" customFormat="false" ht="38.8" hidden="false" customHeight="false" outlineLevel="0" collapsed="false">
      <c r="A36" s="96" t="n">
        <v>35</v>
      </c>
      <c r="B36" s="97" t="s">
        <v>426</v>
      </c>
    </row>
    <row r="37" customFormat="false" ht="38.8" hidden="false" customHeight="false" outlineLevel="0" collapsed="false">
      <c r="A37" s="96" t="n">
        <v>36</v>
      </c>
      <c r="B37" s="97" t="s">
        <v>427</v>
      </c>
    </row>
    <row r="38" customFormat="false" ht="38.8" hidden="false" customHeight="false" outlineLevel="0" collapsed="false">
      <c r="A38" s="96" t="n">
        <v>37</v>
      </c>
      <c r="B38" s="97" t="s">
        <v>428</v>
      </c>
    </row>
    <row r="39" customFormat="false" ht="38.8" hidden="false" customHeight="false" outlineLevel="0" collapsed="false">
      <c r="A39" s="96" t="n">
        <v>38</v>
      </c>
      <c r="B39" s="97" t="s">
        <v>429</v>
      </c>
    </row>
    <row r="40" customFormat="false" ht="20.1" hidden="false" customHeight="false" outlineLevel="0" collapsed="false">
      <c r="A40" s="96" t="n">
        <v>39</v>
      </c>
      <c r="B40" s="99" t="s">
        <v>430</v>
      </c>
    </row>
    <row r="41" customFormat="false" ht="38.8" hidden="false" customHeight="false" outlineLevel="0" collapsed="false">
      <c r="A41" s="96" t="n">
        <v>40</v>
      </c>
      <c r="B41" s="97" t="s">
        <v>431</v>
      </c>
    </row>
    <row r="42" customFormat="false" ht="38.8" hidden="false" customHeight="false" outlineLevel="0" collapsed="false">
      <c r="A42" s="96" t="n">
        <v>41</v>
      </c>
      <c r="B42" s="97" t="s">
        <v>432</v>
      </c>
    </row>
    <row r="43" customFormat="false" ht="38.8" hidden="false" customHeight="false" outlineLevel="0" collapsed="false">
      <c r="A43" s="96" t="n">
        <v>42</v>
      </c>
      <c r="B43" s="97" t="s">
        <v>433</v>
      </c>
    </row>
    <row r="44" customFormat="false" ht="38.8" hidden="false" customHeight="false" outlineLevel="0" collapsed="false">
      <c r="A44" s="96" t="n">
        <v>43</v>
      </c>
      <c r="B44" s="97" t="s">
        <v>434</v>
      </c>
    </row>
    <row r="45" customFormat="false" ht="38.8" hidden="false" customHeight="false" outlineLevel="0" collapsed="false">
      <c r="A45" s="96" t="n">
        <v>44</v>
      </c>
      <c r="B45" s="97" t="s">
        <v>435</v>
      </c>
    </row>
    <row r="46" customFormat="false" ht="20.1" hidden="false" customHeight="false" outlineLevel="0" collapsed="false">
      <c r="A46" s="96" t="n">
        <v>45</v>
      </c>
      <c r="B46" s="99" t="s">
        <v>436</v>
      </c>
    </row>
    <row r="47" customFormat="false" ht="38.8" hidden="false" customHeight="false" outlineLevel="0" collapsed="false">
      <c r="A47" s="96" t="n">
        <v>46</v>
      </c>
      <c r="B47" s="97" t="s">
        <v>437</v>
      </c>
    </row>
    <row r="48" customFormat="false" ht="57.45" hidden="false" customHeight="false" outlineLevel="0" collapsed="false">
      <c r="A48" s="96" t="n">
        <v>47</v>
      </c>
      <c r="B48" s="97" t="s">
        <v>438</v>
      </c>
    </row>
    <row r="49" customFormat="false" ht="38.8" hidden="false" customHeight="false" outlineLevel="0" collapsed="false">
      <c r="A49" s="96" t="n">
        <v>48</v>
      </c>
      <c r="B49" s="97" t="s">
        <v>439</v>
      </c>
    </row>
    <row r="50" customFormat="false" ht="38.8" hidden="false" customHeight="false" outlineLevel="0" collapsed="false">
      <c r="A50" s="96" t="n">
        <v>49</v>
      </c>
      <c r="B50" s="97" t="s">
        <v>440</v>
      </c>
    </row>
    <row r="51" customFormat="false" ht="38.8" hidden="false" customHeight="false" outlineLevel="0" collapsed="false">
      <c r="A51" s="96" t="n">
        <v>50</v>
      </c>
      <c r="B51" s="97" t="s">
        <v>441</v>
      </c>
    </row>
    <row r="52" customFormat="false" ht="20.1" hidden="false" customHeight="false" outlineLevel="0" collapsed="false">
      <c r="A52" s="96" t="n">
        <v>51</v>
      </c>
      <c r="B52" s="97" t="s">
        <v>442</v>
      </c>
    </row>
    <row r="53" customFormat="false" ht="20.1" hidden="false" customHeight="false" outlineLevel="0" collapsed="false">
      <c r="A53" s="96" t="n">
        <v>52</v>
      </c>
      <c r="B53" s="97" t="s">
        <v>443</v>
      </c>
    </row>
    <row r="54" customFormat="false" ht="20.1" hidden="false" customHeight="false" outlineLevel="0" collapsed="false">
      <c r="A54" s="96" t="n">
        <v>53</v>
      </c>
      <c r="B54" s="97" t="s">
        <v>444</v>
      </c>
    </row>
    <row r="55" customFormat="false" ht="20.1" hidden="false" customHeight="false" outlineLevel="0" collapsed="false">
      <c r="A55" s="96" t="n">
        <v>54</v>
      </c>
      <c r="B55" s="99" t="s">
        <v>445</v>
      </c>
    </row>
    <row r="56" customFormat="false" ht="38.8" hidden="false" customHeight="false" outlineLevel="0" collapsed="false">
      <c r="A56" s="96" t="n">
        <v>55</v>
      </c>
      <c r="B56" s="97" t="s">
        <v>446</v>
      </c>
    </row>
    <row r="57" customFormat="false" ht="20.1" hidden="false" customHeight="false" outlineLevel="0" collapsed="false">
      <c r="A57" s="96" t="n">
        <v>56</v>
      </c>
      <c r="B57" s="97" t="s">
        <v>447</v>
      </c>
    </row>
    <row r="58" customFormat="false" ht="38.8" hidden="false" customHeight="false" outlineLevel="0" collapsed="false">
      <c r="A58" s="96" t="n">
        <v>57</v>
      </c>
      <c r="B58" s="97" t="s">
        <v>448</v>
      </c>
    </row>
    <row r="59" customFormat="false" ht="38.8" hidden="false" customHeight="false" outlineLevel="0" collapsed="false">
      <c r="A59" s="96" t="n">
        <v>58</v>
      </c>
      <c r="B59" s="97" t="s">
        <v>449</v>
      </c>
    </row>
    <row r="60" customFormat="false" ht="38.8" hidden="false" customHeight="false" outlineLevel="0" collapsed="false">
      <c r="A60" s="96" t="n">
        <v>59</v>
      </c>
      <c r="B60" s="97" t="s">
        <v>450</v>
      </c>
    </row>
    <row r="61" customFormat="false" ht="20.1" hidden="false" customHeight="false" outlineLevel="0" collapsed="false">
      <c r="A61" s="96" t="n">
        <v>60</v>
      </c>
      <c r="B61" s="99" t="s">
        <v>451</v>
      </c>
    </row>
    <row r="62" customFormat="false" ht="20.1" hidden="false" customHeight="false" outlineLevel="0" collapsed="false">
      <c r="A62" s="96" t="n">
        <v>61</v>
      </c>
      <c r="B62" s="97" t="s">
        <v>452</v>
      </c>
    </row>
    <row r="63" customFormat="false" ht="38.8" hidden="false" customHeight="false" outlineLevel="0" collapsed="false">
      <c r="A63" s="96" t="n">
        <v>62</v>
      </c>
      <c r="B63" s="97" t="s">
        <v>453</v>
      </c>
    </row>
    <row r="64" customFormat="false" ht="20.1" hidden="false" customHeight="false" outlineLevel="0" collapsed="false">
      <c r="A64" s="96" t="n">
        <v>63</v>
      </c>
      <c r="B64" s="97" t="s">
        <v>454</v>
      </c>
    </row>
    <row r="65" customFormat="false" ht="38.8" hidden="false" customHeight="false" outlineLevel="0" collapsed="false">
      <c r="A65" s="96" t="n">
        <v>64</v>
      </c>
      <c r="B65" s="97" t="s">
        <v>455</v>
      </c>
    </row>
    <row r="66" customFormat="false" ht="38.8" hidden="false" customHeight="false" outlineLevel="0" collapsed="false">
      <c r="A66" s="96" t="n">
        <v>65</v>
      </c>
      <c r="B66" s="97" t="s">
        <v>456</v>
      </c>
    </row>
    <row r="67" customFormat="false" ht="20.1" hidden="false" customHeight="false" outlineLevel="0" collapsed="false">
      <c r="A67" s="96" t="n">
        <v>66</v>
      </c>
      <c r="B67" s="99" t="s">
        <v>457</v>
      </c>
    </row>
    <row r="68" customFormat="false" ht="57.45" hidden="false" customHeight="false" outlineLevel="0" collapsed="false">
      <c r="A68" s="96" t="n">
        <v>67</v>
      </c>
      <c r="B68" s="97" t="s">
        <v>458</v>
      </c>
    </row>
    <row r="69" customFormat="false" ht="38.8" hidden="false" customHeight="false" outlineLevel="0" collapsed="false">
      <c r="A69" s="96" t="n">
        <v>68</v>
      </c>
      <c r="B69" s="97" t="s">
        <v>459</v>
      </c>
    </row>
    <row r="70" customFormat="false" ht="38.8" hidden="false" customHeight="false" outlineLevel="0" collapsed="false">
      <c r="A70" s="96" t="n">
        <v>69</v>
      </c>
      <c r="B70" s="97" t="s">
        <v>460</v>
      </c>
    </row>
    <row r="71" customFormat="false" ht="20.1" hidden="false" customHeight="false" outlineLevel="0" collapsed="false">
      <c r="A71" s="96" t="n">
        <v>70</v>
      </c>
      <c r="B71" s="97" t="s">
        <v>461</v>
      </c>
    </row>
    <row r="72" customFormat="false" ht="20.1" hidden="false" customHeight="false" outlineLevel="0" collapsed="false">
      <c r="A72" s="96" t="n">
        <v>71</v>
      </c>
      <c r="B72" s="97" t="s">
        <v>462</v>
      </c>
    </row>
    <row r="73" customFormat="false" ht="38.8" hidden="false" customHeight="false" outlineLevel="0" collapsed="false">
      <c r="A73" s="96" t="n">
        <v>72</v>
      </c>
      <c r="B73" s="99" t="s">
        <v>463</v>
      </c>
    </row>
    <row r="74" customFormat="false" ht="38.8" hidden="false" customHeight="false" outlineLevel="0" collapsed="false">
      <c r="A74" s="96" t="n">
        <v>73</v>
      </c>
      <c r="B74" s="97" t="s">
        <v>464</v>
      </c>
    </row>
    <row r="75" customFormat="false" ht="57.45" hidden="false" customHeight="false" outlineLevel="0" collapsed="false">
      <c r="A75" s="96" t="n">
        <v>74</v>
      </c>
      <c r="B75" s="97" t="s">
        <v>465</v>
      </c>
    </row>
    <row r="76" customFormat="false" ht="38.8" hidden="false" customHeight="false" outlineLevel="0" collapsed="false">
      <c r="A76" s="96" t="n">
        <v>75</v>
      </c>
      <c r="B76" s="97" t="s">
        <v>466</v>
      </c>
    </row>
    <row r="77" customFormat="false" ht="20.1" hidden="false" customHeight="false" outlineLevel="0" collapsed="false">
      <c r="A77" s="96" t="n">
        <v>76</v>
      </c>
      <c r="B77" s="97" t="s">
        <v>467</v>
      </c>
    </row>
    <row r="78" customFormat="false" ht="20.1" hidden="false" customHeight="false" outlineLevel="0" collapsed="false">
      <c r="A78" s="96" t="n">
        <v>77</v>
      </c>
      <c r="B78" s="97" t="s">
        <v>468</v>
      </c>
    </row>
    <row r="79" customFormat="false" ht="38.8" hidden="false" customHeight="false" outlineLevel="0" collapsed="false">
      <c r="A79" s="96" t="n">
        <v>78</v>
      </c>
      <c r="B79" s="99" t="s">
        <v>469</v>
      </c>
    </row>
    <row r="80" customFormat="false" ht="57.45" hidden="false" customHeight="false" outlineLevel="0" collapsed="false">
      <c r="A80" s="96" t="n">
        <v>79</v>
      </c>
      <c r="B80" s="97" t="s">
        <v>470</v>
      </c>
    </row>
    <row r="81" customFormat="false" ht="38.8" hidden="false" customHeight="false" outlineLevel="0" collapsed="false">
      <c r="A81" s="96" t="n">
        <v>80</v>
      </c>
      <c r="B81" s="97" t="s">
        <v>471</v>
      </c>
    </row>
    <row r="82" customFormat="false" ht="38.8" hidden="false" customHeight="false" outlineLevel="0" collapsed="false">
      <c r="A82" s="96" t="n">
        <v>81</v>
      </c>
      <c r="B82" s="97" t="s">
        <v>472</v>
      </c>
    </row>
    <row r="83" customFormat="false" ht="38.8" hidden="false" customHeight="false" outlineLevel="0" collapsed="false">
      <c r="A83" s="96" t="n">
        <v>82</v>
      </c>
      <c r="B83" s="97" t="s">
        <v>473</v>
      </c>
    </row>
    <row r="84" customFormat="false" ht="38.8" hidden="false" customHeight="false" outlineLevel="0" collapsed="false">
      <c r="A84" s="96" t="n">
        <v>83</v>
      </c>
      <c r="B84" s="97" t="s">
        <v>474</v>
      </c>
    </row>
    <row r="85" customFormat="false" ht="20.1" hidden="false" customHeight="false" outlineLevel="0" collapsed="false">
      <c r="A85" s="96" t="n">
        <v>84</v>
      </c>
      <c r="B85" s="99" t="s">
        <v>475</v>
      </c>
    </row>
    <row r="86" customFormat="false" ht="38.8" hidden="false" customHeight="false" outlineLevel="0" collapsed="false">
      <c r="A86" s="96" t="n">
        <v>85</v>
      </c>
      <c r="B86" s="97" t="s">
        <v>476</v>
      </c>
    </row>
    <row r="87" customFormat="false" ht="20.1" hidden="false" customHeight="false" outlineLevel="0" collapsed="false">
      <c r="A87" s="96" t="n">
        <v>86</v>
      </c>
      <c r="B87" s="97" t="s">
        <v>477</v>
      </c>
    </row>
    <row r="88" customFormat="false" ht="38.8" hidden="false" customHeight="false" outlineLevel="0" collapsed="false">
      <c r="A88" s="96" t="n">
        <v>87</v>
      </c>
      <c r="B88" s="97" t="s">
        <v>478</v>
      </c>
    </row>
    <row r="89" customFormat="false" ht="38.8" hidden="false" customHeight="false" outlineLevel="0" collapsed="false">
      <c r="A89" s="96" t="n">
        <v>88</v>
      </c>
      <c r="B89" s="97" t="s">
        <v>479</v>
      </c>
    </row>
    <row r="90" customFormat="false" ht="38.8" hidden="false" customHeight="false" outlineLevel="0" collapsed="false">
      <c r="A90" s="96" t="n">
        <v>89</v>
      </c>
      <c r="B90" s="97" t="s">
        <v>480</v>
      </c>
    </row>
    <row r="91" customFormat="false" ht="20.1" hidden="false" customHeight="false" outlineLevel="0" collapsed="false">
      <c r="A91" s="96" t="n">
        <v>90</v>
      </c>
      <c r="B91" s="97" t="s">
        <v>481</v>
      </c>
    </row>
    <row r="92" customFormat="false" ht="38.8" hidden="false" customHeight="false" outlineLevel="0" collapsed="false">
      <c r="A92" s="96" t="n">
        <v>91</v>
      </c>
      <c r="B92" s="97" t="s">
        <v>482</v>
      </c>
    </row>
    <row r="93" customFormat="false" ht="38.8" hidden="false" customHeight="false" outlineLevel="0" collapsed="false">
      <c r="A93" s="96" t="n">
        <v>92</v>
      </c>
      <c r="B93" s="97" t="s">
        <v>483</v>
      </c>
    </row>
    <row r="94" customFormat="false" ht="38.8" hidden="false" customHeight="false" outlineLevel="0" collapsed="false">
      <c r="A94" s="96" t="n">
        <v>93</v>
      </c>
      <c r="B94" s="97" t="s">
        <v>484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H126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2.8" zeroHeight="false" outlineLevelRow="0" outlineLevelCol="0"/>
  <cols>
    <col collapsed="false" customWidth="true" hidden="false" outlineLevel="0" max="1" min="1" style="0" width="6.51"/>
    <col collapsed="false" customWidth="true" hidden="false" outlineLevel="0" max="2" min="2" style="0" width="114.95"/>
    <col collapsed="false" customWidth="true" hidden="false" outlineLevel="0" max="6" min="3" style="0" width="5.06"/>
    <col collapsed="false" customWidth="false" hidden="false" outlineLevel="0" max="19" min="7" style="0" width="11.57"/>
    <col collapsed="false" customWidth="true" hidden="false" outlineLevel="0" max="33" min="20" style="0" width="5.18"/>
    <col collapsed="false" customWidth="false" hidden="false" outlineLevel="0" max="34" min="34" style="0" width="11.57"/>
    <col collapsed="false" customWidth="false" hidden="false" outlineLevel="0" max="1025" min="35" style="0" width="11.52"/>
  </cols>
  <sheetData>
    <row r="1" customFormat="false" ht="16.5" hidden="false" customHeight="false" outlineLevel="0" collapsed="false">
      <c r="A1" s="100"/>
      <c r="B1" s="100" t="s">
        <v>485</v>
      </c>
      <c r="C1" s="1" t="s">
        <v>486</v>
      </c>
      <c r="D1" s="1"/>
      <c r="E1" s="1"/>
      <c r="F1" s="1"/>
    </row>
    <row r="2" customFormat="false" ht="16.4" hidden="false" customHeight="false" outlineLevel="0" collapsed="false">
      <c r="A2" s="100" t="n">
        <v>1</v>
      </c>
      <c r="B2" s="101" t="s">
        <v>487</v>
      </c>
      <c r="C2" s="1" t="n">
        <v>1</v>
      </c>
      <c r="D2" s="1" t="n">
        <v>19</v>
      </c>
      <c r="E2" s="1" t="n">
        <v>24</v>
      </c>
      <c r="F2" s="1" t="n">
        <v>10</v>
      </c>
      <c r="M2" s="1"/>
      <c r="N2" s="1"/>
      <c r="O2" s="1"/>
      <c r="P2" s="1"/>
      <c r="T2" s="102" t="n">
        <v>1</v>
      </c>
      <c r="U2" s="6" t="n">
        <v>1</v>
      </c>
      <c r="V2" s="6" t="n">
        <v>10</v>
      </c>
      <c r="W2" s="6" t="n">
        <v>100</v>
      </c>
      <c r="X2" s="6" t="n">
        <v>117</v>
      </c>
      <c r="Y2" s="6"/>
      <c r="Z2" s="6"/>
      <c r="AA2" s="6"/>
      <c r="AB2" s="6"/>
      <c r="AC2" s="102"/>
      <c r="AD2" s="6"/>
      <c r="AE2" s="6"/>
      <c r="AF2" s="102"/>
      <c r="AG2" s="6"/>
      <c r="AH2" s="1"/>
    </row>
    <row r="3" customFormat="false" ht="20.1" hidden="false" customHeight="false" outlineLevel="0" collapsed="false">
      <c r="A3" s="100" t="n">
        <v>2</v>
      </c>
      <c r="B3" s="101" t="s">
        <v>488</v>
      </c>
      <c r="C3" s="1" t="n">
        <v>8</v>
      </c>
      <c r="D3" s="1" t="n">
        <v>26</v>
      </c>
      <c r="E3" s="1" t="n">
        <v>31</v>
      </c>
      <c r="F3" s="1" t="n">
        <v>20</v>
      </c>
      <c r="M3" s="1"/>
      <c r="N3" s="1"/>
      <c r="O3" s="1"/>
      <c r="P3" s="1"/>
      <c r="T3" s="102" t="n">
        <v>2</v>
      </c>
      <c r="U3" s="6" t="n">
        <v>5</v>
      </c>
      <c r="V3" s="6" t="n">
        <v>20</v>
      </c>
      <c r="W3" s="6"/>
      <c r="X3" s="6"/>
      <c r="Y3" s="6"/>
      <c r="Z3" s="6"/>
      <c r="AA3" s="6"/>
      <c r="AB3" s="6"/>
      <c r="AC3" s="102"/>
      <c r="AD3" s="6"/>
      <c r="AE3" s="6"/>
      <c r="AF3" s="102"/>
      <c r="AG3" s="6"/>
      <c r="AH3" s="1"/>
    </row>
    <row r="4" customFormat="false" ht="16.4" hidden="false" customHeight="false" outlineLevel="0" collapsed="false">
      <c r="A4" s="100" t="n">
        <v>3</v>
      </c>
      <c r="B4" s="101" t="s">
        <v>489</v>
      </c>
      <c r="C4" s="1" t="n">
        <v>13</v>
      </c>
      <c r="D4" s="1" t="n">
        <v>31</v>
      </c>
      <c r="E4" s="1" t="n">
        <v>36</v>
      </c>
      <c r="F4" s="1" t="n">
        <v>30</v>
      </c>
      <c r="M4" s="1"/>
      <c r="N4" s="1"/>
      <c r="O4" s="1"/>
      <c r="P4" s="1"/>
      <c r="T4" s="102" t="n">
        <v>3</v>
      </c>
      <c r="U4" s="6" t="n">
        <v>6</v>
      </c>
      <c r="V4" s="6" t="n">
        <v>30</v>
      </c>
      <c r="W4" s="6"/>
      <c r="X4" s="6"/>
      <c r="Y4" s="6"/>
      <c r="Z4" s="6"/>
      <c r="AA4" s="6"/>
      <c r="AB4" s="6"/>
      <c r="AC4" s="102"/>
      <c r="AD4" s="6"/>
      <c r="AE4" s="6"/>
      <c r="AF4" s="102"/>
      <c r="AG4" s="6"/>
      <c r="AH4" s="1"/>
    </row>
    <row r="5" customFormat="false" ht="16.4" hidden="false" customHeight="false" outlineLevel="0" collapsed="false">
      <c r="A5" s="100" t="n">
        <v>4</v>
      </c>
      <c r="B5" s="101" t="s">
        <v>490</v>
      </c>
      <c r="C5" s="1" t="n">
        <v>22</v>
      </c>
      <c r="D5" s="1" t="n">
        <v>40</v>
      </c>
      <c r="E5" s="1" t="n">
        <v>45</v>
      </c>
      <c r="F5" s="1" t="n">
        <v>40</v>
      </c>
      <c r="M5" s="1"/>
      <c r="N5" s="1"/>
      <c r="O5" s="1"/>
      <c r="P5" s="1"/>
      <c r="T5" s="102" t="n">
        <v>4</v>
      </c>
      <c r="U5" s="6" t="n">
        <v>25</v>
      </c>
      <c r="V5" s="6" t="n">
        <v>40</v>
      </c>
      <c r="W5" s="6" t="n">
        <v>105</v>
      </c>
      <c r="X5" s="6"/>
      <c r="Y5" s="6"/>
      <c r="Z5" s="6"/>
      <c r="AA5" s="6"/>
      <c r="AB5" s="6"/>
      <c r="AC5" s="102"/>
      <c r="AD5" s="6"/>
      <c r="AE5" s="6"/>
      <c r="AF5" s="102"/>
      <c r="AG5" s="6"/>
      <c r="AH5" s="1"/>
    </row>
    <row r="6" customFormat="false" ht="16.4" hidden="false" customHeight="false" outlineLevel="0" collapsed="false">
      <c r="A6" s="100" t="n">
        <v>5</v>
      </c>
      <c r="B6" s="101" t="s">
        <v>491</v>
      </c>
      <c r="C6" s="1" t="n">
        <v>2</v>
      </c>
      <c r="D6" s="1" t="n">
        <v>20</v>
      </c>
      <c r="E6" s="1" t="n">
        <v>25</v>
      </c>
      <c r="F6" s="1" t="n">
        <v>50</v>
      </c>
      <c r="M6" s="1"/>
      <c r="N6" s="1"/>
      <c r="O6" s="1"/>
      <c r="P6" s="1"/>
      <c r="T6" s="102" t="n">
        <v>5</v>
      </c>
      <c r="U6" s="6" t="n">
        <v>10</v>
      </c>
      <c r="V6" s="6" t="n">
        <v>26</v>
      </c>
      <c r="W6" s="6" t="n">
        <v>50</v>
      </c>
      <c r="X6" s="6"/>
      <c r="Y6" s="6"/>
      <c r="Z6" s="6"/>
      <c r="AA6" s="6"/>
      <c r="AB6" s="6"/>
      <c r="AC6" s="102"/>
      <c r="AD6" s="6"/>
      <c r="AE6" s="6"/>
      <c r="AF6" s="102"/>
      <c r="AG6" s="6"/>
      <c r="AH6" s="1"/>
    </row>
    <row r="7" customFormat="false" ht="16.4" hidden="false" customHeight="false" outlineLevel="0" collapsed="false">
      <c r="A7" s="100" t="n">
        <v>6</v>
      </c>
      <c r="B7" s="101" t="s">
        <v>492</v>
      </c>
      <c r="C7" s="1" t="n">
        <v>3</v>
      </c>
      <c r="D7" s="1" t="n">
        <v>21</v>
      </c>
      <c r="E7" s="1" t="n">
        <v>26</v>
      </c>
      <c r="F7" s="1" t="n">
        <v>60</v>
      </c>
      <c r="M7" s="1"/>
      <c r="N7" s="1"/>
      <c r="O7" s="1"/>
      <c r="P7" s="1"/>
      <c r="T7" s="102" t="n">
        <v>6</v>
      </c>
      <c r="U7" s="6" t="n">
        <v>11</v>
      </c>
      <c r="V7" s="6" t="n">
        <v>30</v>
      </c>
      <c r="W7" s="6" t="n">
        <v>60</v>
      </c>
      <c r="X7" s="6"/>
      <c r="Y7" s="6"/>
      <c r="Z7" s="6"/>
      <c r="AA7" s="6"/>
      <c r="AB7" s="6"/>
      <c r="AC7" s="102"/>
      <c r="AD7" s="6"/>
      <c r="AE7" s="6"/>
      <c r="AF7" s="102"/>
      <c r="AG7" s="6"/>
      <c r="AH7" s="1"/>
    </row>
    <row r="8" customFormat="false" ht="16.4" hidden="false" customHeight="false" outlineLevel="0" collapsed="false">
      <c r="A8" s="100" t="n">
        <v>7</v>
      </c>
      <c r="B8" s="101" t="s">
        <v>493</v>
      </c>
      <c r="C8" s="1" t="n">
        <v>10</v>
      </c>
      <c r="D8" s="1" t="n">
        <v>28</v>
      </c>
      <c r="E8" s="1" t="n">
        <v>33</v>
      </c>
      <c r="F8" s="1" t="n">
        <v>70</v>
      </c>
      <c r="M8" s="1"/>
      <c r="N8" s="1"/>
      <c r="O8" s="1"/>
      <c r="P8" s="1"/>
      <c r="T8" s="102" t="n">
        <v>7</v>
      </c>
      <c r="U8" s="6" t="n">
        <v>31</v>
      </c>
      <c r="V8" s="6" t="n">
        <v>70</v>
      </c>
      <c r="W8" s="6"/>
      <c r="X8" s="6"/>
      <c r="Y8" s="6"/>
      <c r="Z8" s="6"/>
      <c r="AA8" s="6"/>
      <c r="AB8" s="6"/>
      <c r="AC8" s="102"/>
      <c r="AD8" s="6"/>
      <c r="AE8" s="6"/>
      <c r="AF8" s="102"/>
      <c r="AG8" s="6"/>
      <c r="AH8" s="1"/>
    </row>
    <row r="9" customFormat="false" ht="16.4" hidden="false" customHeight="false" outlineLevel="0" collapsed="false">
      <c r="A9" s="100" t="n">
        <v>8</v>
      </c>
      <c r="B9" s="101" t="s">
        <v>494</v>
      </c>
      <c r="C9" s="1" t="n">
        <v>15</v>
      </c>
      <c r="D9" s="1" t="n">
        <v>33</v>
      </c>
      <c r="E9" s="1" t="n">
        <v>38</v>
      </c>
      <c r="F9" s="1" t="n">
        <v>9</v>
      </c>
      <c r="M9" s="1"/>
      <c r="N9" s="1"/>
      <c r="O9" s="1"/>
      <c r="P9" s="1"/>
      <c r="T9" s="102" t="n">
        <v>8</v>
      </c>
      <c r="U9" s="6" t="n">
        <v>2</v>
      </c>
      <c r="V9" s="6" t="n">
        <v>94</v>
      </c>
      <c r="W9" s="6" t="n">
        <v>120</v>
      </c>
      <c r="X9" s="6" t="n">
        <v>122</v>
      </c>
      <c r="Y9" s="6" t="n">
        <v>80</v>
      </c>
      <c r="Z9" s="6" t="n">
        <v>97</v>
      </c>
      <c r="AA9" s="6"/>
      <c r="AB9" s="6"/>
      <c r="AC9" s="102"/>
      <c r="AD9" s="6"/>
      <c r="AE9" s="6"/>
      <c r="AF9" s="102"/>
      <c r="AG9" s="6"/>
      <c r="AH9" s="1"/>
    </row>
    <row r="10" customFormat="false" ht="16.4" hidden="false" customHeight="false" outlineLevel="0" collapsed="false">
      <c r="A10" s="100" t="n">
        <v>9</v>
      </c>
      <c r="B10" s="101" t="s">
        <v>495</v>
      </c>
      <c r="C10" s="1" t="n">
        <v>24</v>
      </c>
      <c r="D10" s="1" t="n">
        <v>42</v>
      </c>
      <c r="E10" s="1" t="n">
        <v>47</v>
      </c>
      <c r="F10" s="1" t="n">
        <v>19</v>
      </c>
      <c r="M10" s="1"/>
      <c r="N10" s="1"/>
      <c r="O10" s="1"/>
      <c r="P10" s="1"/>
      <c r="T10" s="102" t="n">
        <v>9</v>
      </c>
      <c r="U10" s="6" t="n">
        <v>35</v>
      </c>
      <c r="V10" s="6" t="n">
        <v>114</v>
      </c>
      <c r="W10" s="6" t="n">
        <v>98</v>
      </c>
      <c r="X10" s="6" t="n">
        <v>104</v>
      </c>
      <c r="Y10" s="6" t="n">
        <v>121</v>
      </c>
      <c r="Z10" s="6" t="n">
        <v>8</v>
      </c>
      <c r="AA10" s="6" t="n">
        <v>90</v>
      </c>
      <c r="AB10" s="6"/>
      <c r="AC10" s="102"/>
      <c r="AD10" s="6"/>
      <c r="AE10" s="6"/>
      <c r="AF10" s="102"/>
      <c r="AG10" s="6"/>
      <c r="AH10" s="1"/>
    </row>
    <row r="11" customFormat="false" ht="16.4" hidden="false" customHeight="false" outlineLevel="0" collapsed="false">
      <c r="A11" s="100" t="n">
        <v>10</v>
      </c>
      <c r="B11" s="101" t="s">
        <v>496</v>
      </c>
      <c r="C11" s="1" t="n">
        <v>5</v>
      </c>
      <c r="D11" s="1" t="n">
        <v>23</v>
      </c>
      <c r="E11" s="1" t="n">
        <v>28</v>
      </c>
      <c r="F11" s="1" t="n">
        <v>1</v>
      </c>
      <c r="M11" s="1"/>
      <c r="N11" s="1"/>
      <c r="O11" s="1"/>
      <c r="P11" s="1"/>
      <c r="T11" s="102" t="n">
        <v>10</v>
      </c>
      <c r="U11" s="6" t="n">
        <v>7</v>
      </c>
      <c r="V11" s="6" t="n">
        <v>36</v>
      </c>
      <c r="W11" s="6" t="n">
        <v>1</v>
      </c>
      <c r="X11" s="6" t="n">
        <v>18</v>
      </c>
      <c r="Y11" s="6"/>
      <c r="Z11" s="6"/>
      <c r="AA11" s="6"/>
      <c r="AB11" s="6"/>
      <c r="AC11" s="102"/>
      <c r="AD11" s="6"/>
      <c r="AE11" s="6"/>
      <c r="AF11" s="102"/>
      <c r="AG11" s="6"/>
      <c r="AH11" s="1"/>
    </row>
    <row r="12" customFormat="false" ht="16.4" hidden="false" customHeight="false" outlineLevel="0" collapsed="false">
      <c r="A12" s="100" t="n">
        <v>11</v>
      </c>
      <c r="B12" s="101" t="s">
        <v>497</v>
      </c>
      <c r="C12" s="1" t="n">
        <v>6</v>
      </c>
      <c r="D12" s="1" t="n">
        <v>24</v>
      </c>
      <c r="E12" s="1" t="n">
        <v>29</v>
      </c>
      <c r="F12" s="1" t="n">
        <v>33</v>
      </c>
      <c r="M12" s="1"/>
      <c r="N12" s="1"/>
      <c r="O12" s="1"/>
      <c r="P12" s="1"/>
      <c r="T12" s="102" t="n">
        <v>11</v>
      </c>
      <c r="U12" s="6" t="n">
        <v>15</v>
      </c>
      <c r="V12" s="6" t="n">
        <v>122</v>
      </c>
      <c r="W12" s="6" t="n">
        <v>109</v>
      </c>
      <c r="X12" s="6" t="n">
        <v>118</v>
      </c>
      <c r="Y12" s="6" t="n">
        <v>28</v>
      </c>
      <c r="Z12" s="6" t="n">
        <v>110</v>
      </c>
      <c r="AA12" s="6"/>
      <c r="AB12" s="6"/>
      <c r="AC12" s="102"/>
      <c r="AD12" s="6"/>
      <c r="AE12" s="6"/>
      <c r="AF12" s="102"/>
      <c r="AG12" s="6"/>
      <c r="AH12" s="1"/>
    </row>
    <row r="13" customFormat="false" ht="16.4" hidden="false" customHeight="false" outlineLevel="0" collapsed="false">
      <c r="A13" s="100" t="n">
        <v>12</v>
      </c>
      <c r="B13" s="101" t="s">
        <v>498</v>
      </c>
      <c r="C13" s="1" t="n">
        <v>13</v>
      </c>
      <c r="D13" s="1" t="n">
        <v>31</v>
      </c>
      <c r="E13" s="1" t="n">
        <v>36</v>
      </c>
      <c r="F13" s="1" t="n">
        <v>21</v>
      </c>
      <c r="M13" s="1"/>
      <c r="N13" s="1"/>
      <c r="O13" s="1"/>
      <c r="P13" s="1"/>
      <c r="T13" s="102" t="n">
        <v>12</v>
      </c>
      <c r="U13" s="6" t="n">
        <v>16</v>
      </c>
      <c r="V13" s="6" t="n">
        <v>27</v>
      </c>
      <c r="W13" s="6" t="n">
        <v>50</v>
      </c>
      <c r="X13" s="6" t="n">
        <v>21</v>
      </c>
      <c r="Y13" s="6" t="n">
        <v>38</v>
      </c>
      <c r="Z13" s="6"/>
      <c r="AA13" s="6"/>
      <c r="AB13" s="6"/>
      <c r="AC13" s="102"/>
      <c r="AD13" s="6"/>
      <c r="AE13" s="6"/>
      <c r="AF13" s="102"/>
      <c r="AG13" s="6"/>
      <c r="AH13" s="1"/>
    </row>
    <row r="14" customFormat="false" ht="16.4" hidden="false" customHeight="false" outlineLevel="0" collapsed="false">
      <c r="A14" s="100" t="n">
        <v>13</v>
      </c>
      <c r="B14" s="101" t="s">
        <v>499</v>
      </c>
      <c r="C14" s="1" t="n">
        <v>18</v>
      </c>
      <c r="D14" s="1" t="n">
        <v>36</v>
      </c>
      <c r="E14" s="1" t="n">
        <v>41</v>
      </c>
      <c r="F14" s="1" t="n">
        <v>31</v>
      </c>
      <c r="M14" s="1"/>
      <c r="N14" s="1"/>
      <c r="O14" s="1"/>
      <c r="P14" s="1"/>
      <c r="T14" s="102" t="n">
        <v>13</v>
      </c>
      <c r="U14" s="6" t="n">
        <v>3</v>
      </c>
      <c r="V14" s="6" t="n">
        <v>12</v>
      </c>
      <c r="W14" s="6" t="n">
        <v>51</v>
      </c>
      <c r="X14" s="6" t="n">
        <v>99</v>
      </c>
      <c r="Y14" s="6" t="n">
        <v>31</v>
      </c>
      <c r="Z14" s="6" t="n">
        <v>48</v>
      </c>
      <c r="AB14" s="6"/>
      <c r="AC14" s="102"/>
      <c r="AD14" s="6"/>
      <c r="AE14" s="6"/>
      <c r="AF14" s="102"/>
      <c r="AG14" s="6"/>
      <c r="AH14" s="1"/>
    </row>
    <row r="15" customFormat="false" ht="16.4" hidden="false" customHeight="false" outlineLevel="0" collapsed="false">
      <c r="A15" s="100" t="n">
        <v>14</v>
      </c>
      <c r="B15" s="101" t="s">
        <v>500</v>
      </c>
      <c r="C15" s="1" t="n">
        <v>27</v>
      </c>
      <c r="D15" s="1" t="n">
        <v>45</v>
      </c>
      <c r="E15" s="1" t="n">
        <v>50</v>
      </c>
      <c r="F15" s="1" t="n">
        <v>41</v>
      </c>
      <c r="M15" s="1"/>
      <c r="N15" s="1"/>
      <c r="O15" s="1"/>
      <c r="P15" s="1"/>
      <c r="T15" s="102" t="n">
        <v>14</v>
      </c>
      <c r="U15" s="6" t="n">
        <v>32</v>
      </c>
      <c r="V15" s="6" t="n">
        <v>55</v>
      </c>
      <c r="W15" s="6" t="n">
        <v>114</v>
      </c>
      <c r="X15" s="6" t="n">
        <v>41</v>
      </c>
      <c r="Y15" s="6" t="n">
        <v>58</v>
      </c>
      <c r="Z15" s="6" t="n">
        <v>115</v>
      </c>
      <c r="AA15" s="6"/>
      <c r="AB15" s="6"/>
      <c r="AC15" s="102"/>
      <c r="AD15" s="6"/>
      <c r="AE15" s="6"/>
      <c r="AF15" s="102"/>
      <c r="AG15" s="6"/>
      <c r="AH15" s="1"/>
    </row>
    <row r="16" customFormat="false" ht="16.4" hidden="false" customHeight="false" outlineLevel="0" collapsed="false">
      <c r="A16" s="100" t="n">
        <v>15</v>
      </c>
      <c r="B16" s="101" t="s">
        <v>501</v>
      </c>
      <c r="C16" s="1" t="n">
        <v>11</v>
      </c>
      <c r="D16" s="1" t="n">
        <v>29</v>
      </c>
      <c r="E16" s="1" t="n">
        <v>34</v>
      </c>
      <c r="F16" s="1" t="n">
        <v>51</v>
      </c>
      <c r="M16" s="1"/>
      <c r="N16" s="1"/>
      <c r="O16" s="1"/>
      <c r="P16" s="1"/>
      <c r="T16" s="102" t="n">
        <v>15</v>
      </c>
      <c r="U16" s="6" t="n">
        <v>8</v>
      </c>
      <c r="V16" s="6" t="n">
        <v>40</v>
      </c>
      <c r="W16" s="6" t="n">
        <v>56</v>
      </c>
      <c r="X16" s="6" t="n">
        <v>119</v>
      </c>
      <c r="Y16" s="6" t="n">
        <v>51</v>
      </c>
      <c r="Z16" s="6" t="n">
        <v>68</v>
      </c>
      <c r="AA16" s="6"/>
      <c r="AB16" s="6"/>
      <c r="AC16" s="102"/>
      <c r="AD16" s="6"/>
      <c r="AE16" s="6"/>
      <c r="AF16" s="102"/>
      <c r="AG16" s="6"/>
      <c r="AH16" s="1"/>
    </row>
    <row r="17" customFormat="false" ht="16.4" hidden="false" customHeight="false" outlineLevel="0" collapsed="false">
      <c r="A17" s="100" t="n">
        <v>16</v>
      </c>
      <c r="B17" s="101" t="s">
        <v>502</v>
      </c>
      <c r="C17" s="1" t="n">
        <v>12</v>
      </c>
      <c r="D17" s="1" t="n">
        <v>30</v>
      </c>
      <c r="E17" s="1" t="n">
        <v>35</v>
      </c>
      <c r="F17" s="1" t="n">
        <v>61</v>
      </c>
      <c r="M17" s="1"/>
      <c r="N17" s="1"/>
      <c r="O17" s="1"/>
      <c r="P17" s="1"/>
      <c r="T17" s="102" t="n">
        <v>16</v>
      </c>
      <c r="U17" s="6" t="n">
        <v>41</v>
      </c>
      <c r="V17" s="6" t="n">
        <v>122</v>
      </c>
      <c r="W17" s="6" t="n">
        <v>61</v>
      </c>
      <c r="X17" s="6" t="n">
        <v>78</v>
      </c>
      <c r="Y17" s="6"/>
      <c r="Z17" s="6"/>
      <c r="AA17" s="6"/>
      <c r="AB17" s="6"/>
      <c r="AC17" s="102"/>
      <c r="AD17" s="6"/>
      <c r="AE17" s="6"/>
      <c r="AF17" s="102"/>
      <c r="AG17" s="6"/>
      <c r="AH17" s="1"/>
    </row>
    <row r="18" customFormat="false" ht="16.4" hidden="false" customHeight="false" outlineLevel="0" collapsed="false">
      <c r="A18" s="100" t="n">
        <v>17</v>
      </c>
      <c r="B18" s="101" t="s">
        <v>503</v>
      </c>
      <c r="C18" s="1" t="n">
        <v>19</v>
      </c>
      <c r="D18" s="1" t="n">
        <v>37</v>
      </c>
      <c r="E18" s="1" t="n">
        <v>42</v>
      </c>
      <c r="F18" s="1" t="n">
        <v>71</v>
      </c>
      <c r="M18" s="1"/>
      <c r="N18" s="1"/>
      <c r="O18" s="1"/>
      <c r="P18" s="1"/>
      <c r="T18" s="102" t="n">
        <v>17</v>
      </c>
      <c r="U18" s="6" t="n">
        <v>28</v>
      </c>
      <c r="V18" s="6" t="n">
        <v>60</v>
      </c>
      <c r="W18" s="6" t="n">
        <v>123</v>
      </c>
      <c r="X18" s="6" t="n">
        <v>71</v>
      </c>
      <c r="Y18" s="6" t="n">
        <v>103</v>
      </c>
      <c r="Z18" s="6"/>
      <c r="AA18" s="6"/>
      <c r="AB18" s="6"/>
      <c r="AC18" s="102"/>
      <c r="AD18" s="6"/>
      <c r="AE18" s="6"/>
      <c r="AF18" s="102"/>
      <c r="AG18" s="6"/>
      <c r="AH18" s="1"/>
    </row>
    <row r="19" customFormat="false" ht="16.4" hidden="false" customHeight="false" outlineLevel="0" collapsed="false">
      <c r="A19" s="100" t="n">
        <v>18</v>
      </c>
      <c r="B19" s="101" t="s">
        <v>504</v>
      </c>
      <c r="C19" s="1" t="n">
        <v>24</v>
      </c>
      <c r="D19" s="1" t="n">
        <v>42</v>
      </c>
      <c r="E19" s="1" t="n">
        <v>47</v>
      </c>
      <c r="F19" s="1" t="n">
        <v>10</v>
      </c>
      <c r="M19" s="1"/>
      <c r="N19" s="1"/>
      <c r="O19" s="1"/>
      <c r="P19" s="1"/>
      <c r="T19" s="102" t="n">
        <v>18</v>
      </c>
      <c r="U19" s="6" t="n">
        <v>13</v>
      </c>
      <c r="V19" s="6" t="n">
        <v>37</v>
      </c>
      <c r="W19" s="6" t="n">
        <v>61</v>
      </c>
      <c r="X19" s="6" t="n">
        <v>99</v>
      </c>
      <c r="Y19" s="6" t="n">
        <v>98</v>
      </c>
      <c r="Z19" s="6" t="n">
        <v>81</v>
      </c>
      <c r="AA19" s="6" t="n">
        <v>77</v>
      </c>
      <c r="AB19" s="6"/>
      <c r="AC19" s="102"/>
      <c r="AD19" s="6"/>
      <c r="AE19" s="6"/>
      <c r="AF19" s="102"/>
      <c r="AG19" s="6"/>
      <c r="AH19" s="1"/>
    </row>
    <row r="20" customFormat="false" ht="16.4" hidden="false" customHeight="false" outlineLevel="0" collapsed="false">
      <c r="A20" s="100" t="n">
        <v>19</v>
      </c>
      <c r="B20" s="101" t="s">
        <v>505</v>
      </c>
      <c r="C20" s="1" t="n">
        <v>33</v>
      </c>
      <c r="D20" s="1" t="n">
        <v>51</v>
      </c>
      <c r="E20" s="1" t="n">
        <v>56</v>
      </c>
      <c r="F20" s="1" t="n">
        <v>20</v>
      </c>
      <c r="M20" s="1"/>
      <c r="N20" s="1"/>
      <c r="O20" s="1"/>
      <c r="P20" s="1"/>
      <c r="T20" s="102" t="n">
        <v>19</v>
      </c>
      <c r="U20" s="6" t="n">
        <v>17</v>
      </c>
      <c r="V20" s="6" t="n">
        <v>33</v>
      </c>
      <c r="W20" s="6" t="n">
        <v>1</v>
      </c>
      <c r="X20" s="6" t="n">
        <v>9</v>
      </c>
      <c r="Y20" s="6" t="n">
        <v>91</v>
      </c>
      <c r="Z20" s="6"/>
      <c r="AA20" s="6"/>
      <c r="AB20" s="6"/>
      <c r="AC20" s="102"/>
      <c r="AD20" s="6"/>
      <c r="AE20" s="6"/>
      <c r="AF20" s="102"/>
      <c r="AG20" s="6"/>
      <c r="AH20" s="1"/>
    </row>
    <row r="21" customFormat="false" ht="16.4" hidden="false" customHeight="false" outlineLevel="0" collapsed="false">
      <c r="A21" s="100" t="n">
        <v>20</v>
      </c>
      <c r="B21" s="101" t="s">
        <v>506</v>
      </c>
      <c r="C21" s="1" t="n">
        <v>21</v>
      </c>
      <c r="D21" s="1" t="n">
        <v>39</v>
      </c>
      <c r="E21" s="1" t="n">
        <v>44</v>
      </c>
      <c r="F21" s="1" t="n">
        <v>2</v>
      </c>
      <c r="M21" s="1"/>
      <c r="N21" s="1"/>
      <c r="O21" s="1"/>
      <c r="P21" s="1"/>
      <c r="T21" s="102" t="n">
        <v>20</v>
      </c>
      <c r="U21" s="6" t="n">
        <v>52</v>
      </c>
      <c r="V21" s="6" t="n">
        <v>5</v>
      </c>
      <c r="W21" s="6" t="n">
        <v>119</v>
      </c>
      <c r="X21" s="6" t="n">
        <v>2</v>
      </c>
      <c r="Y21" s="6" t="n">
        <v>19</v>
      </c>
      <c r="Z21" s="6" t="n">
        <v>108</v>
      </c>
      <c r="AA21" s="6"/>
      <c r="AB21" s="6"/>
      <c r="AC21" s="102"/>
      <c r="AD21" s="6"/>
      <c r="AE21" s="6"/>
      <c r="AF21" s="102"/>
      <c r="AG21" s="6"/>
      <c r="AH21" s="1"/>
    </row>
    <row r="22" customFormat="false" ht="16.4" hidden="false" customHeight="false" outlineLevel="0" collapsed="false">
      <c r="A22" s="100" t="n">
        <v>21</v>
      </c>
      <c r="B22" s="101" t="s">
        <v>507</v>
      </c>
      <c r="C22" s="1" t="n">
        <v>22</v>
      </c>
      <c r="D22" s="1" t="n">
        <v>40</v>
      </c>
      <c r="E22" s="1" t="n">
        <v>45</v>
      </c>
      <c r="F22" s="1" t="n">
        <v>12</v>
      </c>
      <c r="M22" s="1"/>
      <c r="N22" s="1"/>
      <c r="O22" s="1"/>
      <c r="P22" s="1"/>
      <c r="T22" s="102" t="n">
        <v>21</v>
      </c>
      <c r="U22" s="6" t="n">
        <v>20</v>
      </c>
      <c r="V22" s="6" t="n">
        <v>6</v>
      </c>
      <c r="W22" s="6" t="n">
        <v>12</v>
      </c>
      <c r="X22" s="6" t="n">
        <v>29</v>
      </c>
      <c r="Y22" s="6" t="n">
        <v>120</v>
      </c>
      <c r="Z22" s="6"/>
      <c r="AA22" s="6"/>
      <c r="AB22" s="6"/>
      <c r="AC22" s="102"/>
      <c r="AD22" s="6"/>
      <c r="AE22" s="6"/>
      <c r="AF22" s="102"/>
      <c r="AG22" s="6"/>
      <c r="AH22" s="1"/>
    </row>
    <row r="23" customFormat="false" ht="16.4" hidden="false" customHeight="false" outlineLevel="0" collapsed="false">
      <c r="A23" s="100" t="n">
        <v>22</v>
      </c>
      <c r="B23" s="101" t="s">
        <v>508</v>
      </c>
      <c r="C23" s="1" t="n">
        <v>29</v>
      </c>
      <c r="D23" s="1" t="n">
        <v>47</v>
      </c>
      <c r="E23" s="1" t="n">
        <v>52</v>
      </c>
      <c r="F23" s="1" t="n">
        <v>66</v>
      </c>
      <c r="M23" s="1"/>
      <c r="N23" s="1"/>
      <c r="O23" s="1"/>
      <c r="P23" s="1"/>
      <c r="T23" s="102" t="n">
        <v>22</v>
      </c>
      <c r="U23" s="6" t="n">
        <v>4</v>
      </c>
      <c r="V23" s="6" t="n">
        <v>21</v>
      </c>
      <c r="W23" s="6" t="n">
        <v>38</v>
      </c>
      <c r="X23" s="6" t="n">
        <v>57</v>
      </c>
      <c r="Y23" s="6" t="n">
        <v>123</v>
      </c>
      <c r="Z23" s="6" t="n">
        <v>39</v>
      </c>
      <c r="AA23" s="6"/>
      <c r="AB23" s="6"/>
      <c r="AC23" s="102"/>
      <c r="AD23" s="6"/>
      <c r="AE23" s="6"/>
      <c r="AF23" s="102"/>
      <c r="AG23" s="6"/>
      <c r="AH23" s="1"/>
    </row>
    <row r="24" customFormat="false" ht="16.4" hidden="false" customHeight="false" outlineLevel="0" collapsed="false">
      <c r="A24" s="100" t="n">
        <v>23</v>
      </c>
      <c r="B24" s="103" t="s">
        <v>509</v>
      </c>
      <c r="C24" s="1" t="n">
        <v>34</v>
      </c>
      <c r="D24" s="1" t="n">
        <v>52</v>
      </c>
      <c r="E24" s="1" t="n">
        <v>57</v>
      </c>
      <c r="F24" s="1" t="n">
        <v>32</v>
      </c>
      <c r="M24" s="1"/>
      <c r="N24" s="1"/>
      <c r="O24" s="1"/>
      <c r="P24" s="1"/>
      <c r="T24" s="102" t="n">
        <v>23</v>
      </c>
      <c r="U24" s="6" t="n">
        <v>42</v>
      </c>
      <c r="V24" s="6" t="n">
        <v>65</v>
      </c>
      <c r="W24" s="6" t="n">
        <v>75</v>
      </c>
      <c r="X24" s="6" t="n">
        <v>10</v>
      </c>
      <c r="Y24" s="6" t="n">
        <v>25</v>
      </c>
      <c r="Z24" s="6" t="n">
        <v>26</v>
      </c>
      <c r="AA24" s="6" t="n">
        <v>32</v>
      </c>
      <c r="AB24" s="6" t="n">
        <v>55</v>
      </c>
      <c r="AC24" s="6" t="n">
        <v>49</v>
      </c>
      <c r="AD24" s="6"/>
      <c r="AE24" s="6"/>
      <c r="AF24" s="102"/>
      <c r="AG24" s="6"/>
      <c r="AH24" s="1"/>
    </row>
    <row r="25" customFormat="false" ht="16.4" hidden="false" customHeight="false" outlineLevel="0" collapsed="false">
      <c r="A25" s="100" t="n">
        <v>24</v>
      </c>
      <c r="B25" s="103" t="s">
        <v>510</v>
      </c>
      <c r="C25" s="1" t="n">
        <v>43</v>
      </c>
      <c r="D25" s="1" t="n">
        <v>61</v>
      </c>
      <c r="E25" s="1" t="n">
        <v>66</v>
      </c>
      <c r="F25" s="1" t="n">
        <v>42</v>
      </c>
      <c r="M25" s="1"/>
      <c r="N25" s="1"/>
      <c r="O25" s="1"/>
      <c r="P25" s="1"/>
      <c r="T25" s="102" t="n">
        <v>24</v>
      </c>
      <c r="U25" s="6" t="n">
        <v>9</v>
      </c>
      <c r="V25" s="6" t="n">
        <v>18</v>
      </c>
      <c r="W25" s="6" t="n">
        <v>66</v>
      </c>
      <c r="X25" s="6" t="n">
        <v>76</v>
      </c>
      <c r="Y25" s="6" t="n">
        <v>11</v>
      </c>
      <c r="Z25" s="6" t="n">
        <v>30</v>
      </c>
      <c r="AA25" s="6" t="n">
        <v>125</v>
      </c>
      <c r="AB25" s="6" t="n">
        <v>1</v>
      </c>
      <c r="AC25" s="6" t="n">
        <v>42</v>
      </c>
      <c r="AD25" s="6" t="n">
        <v>59</v>
      </c>
      <c r="AE25" s="6"/>
      <c r="AF25" s="102"/>
      <c r="AG25" s="6"/>
      <c r="AH25" s="1"/>
    </row>
    <row r="26" customFormat="false" ht="16.4" hidden="false" customHeight="false" outlineLevel="0" collapsed="false">
      <c r="A26" s="100" t="n">
        <v>25</v>
      </c>
      <c r="B26" s="103" t="s">
        <v>511</v>
      </c>
      <c r="C26" s="1" t="n">
        <v>4</v>
      </c>
      <c r="D26" s="1" t="n">
        <v>22</v>
      </c>
      <c r="E26" s="1" t="n">
        <v>27</v>
      </c>
      <c r="F26" s="1" t="n">
        <v>52</v>
      </c>
      <c r="M26" s="1"/>
      <c r="N26" s="1"/>
      <c r="O26" s="1"/>
      <c r="P26" s="1"/>
      <c r="T26" s="102" t="n">
        <v>25</v>
      </c>
      <c r="U26" s="6" t="n">
        <v>45</v>
      </c>
      <c r="V26" s="6" t="n">
        <v>53</v>
      </c>
      <c r="W26" s="6" t="n">
        <v>62</v>
      </c>
      <c r="X26" s="6" t="n">
        <v>80</v>
      </c>
      <c r="Y26" s="6" t="n">
        <v>31</v>
      </c>
      <c r="Z26" s="6" t="n">
        <v>124</v>
      </c>
      <c r="AA26" s="6" t="n">
        <v>5</v>
      </c>
      <c r="AB26" s="6" t="n">
        <v>52</v>
      </c>
      <c r="AC26" s="6" t="n">
        <v>69</v>
      </c>
      <c r="AD26" s="6"/>
      <c r="AE26" s="6"/>
      <c r="AF26" s="102"/>
      <c r="AG26" s="6"/>
      <c r="AH26" s="1"/>
    </row>
    <row r="27" customFormat="false" ht="16.4" hidden="false" customHeight="false" outlineLevel="0" collapsed="false">
      <c r="A27" s="100" t="n">
        <v>26</v>
      </c>
      <c r="B27" s="103" t="s">
        <v>512</v>
      </c>
      <c r="C27" s="1" t="n">
        <v>5</v>
      </c>
      <c r="D27" s="1" t="n">
        <v>23</v>
      </c>
      <c r="E27" s="1" t="n">
        <v>28</v>
      </c>
      <c r="F27" s="1" t="n">
        <v>62</v>
      </c>
      <c r="M27" s="1"/>
      <c r="N27" s="1"/>
      <c r="O27" s="1"/>
      <c r="P27" s="1"/>
      <c r="T27" s="102" t="n">
        <v>26</v>
      </c>
      <c r="U27" s="6" t="n">
        <v>29</v>
      </c>
      <c r="V27" s="6" t="n">
        <v>34</v>
      </c>
      <c r="W27" s="6" t="n">
        <v>46</v>
      </c>
      <c r="X27" s="6" t="n">
        <v>81</v>
      </c>
      <c r="Y27" s="6" t="n">
        <v>2</v>
      </c>
      <c r="Z27" s="6" t="n">
        <v>6</v>
      </c>
      <c r="AA27" s="6" t="n">
        <v>62</v>
      </c>
      <c r="AB27" s="6" t="n">
        <v>79</v>
      </c>
      <c r="AC27" s="102"/>
      <c r="AD27" s="6"/>
      <c r="AE27" s="6"/>
      <c r="AF27" s="102"/>
      <c r="AG27" s="6"/>
      <c r="AH27" s="1"/>
    </row>
    <row r="28" customFormat="false" ht="20.1" hidden="false" customHeight="false" outlineLevel="0" collapsed="false">
      <c r="A28" s="100" t="n">
        <v>27</v>
      </c>
      <c r="B28" s="103" t="s">
        <v>513</v>
      </c>
      <c r="C28" s="1" t="n">
        <v>12</v>
      </c>
      <c r="D28" s="1" t="n">
        <v>30</v>
      </c>
      <c r="E28" s="1" t="n">
        <v>35</v>
      </c>
      <c r="F28" s="1" t="n">
        <v>72</v>
      </c>
      <c r="M28" s="1"/>
      <c r="N28" s="1"/>
      <c r="O28" s="1"/>
      <c r="P28" s="1"/>
      <c r="T28" s="102" t="n">
        <v>27</v>
      </c>
      <c r="U28" s="6" t="n">
        <v>14</v>
      </c>
      <c r="V28" s="6" t="n">
        <v>58</v>
      </c>
      <c r="W28" s="6" t="n">
        <v>35</v>
      </c>
      <c r="X28" s="6" t="n">
        <v>25</v>
      </c>
      <c r="Y28" s="6" t="n">
        <v>72</v>
      </c>
      <c r="Z28" s="6" t="n">
        <v>89</v>
      </c>
      <c r="AA28" s="6" t="n">
        <v>113</v>
      </c>
      <c r="AB28" s="6"/>
      <c r="AC28" s="102"/>
      <c r="AD28" s="6"/>
      <c r="AE28" s="6"/>
      <c r="AF28" s="102"/>
      <c r="AG28" s="6"/>
      <c r="AH28" s="1"/>
    </row>
    <row r="29" customFormat="false" ht="16.4" hidden="false" customHeight="false" outlineLevel="0" collapsed="false">
      <c r="A29" s="100" t="n">
        <v>28</v>
      </c>
      <c r="B29" s="103" t="s">
        <v>514</v>
      </c>
      <c r="C29" s="1" t="n">
        <v>17</v>
      </c>
      <c r="D29" s="1" t="n">
        <v>35</v>
      </c>
      <c r="E29" s="1" t="n">
        <v>40</v>
      </c>
      <c r="F29" s="1" t="n">
        <v>11</v>
      </c>
      <c r="M29" s="1"/>
      <c r="N29" s="1"/>
      <c r="O29" s="1"/>
      <c r="P29" s="1"/>
      <c r="T29" s="102" t="n">
        <v>28</v>
      </c>
      <c r="U29" s="6" t="n">
        <v>43</v>
      </c>
      <c r="V29" s="6" t="n">
        <v>85</v>
      </c>
      <c r="W29" s="6" t="n">
        <v>7</v>
      </c>
      <c r="X29" s="6" t="n">
        <v>36</v>
      </c>
      <c r="Y29" s="6" t="n">
        <v>10</v>
      </c>
      <c r="Z29" s="6" t="n">
        <v>26</v>
      </c>
      <c r="AA29" s="6" t="n">
        <v>33</v>
      </c>
      <c r="AB29" s="6" t="n">
        <v>82</v>
      </c>
      <c r="AC29" s="6"/>
      <c r="AD29" s="6"/>
      <c r="AE29" s="6"/>
      <c r="AF29" s="102"/>
      <c r="AG29" s="6"/>
      <c r="AH29" s="1"/>
    </row>
    <row r="30" customFormat="false" ht="16.4" hidden="false" customHeight="false" outlineLevel="0" collapsed="false">
      <c r="A30" s="100" t="n">
        <v>29</v>
      </c>
      <c r="B30" s="103" t="s">
        <v>515</v>
      </c>
      <c r="C30" s="1" t="n">
        <v>26</v>
      </c>
      <c r="D30" s="1" t="n">
        <v>44</v>
      </c>
      <c r="E30" s="1" t="n">
        <v>49</v>
      </c>
      <c r="F30" s="1" t="n">
        <v>21</v>
      </c>
      <c r="M30" s="1"/>
      <c r="N30" s="1"/>
      <c r="O30" s="1"/>
      <c r="P30" s="1"/>
      <c r="T30" s="102" t="n">
        <v>29</v>
      </c>
      <c r="U30" s="6" t="n">
        <v>22</v>
      </c>
      <c r="V30" s="6" t="n">
        <v>86</v>
      </c>
      <c r="W30" s="6" t="n">
        <v>15</v>
      </c>
      <c r="X30" s="6" t="n">
        <v>11</v>
      </c>
      <c r="Y30" s="6" t="n">
        <v>30</v>
      </c>
      <c r="Z30" s="6" t="n">
        <v>92</v>
      </c>
      <c r="AA30" s="6"/>
      <c r="AB30" s="6"/>
      <c r="AC30" s="102"/>
      <c r="AD30" s="6"/>
      <c r="AE30" s="6"/>
      <c r="AF30" s="102"/>
      <c r="AG30" s="6"/>
      <c r="AH30" s="1"/>
    </row>
    <row r="31" customFormat="false" ht="16.4" hidden="false" customHeight="false" outlineLevel="0" collapsed="false">
      <c r="A31" s="100" t="n">
        <v>30</v>
      </c>
      <c r="B31" s="103" t="s">
        <v>516</v>
      </c>
      <c r="C31" s="1" t="n">
        <v>6</v>
      </c>
      <c r="D31" s="1" t="n">
        <v>24</v>
      </c>
      <c r="E31" s="1" t="n">
        <v>29</v>
      </c>
      <c r="F31" s="1" t="n">
        <v>3</v>
      </c>
      <c r="M31" s="1"/>
      <c r="N31" s="1"/>
      <c r="O31" s="1"/>
      <c r="P31" s="1"/>
      <c r="T31" s="102" t="n">
        <v>30</v>
      </c>
      <c r="U31" s="6" t="n">
        <v>63</v>
      </c>
      <c r="V31" s="6" t="n">
        <v>16</v>
      </c>
      <c r="W31" s="6" t="n">
        <v>27</v>
      </c>
      <c r="X31" s="6" t="n">
        <v>50</v>
      </c>
      <c r="Y31" s="6" t="n">
        <v>31</v>
      </c>
      <c r="Z31" s="6" t="n">
        <v>124</v>
      </c>
      <c r="AA31" s="6" t="n">
        <v>118</v>
      </c>
      <c r="AB31" s="6" t="n">
        <v>3</v>
      </c>
      <c r="AC31" s="6" t="n">
        <v>101</v>
      </c>
      <c r="AD31" s="6"/>
      <c r="AE31" s="6"/>
      <c r="AF31" s="102"/>
      <c r="AG31" s="6"/>
      <c r="AH31" s="1"/>
    </row>
    <row r="32" customFormat="false" ht="16.4" hidden="false" customHeight="false" outlineLevel="0" collapsed="false">
      <c r="A32" s="100" t="n">
        <v>31</v>
      </c>
      <c r="B32" s="103" t="s">
        <v>517</v>
      </c>
      <c r="C32" s="1" t="n">
        <v>7</v>
      </c>
      <c r="D32" s="1" t="n">
        <v>25</v>
      </c>
      <c r="E32" s="1" t="n">
        <v>30</v>
      </c>
      <c r="F32" s="1" t="n">
        <v>13</v>
      </c>
      <c r="M32" s="1"/>
      <c r="N32" s="1"/>
      <c r="O32" s="1"/>
      <c r="P32" s="1"/>
      <c r="T32" s="102" t="n">
        <v>31</v>
      </c>
      <c r="U32" s="6" t="n">
        <v>39</v>
      </c>
      <c r="V32" s="6" t="n">
        <v>67</v>
      </c>
      <c r="W32" s="6" t="n">
        <v>77</v>
      </c>
      <c r="X32" s="6" t="n">
        <v>3</v>
      </c>
      <c r="Y32" s="6" t="n">
        <v>12</v>
      </c>
      <c r="Z32" s="6" t="n">
        <v>51</v>
      </c>
      <c r="AA32" s="6" t="n">
        <v>2</v>
      </c>
      <c r="AB32" s="6" t="n">
        <v>13</v>
      </c>
      <c r="AC32" s="102"/>
      <c r="AD32" s="6"/>
      <c r="AE32" s="6"/>
      <c r="AF32" s="102"/>
      <c r="AG32" s="6"/>
      <c r="AH32" s="1"/>
    </row>
    <row r="33" customFormat="false" ht="16.4" hidden="false" customHeight="false" outlineLevel="0" collapsed="false">
      <c r="A33" s="100" t="n">
        <v>32</v>
      </c>
      <c r="B33" s="103" t="s">
        <v>518</v>
      </c>
      <c r="C33" s="1" t="n">
        <v>14</v>
      </c>
      <c r="D33" s="1" t="n">
        <v>32</v>
      </c>
      <c r="E33" s="1" t="n">
        <v>37</v>
      </c>
      <c r="F33" s="1" t="n">
        <v>23</v>
      </c>
      <c r="M33" s="1"/>
      <c r="N33" s="1"/>
      <c r="O33" s="1"/>
      <c r="P33" s="1"/>
      <c r="T33" s="102" t="n">
        <v>32</v>
      </c>
      <c r="U33" s="6" t="n">
        <v>32</v>
      </c>
      <c r="V33" s="6" t="n">
        <v>55</v>
      </c>
      <c r="W33" s="6" t="n">
        <v>35</v>
      </c>
      <c r="X33" s="6" t="n">
        <v>23</v>
      </c>
      <c r="Y33" s="6"/>
      <c r="Z33" s="6"/>
      <c r="AA33" s="6"/>
      <c r="AB33" s="6"/>
      <c r="AC33" s="102"/>
      <c r="AD33" s="6"/>
      <c r="AE33" s="6"/>
      <c r="AF33" s="102"/>
      <c r="AG33" s="6"/>
      <c r="AH33" s="1"/>
    </row>
    <row r="34" customFormat="false" ht="16.4" hidden="false" customHeight="false" outlineLevel="0" collapsed="false">
      <c r="A34" s="100" t="n">
        <v>33</v>
      </c>
      <c r="B34" s="103" t="s">
        <v>519</v>
      </c>
      <c r="C34" s="1" t="n">
        <v>19</v>
      </c>
      <c r="D34" s="1" t="n">
        <v>37</v>
      </c>
      <c r="E34" s="1" t="n">
        <v>42</v>
      </c>
      <c r="F34" s="1" t="n">
        <v>28</v>
      </c>
      <c r="M34" s="1"/>
      <c r="N34" s="1"/>
      <c r="O34" s="1"/>
      <c r="P34" s="1"/>
      <c r="T34" s="102" t="n">
        <v>33</v>
      </c>
      <c r="U34" s="6" t="n">
        <v>19</v>
      </c>
      <c r="V34" s="6" t="n">
        <v>47</v>
      </c>
      <c r="W34" s="6" t="n">
        <v>70</v>
      </c>
      <c r="X34" s="6" t="n">
        <v>82</v>
      </c>
      <c r="Y34" s="6" t="n">
        <v>8</v>
      </c>
      <c r="Z34" s="6" t="n">
        <v>40</v>
      </c>
      <c r="AA34" s="6" t="n">
        <v>56</v>
      </c>
      <c r="AB34" s="6" t="n">
        <v>7</v>
      </c>
      <c r="AC34" s="6" t="n">
        <v>36</v>
      </c>
      <c r="AD34" s="6" t="n">
        <v>11</v>
      </c>
      <c r="AE34" s="6" t="n">
        <v>106</v>
      </c>
      <c r="AF34" s="102"/>
      <c r="AG34" s="6"/>
      <c r="AH34" s="1"/>
    </row>
    <row r="35" customFormat="false" ht="16.4" hidden="false" customHeight="false" outlineLevel="0" collapsed="false">
      <c r="A35" s="100" t="n">
        <v>34</v>
      </c>
      <c r="B35" s="103" t="s">
        <v>520</v>
      </c>
      <c r="C35" s="1" t="n">
        <v>26</v>
      </c>
      <c r="D35" s="1" t="n">
        <v>46</v>
      </c>
      <c r="E35" s="1" t="n">
        <v>51</v>
      </c>
      <c r="F35" s="1" t="n">
        <v>43</v>
      </c>
      <c r="M35" s="1"/>
      <c r="N35" s="1"/>
      <c r="O35" s="1"/>
      <c r="P35" s="1"/>
      <c r="T35" s="102" t="n">
        <v>34</v>
      </c>
      <c r="U35" s="6" t="n">
        <v>23</v>
      </c>
      <c r="V35" s="6" t="n">
        <v>54</v>
      </c>
      <c r="W35" s="6" t="n">
        <v>71</v>
      </c>
      <c r="X35" s="6" t="n">
        <v>90</v>
      </c>
      <c r="Y35" s="6" t="n">
        <v>41</v>
      </c>
      <c r="Z35" s="6" t="n">
        <v>15</v>
      </c>
      <c r="AA35" s="6" t="n">
        <v>43</v>
      </c>
      <c r="AB35" s="6"/>
      <c r="AC35" s="102"/>
      <c r="AD35" s="6"/>
      <c r="AE35" s="6"/>
      <c r="AF35" s="102"/>
      <c r="AG35" s="6"/>
      <c r="AH35" s="1"/>
    </row>
    <row r="36" customFormat="false" ht="16.4" hidden="false" customHeight="false" outlineLevel="0" collapsed="false">
      <c r="A36" s="100" t="n">
        <v>35</v>
      </c>
      <c r="B36" s="103" t="s">
        <v>521</v>
      </c>
      <c r="C36" s="1" t="n">
        <v>9</v>
      </c>
      <c r="D36" s="1" t="n">
        <v>27</v>
      </c>
      <c r="E36" s="1" t="n">
        <v>32</v>
      </c>
      <c r="F36" s="1" t="n">
        <v>53</v>
      </c>
      <c r="M36" s="1"/>
      <c r="N36" s="1"/>
      <c r="O36" s="1"/>
      <c r="P36" s="1"/>
      <c r="T36" s="102" t="n">
        <v>35</v>
      </c>
      <c r="U36" s="6" t="n">
        <v>91</v>
      </c>
      <c r="V36" s="6" t="n">
        <v>100</v>
      </c>
      <c r="W36" s="6" t="n">
        <v>28</v>
      </c>
      <c r="X36" s="6" t="n">
        <v>60</v>
      </c>
      <c r="Y36" s="6" t="n">
        <v>16</v>
      </c>
      <c r="Z36" s="6" t="n">
        <v>27</v>
      </c>
      <c r="AA36" s="6" t="n">
        <v>50</v>
      </c>
      <c r="AB36" s="6" t="n">
        <v>53</v>
      </c>
      <c r="AC36" s="102"/>
      <c r="AD36" s="6"/>
      <c r="AE36" s="6"/>
      <c r="AF36" s="102"/>
      <c r="AG36" s="6"/>
      <c r="AH36" s="1"/>
    </row>
    <row r="37" customFormat="false" ht="16.4" hidden="false" customHeight="false" outlineLevel="0" collapsed="false">
      <c r="A37" s="100" t="n">
        <v>36</v>
      </c>
      <c r="B37" s="103" t="s">
        <v>522</v>
      </c>
      <c r="C37" s="1" t="n">
        <v>10</v>
      </c>
      <c r="D37" s="1" t="n">
        <v>28</v>
      </c>
      <c r="E37" s="1" t="n">
        <v>33</v>
      </c>
      <c r="F37" s="1" t="n">
        <v>63</v>
      </c>
      <c r="M37" s="1"/>
      <c r="N37" s="1"/>
      <c r="O37" s="1"/>
      <c r="P37" s="1"/>
      <c r="T37" s="102" t="n">
        <v>36</v>
      </c>
      <c r="U37" s="6" t="n">
        <v>59</v>
      </c>
      <c r="V37" s="6" t="n">
        <v>68</v>
      </c>
      <c r="W37" s="6" t="n">
        <v>78</v>
      </c>
      <c r="X37" s="6" t="n">
        <v>87</v>
      </c>
      <c r="Y37" s="6" t="n">
        <v>101</v>
      </c>
      <c r="Z37" s="6" t="n">
        <v>13</v>
      </c>
      <c r="AA37" s="6" t="n">
        <v>37</v>
      </c>
      <c r="AB37" s="6" t="n">
        <v>61</v>
      </c>
      <c r="AC37" s="6" t="n">
        <v>3</v>
      </c>
      <c r="AD37" s="6" t="n">
        <v>12</v>
      </c>
      <c r="AE37" s="6" t="n">
        <v>51</v>
      </c>
      <c r="AF37" s="6" t="n">
        <v>63</v>
      </c>
      <c r="AG37" s="6"/>
      <c r="AH37" s="1"/>
    </row>
    <row r="38" customFormat="false" ht="16.4" hidden="false" customHeight="false" outlineLevel="0" collapsed="false">
      <c r="A38" s="100" t="n">
        <v>37</v>
      </c>
      <c r="B38" s="103" t="s">
        <v>523</v>
      </c>
      <c r="C38" s="1" t="n">
        <v>18</v>
      </c>
      <c r="D38" s="1" t="n">
        <v>36</v>
      </c>
      <c r="E38" s="1" t="n">
        <v>41</v>
      </c>
      <c r="F38" s="1" t="n">
        <v>73</v>
      </c>
      <c r="M38" s="1"/>
      <c r="N38" s="1"/>
      <c r="O38" s="1"/>
      <c r="P38" s="1"/>
      <c r="T38" s="102" t="n">
        <v>37</v>
      </c>
      <c r="U38" s="6" t="n">
        <v>44</v>
      </c>
      <c r="V38" s="6" t="n">
        <v>105</v>
      </c>
      <c r="W38" s="6" t="n">
        <v>17</v>
      </c>
      <c r="X38" s="6" t="n">
        <v>33</v>
      </c>
      <c r="Y38" s="6" t="n">
        <v>32</v>
      </c>
      <c r="Z38" s="6" t="n">
        <v>55</v>
      </c>
      <c r="AA38" s="6" t="n">
        <v>73</v>
      </c>
      <c r="AB38" s="6" t="n">
        <v>123</v>
      </c>
      <c r="AC38" s="102"/>
      <c r="AD38" s="6"/>
      <c r="AE38" s="6"/>
      <c r="AF38" s="102"/>
      <c r="AG38" s="6"/>
      <c r="AH38" s="1"/>
    </row>
    <row r="39" customFormat="false" ht="16.4" hidden="false" customHeight="false" outlineLevel="0" collapsed="false">
      <c r="A39" s="100" t="n">
        <v>38</v>
      </c>
      <c r="B39" s="103" t="s">
        <v>524</v>
      </c>
      <c r="C39" s="1" t="n">
        <v>22</v>
      </c>
      <c r="D39" s="1" t="n">
        <v>40</v>
      </c>
      <c r="E39" s="1" t="n">
        <v>45</v>
      </c>
      <c r="F39" s="1" t="n">
        <v>12</v>
      </c>
      <c r="M39" s="1"/>
      <c r="N39" s="1"/>
      <c r="O39" s="1"/>
      <c r="P39" s="1"/>
      <c r="T39" s="102" t="n">
        <v>38</v>
      </c>
      <c r="U39" s="6" t="n">
        <v>48</v>
      </c>
      <c r="V39" s="6" t="n">
        <v>83</v>
      </c>
      <c r="W39" s="6" t="n">
        <v>106</v>
      </c>
      <c r="X39" s="6" t="n">
        <v>52</v>
      </c>
      <c r="Y39" s="6" t="n">
        <v>8</v>
      </c>
      <c r="Z39" s="6" t="n">
        <v>40</v>
      </c>
      <c r="AA39" s="6" t="n">
        <v>56</v>
      </c>
      <c r="AB39" s="6" t="n">
        <v>83</v>
      </c>
      <c r="AC39" s="102"/>
      <c r="AD39" s="6"/>
      <c r="AE39" s="6"/>
      <c r="AF39" s="102"/>
      <c r="AG39" s="6"/>
      <c r="AH39" s="1"/>
    </row>
    <row r="40" customFormat="false" ht="16.4" hidden="false" customHeight="false" outlineLevel="0" collapsed="false">
      <c r="A40" s="100" t="n">
        <v>39</v>
      </c>
      <c r="B40" s="103" t="s">
        <v>525</v>
      </c>
      <c r="C40" s="1" t="n">
        <v>31</v>
      </c>
      <c r="D40" s="1" t="n">
        <v>49</v>
      </c>
      <c r="E40" s="1" t="n">
        <v>54</v>
      </c>
      <c r="F40" s="1" t="n">
        <v>22</v>
      </c>
      <c r="M40" s="1"/>
      <c r="N40" s="1"/>
      <c r="O40" s="1"/>
      <c r="P40" s="1"/>
      <c r="T40" s="102" t="n">
        <v>39</v>
      </c>
      <c r="U40" s="6" t="n">
        <v>64</v>
      </c>
      <c r="V40" s="6" t="n">
        <v>20</v>
      </c>
      <c r="W40" s="6" t="n">
        <v>41</v>
      </c>
      <c r="X40" s="6" t="n">
        <v>93</v>
      </c>
      <c r="Y40" s="6"/>
      <c r="Z40" s="6"/>
      <c r="AA40" s="6"/>
      <c r="AB40" s="6"/>
      <c r="AC40" s="102"/>
      <c r="AD40" s="6"/>
      <c r="AE40" s="6"/>
      <c r="AF40" s="102"/>
      <c r="AG40" s="6"/>
      <c r="AH40" s="1"/>
    </row>
    <row r="41" customFormat="false" ht="16.4" hidden="false" customHeight="false" outlineLevel="0" collapsed="false">
      <c r="A41" s="100" t="n">
        <v>40</v>
      </c>
      <c r="B41" s="103" t="s">
        <v>526</v>
      </c>
      <c r="C41" s="1" t="n">
        <v>15</v>
      </c>
      <c r="D41" s="1" t="n">
        <v>33</v>
      </c>
      <c r="E41" s="1" t="n">
        <v>38</v>
      </c>
      <c r="F41" s="1" t="n">
        <v>4</v>
      </c>
      <c r="M41" s="1"/>
      <c r="N41" s="1"/>
      <c r="O41" s="1"/>
      <c r="P41" s="1"/>
      <c r="T41" s="102" t="n">
        <v>40</v>
      </c>
      <c r="U41" s="6" t="n">
        <v>110</v>
      </c>
      <c r="V41" s="6" t="n">
        <v>4</v>
      </c>
      <c r="W41" s="6" t="n">
        <v>21</v>
      </c>
      <c r="X41" s="6" t="n">
        <v>38</v>
      </c>
      <c r="Y41" s="6" t="n">
        <v>57</v>
      </c>
      <c r="Z41" s="6" t="n">
        <v>28</v>
      </c>
      <c r="AA41" s="6" t="n">
        <v>60</v>
      </c>
      <c r="AB41" s="6"/>
      <c r="AC41" s="102"/>
      <c r="AD41" s="6"/>
      <c r="AE41" s="6"/>
      <c r="AF41" s="102"/>
      <c r="AG41" s="6"/>
      <c r="AH41" s="1"/>
    </row>
    <row r="42" customFormat="false" ht="16.4" hidden="false" customHeight="false" outlineLevel="0" collapsed="false">
      <c r="A42" s="100" t="n">
        <v>41</v>
      </c>
      <c r="B42" s="103" t="s">
        <v>527</v>
      </c>
      <c r="C42" s="1" t="n">
        <v>16</v>
      </c>
      <c r="D42" s="1" t="n">
        <v>34</v>
      </c>
      <c r="E42" s="1" t="n">
        <v>39</v>
      </c>
      <c r="F42" s="1" t="n">
        <v>14</v>
      </c>
      <c r="M42" s="1"/>
      <c r="N42" s="1"/>
      <c r="O42" s="1"/>
      <c r="P42" s="1"/>
      <c r="T42" s="102" t="n">
        <v>41</v>
      </c>
      <c r="U42" s="6" t="n">
        <v>72</v>
      </c>
      <c r="V42" s="6" t="n">
        <v>88</v>
      </c>
      <c r="W42" s="6" t="n">
        <v>111</v>
      </c>
      <c r="X42" s="6" t="n">
        <v>42</v>
      </c>
      <c r="Y42" s="6" t="n">
        <v>65</v>
      </c>
      <c r="Z42" s="6" t="n">
        <v>75</v>
      </c>
      <c r="AA42" s="6" t="n">
        <v>13</v>
      </c>
      <c r="AB42" s="6" t="n">
        <v>37</v>
      </c>
      <c r="AC42" s="6" t="n">
        <v>61</v>
      </c>
      <c r="AD42" s="6" t="n">
        <v>14</v>
      </c>
      <c r="AE42" s="6"/>
      <c r="AF42" s="102"/>
      <c r="AG42" s="6"/>
      <c r="AH42" s="1"/>
    </row>
    <row r="43" customFormat="false" ht="16.4" hidden="false" customHeight="false" outlineLevel="0" collapsed="false">
      <c r="A43" s="100" t="n">
        <v>42</v>
      </c>
      <c r="B43" s="103" t="s">
        <v>528</v>
      </c>
      <c r="C43" s="1" t="n">
        <v>23</v>
      </c>
      <c r="D43" s="1" t="n">
        <v>41</v>
      </c>
      <c r="E43" s="1" t="n">
        <v>46</v>
      </c>
      <c r="F43" s="1" t="n">
        <v>24</v>
      </c>
      <c r="M43" s="1"/>
      <c r="N43" s="1"/>
      <c r="O43" s="1"/>
      <c r="P43" s="1"/>
      <c r="T43" s="102" t="n">
        <v>42</v>
      </c>
      <c r="U43" s="6" t="n">
        <v>92</v>
      </c>
      <c r="V43" s="6" t="n">
        <v>9</v>
      </c>
      <c r="W43" s="6" t="n">
        <v>18</v>
      </c>
      <c r="X43" s="6" t="n">
        <v>66</v>
      </c>
      <c r="Y43" s="6" t="n">
        <v>76</v>
      </c>
      <c r="Z43" s="6" t="n">
        <v>17</v>
      </c>
      <c r="AA43" s="6" t="n">
        <v>33</v>
      </c>
      <c r="AB43" s="6" t="n">
        <v>24</v>
      </c>
      <c r="AC43" s="102"/>
      <c r="AD43" s="6"/>
      <c r="AE43" s="6"/>
      <c r="AF43" s="102"/>
      <c r="AG43" s="6"/>
      <c r="AH43" s="1"/>
    </row>
    <row r="44" customFormat="false" ht="16.4" hidden="false" customHeight="false" outlineLevel="0" collapsed="false">
      <c r="A44" s="100" t="n">
        <v>43</v>
      </c>
      <c r="B44" s="103" t="s">
        <v>529</v>
      </c>
      <c r="C44" s="1" t="n">
        <v>28</v>
      </c>
      <c r="D44" s="1" t="n">
        <v>46</v>
      </c>
      <c r="E44" s="1" t="n">
        <v>51</v>
      </c>
      <c r="F44" s="1" t="n">
        <v>34</v>
      </c>
      <c r="M44" s="1"/>
      <c r="N44" s="1"/>
      <c r="O44" s="1"/>
      <c r="P44" s="1"/>
      <c r="T44" s="102" t="n">
        <v>43</v>
      </c>
      <c r="U44" s="6" t="n">
        <v>24</v>
      </c>
      <c r="V44" s="6" t="n">
        <v>102</v>
      </c>
      <c r="W44" s="6" t="n">
        <v>45</v>
      </c>
      <c r="X44" s="6" t="n">
        <v>53</v>
      </c>
      <c r="Y44" s="6" t="n">
        <v>62</v>
      </c>
      <c r="Z44" s="6" t="n">
        <v>80</v>
      </c>
      <c r="AA44" s="6" t="n">
        <v>52</v>
      </c>
      <c r="AB44" s="6" t="n">
        <v>34</v>
      </c>
      <c r="AC44" s="6" t="n">
        <v>116</v>
      </c>
      <c r="AD44" s="6"/>
      <c r="AE44" s="6"/>
      <c r="AF44" s="102"/>
      <c r="AG44" s="6"/>
      <c r="AH44" s="1"/>
    </row>
    <row r="45" customFormat="false" ht="16.4" hidden="false" customHeight="false" outlineLevel="0" collapsed="false">
      <c r="A45" s="100" t="n">
        <v>44</v>
      </c>
      <c r="B45" s="103" t="s">
        <v>530</v>
      </c>
      <c r="C45" s="1" t="n">
        <v>37</v>
      </c>
      <c r="D45" s="1" t="n">
        <v>55</v>
      </c>
      <c r="E45" s="1" t="n">
        <v>60</v>
      </c>
      <c r="F45" s="1" t="n">
        <v>61</v>
      </c>
      <c r="M45" s="1"/>
      <c r="N45" s="1"/>
      <c r="O45" s="1"/>
      <c r="P45" s="1"/>
      <c r="T45" s="102" t="n">
        <v>44</v>
      </c>
      <c r="U45" s="6" t="n">
        <v>95</v>
      </c>
      <c r="V45" s="6" t="n">
        <v>29</v>
      </c>
      <c r="W45" s="6" t="n">
        <v>46</v>
      </c>
      <c r="X45" s="6" t="n">
        <v>81</v>
      </c>
      <c r="Y45" s="6" t="n">
        <v>20</v>
      </c>
      <c r="Z45" s="6"/>
      <c r="AA45" s="6"/>
      <c r="AB45" s="6"/>
      <c r="AC45" s="102"/>
      <c r="AD45" s="6"/>
      <c r="AE45" s="6"/>
      <c r="AF45" s="102"/>
      <c r="AG45" s="6"/>
      <c r="AH45" s="1"/>
    </row>
    <row r="46" customFormat="false" ht="16.4" hidden="false" customHeight="false" outlineLevel="0" collapsed="false">
      <c r="A46" s="100" t="n">
        <v>45</v>
      </c>
      <c r="B46" s="103" t="s">
        <v>531</v>
      </c>
      <c r="C46" s="1" t="n">
        <v>25</v>
      </c>
      <c r="D46" s="1" t="n">
        <v>43</v>
      </c>
      <c r="E46" s="1" t="n">
        <v>48</v>
      </c>
      <c r="F46" s="1" t="n">
        <v>54</v>
      </c>
      <c r="M46" s="1"/>
      <c r="N46" s="1"/>
      <c r="O46" s="1"/>
      <c r="P46" s="1"/>
      <c r="T46" s="102" t="n">
        <v>45</v>
      </c>
      <c r="U46" s="6" t="n">
        <v>69</v>
      </c>
      <c r="V46" s="6" t="n">
        <v>79</v>
      </c>
      <c r="W46" s="6" t="n">
        <v>96</v>
      </c>
      <c r="X46" s="6" t="n">
        <v>107</v>
      </c>
      <c r="Y46" s="6" t="n">
        <v>14</v>
      </c>
      <c r="Z46" s="6" t="n">
        <v>58</v>
      </c>
      <c r="AA46" s="6" t="n">
        <v>4</v>
      </c>
      <c r="AB46" s="6" t="n">
        <v>21</v>
      </c>
      <c r="AC46" s="6" t="n">
        <v>38</v>
      </c>
      <c r="AD46" s="6" t="n">
        <v>57</v>
      </c>
      <c r="AE46" s="6" t="n">
        <v>54</v>
      </c>
      <c r="AF46" s="102"/>
      <c r="AG46" s="6"/>
      <c r="AH46" s="1"/>
    </row>
    <row r="47" customFormat="false" ht="16.4" hidden="false" customHeight="false" outlineLevel="0" collapsed="false">
      <c r="A47" s="100" t="n">
        <v>46</v>
      </c>
      <c r="B47" s="103" t="s">
        <v>532</v>
      </c>
      <c r="C47" s="1" t="n">
        <v>26</v>
      </c>
      <c r="D47" s="1" t="n">
        <v>44</v>
      </c>
      <c r="E47" s="1" t="n">
        <v>49</v>
      </c>
      <c r="F47" s="1" t="n">
        <v>64</v>
      </c>
      <c r="M47" s="1"/>
      <c r="N47" s="1"/>
      <c r="O47" s="1"/>
      <c r="P47" s="1"/>
      <c r="T47" s="102" t="n">
        <v>46</v>
      </c>
      <c r="U47" s="6" t="n">
        <v>73</v>
      </c>
      <c r="V47" s="6" t="n">
        <v>115</v>
      </c>
      <c r="W47" s="6" t="n">
        <v>34</v>
      </c>
      <c r="X47" s="6" t="n">
        <v>43</v>
      </c>
      <c r="Y47" s="6" t="n">
        <v>85</v>
      </c>
      <c r="Z47" s="6" t="n">
        <v>42</v>
      </c>
      <c r="AA47" s="6" t="n">
        <v>65</v>
      </c>
      <c r="AB47" s="6" t="n">
        <v>75</v>
      </c>
      <c r="AC47" s="6" t="n">
        <v>64</v>
      </c>
      <c r="AD47" s="6" t="n">
        <v>104</v>
      </c>
      <c r="AE47" s="6"/>
      <c r="AF47" s="102"/>
      <c r="AG47" s="6"/>
      <c r="AH47" s="1"/>
    </row>
    <row r="48" customFormat="false" ht="20.1" hidden="false" customHeight="false" outlineLevel="0" collapsed="false">
      <c r="A48" s="100" t="n">
        <v>47</v>
      </c>
      <c r="B48" s="103" t="s">
        <v>533</v>
      </c>
      <c r="C48" s="1" t="n">
        <v>33</v>
      </c>
      <c r="D48" s="1" t="n">
        <v>51</v>
      </c>
      <c r="E48" s="1" t="n">
        <v>56</v>
      </c>
      <c r="F48" s="1" t="n">
        <v>74</v>
      </c>
      <c r="M48" s="1"/>
      <c r="N48" s="1"/>
      <c r="O48" s="1"/>
      <c r="P48" s="1"/>
      <c r="T48" s="102" t="n">
        <v>47</v>
      </c>
      <c r="U48" s="6" t="n">
        <v>49</v>
      </c>
      <c r="V48" s="6" t="n">
        <v>84</v>
      </c>
      <c r="W48" s="6" t="n">
        <v>93</v>
      </c>
      <c r="X48" s="6" t="n">
        <v>116</v>
      </c>
      <c r="Y48" s="6" t="n">
        <v>22</v>
      </c>
      <c r="Z48" s="6" t="n">
        <v>86</v>
      </c>
      <c r="AA48" s="6" t="n">
        <v>9</v>
      </c>
      <c r="AB48" s="6" t="n">
        <v>18</v>
      </c>
      <c r="AC48" s="6" t="n">
        <v>66</v>
      </c>
      <c r="AD48" s="6" t="n">
        <v>76</v>
      </c>
      <c r="AE48" s="6" t="n">
        <v>74</v>
      </c>
      <c r="AF48" s="102"/>
      <c r="AG48" s="6"/>
      <c r="AH48" s="1"/>
    </row>
    <row r="49" customFormat="false" ht="16.4" hidden="false" customHeight="false" outlineLevel="0" collapsed="false">
      <c r="A49" s="100" t="n">
        <v>48</v>
      </c>
      <c r="B49" s="103" t="s">
        <v>534</v>
      </c>
      <c r="C49" s="1" t="n">
        <v>38</v>
      </c>
      <c r="D49" s="1" t="n">
        <v>56</v>
      </c>
      <c r="E49" s="1" t="n">
        <v>61</v>
      </c>
      <c r="F49" s="1" t="n">
        <v>13</v>
      </c>
      <c r="M49" s="1"/>
      <c r="N49" s="1"/>
      <c r="O49" s="1"/>
      <c r="P49" s="1"/>
      <c r="T49" s="102" t="n">
        <v>48</v>
      </c>
      <c r="U49" s="6" t="n">
        <v>103</v>
      </c>
      <c r="V49" s="6" t="n">
        <v>112</v>
      </c>
      <c r="W49" s="6" t="n">
        <v>63</v>
      </c>
      <c r="X49" s="6" t="n">
        <v>45</v>
      </c>
      <c r="Y49" s="6" t="n">
        <v>53</v>
      </c>
      <c r="Z49" s="6" t="n">
        <v>62</v>
      </c>
      <c r="AA49" s="6" t="n">
        <v>80</v>
      </c>
      <c r="AB49" s="6" t="n">
        <v>81</v>
      </c>
      <c r="AC49" s="6" t="n">
        <v>84</v>
      </c>
      <c r="AD49" s="6"/>
      <c r="AE49" s="6"/>
      <c r="AF49" s="102"/>
      <c r="AG49" s="6"/>
      <c r="AH49" s="1"/>
    </row>
    <row r="50" customFormat="false" ht="16.4" hidden="false" customHeight="false" outlineLevel="0" collapsed="false">
      <c r="A50" s="100" t="n">
        <v>49</v>
      </c>
      <c r="B50" s="103" t="s">
        <v>535</v>
      </c>
      <c r="C50" s="1" t="n">
        <v>47</v>
      </c>
      <c r="D50" s="1" t="n">
        <v>65</v>
      </c>
      <c r="E50" s="1" t="n">
        <v>70</v>
      </c>
      <c r="F50" s="1" t="n">
        <v>23</v>
      </c>
      <c r="M50" s="1"/>
      <c r="N50" s="1"/>
      <c r="O50" s="1"/>
      <c r="P50" s="1"/>
      <c r="T50" s="102" t="n">
        <v>49</v>
      </c>
      <c r="U50" s="6" t="n">
        <v>39</v>
      </c>
      <c r="V50" s="6" t="n">
        <v>67</v>
      </c>
      <c r="W50" s="6" t="n">
        <v>77</v>
      </c>
      <c r="X50" s="6" t="n">
        <v>29</v>
      </c>
      <c r="Y50" s="6" t="n">
        <v>46</v>
      </c>
      <c r="Z50" s="6" t="n">
        <v>94</v>
      </c>
      <c r="AA50" s="6" t="n">
        <v>109</v>
      </c>
      <c r="AB50" s="6" t="n">
        <v>111</v>
      </c>
      <c r="AC50" s="102"/>
      <c r="AD50" s="6"/>
      <c r="AE50" s="6"/>
      <c r="AF50" s="102"/>
      <c r="AG50" s="6"/>
      <c r="AH50" s="1"/>
    </row>
    <row r="51" customFormat="false" ht="16.4" hidden="false" customHeight="false" outlineLevel="0" collapsed="false">
      <c r="A51" s="100" t="n">
        <v>50</v>
      </c>
      <c r="B51" s="103" t="s">
        <v>536</v>
      </c>
      <c r="C51" s="1" t="n">
        <v>12</v>
      </c>
      <c r="D51" s="1" t="n">
        <v>30</v>
      </c>
      <c r="E51" s="1" t="n">
        <v>35</v>
      </c>
      <c r="F51" s="1" t="n">
        <v>5</v>
      </c>
      <c r="M51" s="1"/>
      <c r="N51" s="1"/>
      <c r="O51" s="1"/>
      <c r="P51" s="1"/>
      <c r="T51" s="102" t="n">
        <v>50</v>
      </c>
      <c r="U51" s="6" t="n">
        <v>89</v>
      </c>
      <c r="V51" s="6" t="n">
        <v>108</v>
      </c>
      <c r="W51" s="6" t="n">
        <v>14</v>
      </c>
      <c r="X51" s="6" t="n">
        <v>58</v>
      </c>
      <c r="Y51" s="6" t="n">
        <v>5</v>
      </c>
      <c r="Z51" s="6" t="n">
        <v>121</v>
      </c>
      <c r="AA51" s="6"/>
      <c r="AB51" s="6"/>
      <c r="AC51" s="102"/>
      <c r="AD51" s="6"/>
      <c r="AE51" s="6"/>
      <c r="AF51" s="102"/>
      <c r="AG51" s="6"/>
      <c r="AH51" s="1"/>
    </row>
    <row r="52" customFormat="false" ht="16.4" hidden="false" customHeight="false" outlineLevel="0" collapsed="false">
      <c r="A52" s="100" t="n">
        <v>51</v>
      </c>
      <c r="B52" s="103" t="s">
        <v>537</v>
      </c>
      <c r="C52" s="1" t="n">
        <v>13</v>
      </c>
      <c r="D52" s="1" t="n">
        <v>31</v>
      </c>
      <c r="E52" s="1" t="n">
        <v>36</v>
      </c>
      <c r="F52" s="1" t="n">
        <v>15</v>
      </c>
      <c r="M52" s="1"/>
      <c r="N52" s="1"/>
      <c r="O52" s="1"/>
      <c r="P52" s="1"/>
      <c r="T52" s="102" t="n">
        <v>51</v>
      </c>
      <c r="U52" s="6" t="n">
        <v>19</v>
      </c>
      <c r="V52" s="6" t="n">
        <v>47</v>
      </c>
      <c r="W52" s="6" t="n">
        <v>70</v>
      </c>
      <c r="X52" s="6" t="n">
        <v>82</v>
      </c>
      <c r="Y52" s="6" t="n">
        <v>34</v>
      </c>
      <c r="Z52" s="6" t="n">
        <v>43</v>
      </c>
      <c r="AA52" s="6" t="n">
        <v>85</v>
      </c>
      <c r="AB52" s="6" t="n">
        <v>15</v>
      </c>
      <c r="AC52" s="6" t="n">
        <v>88</v>
      </c>
      <c r="AD52" s="6"/>
      <c r="AE52" s="6"/>
      <c r="AF52" s="102"/>
      <c r="AG52" s="6"/>
      <c r="AH52" s="1"/>
    </row>
    <row r="53" customFormat="false" ht="16.4" hidden="false" customHeight="false" outlineLevel="0" collapsed="false">
      <c r="A53" s="100" t="n">
        <v>52</v>
      </c>
      <c r="B53" s="103" t="s">
        <v>538</v>
      </c>
      <c r="C53" s="1" t="n">
        <v>20</v>
      </c>
      <c r="D53" s="1" t="n">
        <v>38</v>
      </c>
      <c r="E53" s="1" t="n">
        <v>43</v>
      </c>
      <c r="F53" s="1" t="n">
        <v>25</v>
      </c>
      <c r="M53" s="1"/>
      <c r="N53" s="1"/>
      <c r="O53" s="1"/>
      <c r="P53" s="1"/>
      <c r="T53" s="102" t="n">
        <v>52</v>
      </c>
      <c r="U53" s="6" t="n">
        <v>97</v>
      </c>
      <c r="V53" s="6" t="n">
        <v>23</v>
      </c>
      <c r="W53" s="6" t="n">
        <v>54</v>
      </c>
      <c r="X53" s="6" t="n">
        <v>71</v>
      </c>
      <c r="Y53" s="6" t="n">
        <v>90</v>
      </c>
      <c r="Z53" s="6" t="n">
        <v>22</v>
      </c>
      <c r="AA53" s="6" t="n">
        <v>86</v>
      </c>
      <c r="AB53" s="6" t="n">
        <v>25</v>
      </c>
      <c r="AC53" s="102"/>
      <c r="AD53" s="6"/>
      <c r="AE53" s="6"/>
      <c r="AF53" s="102"/>
      <c r="AG53" s="6"/>
      <c r="AH53" s="1"/>
    </row>
    <row r="54" customFormat="false" ht="16.4" hidden="false" customHeight="false" outlineLevel="0" collapsed="false">
      <c r="A54" s="100" t="n">
        <v>53</v>
      </c>
      <c r="B54" s="103" t="s">
        <v>539</v>
      </c>
      <c r="C54" s="1" t="n">
        <v>25</v>
      </c>
      <c r="D54" s="1" t="n">
        <v>43</v>
      </c>
      <c r="E54" s="1" t="n">
        <v>48</v>
      </c>
      <c r="F54" s="1" t="n">
        <v>35</v>
      </c>
      <c r="M54" s="1"/>
      <c r="N54" s="1"/>
      <c r="O54" s="1"/>
      <c r="P54" s="1"/>
      <c r="T54" s="102" t="n">
        <v>53</v>
      </c>
      <c r="U54" s="6" t="n">
        <v>113</v>
      </c>
      <c r="V54" s="6" t="n">
        <v>91</v>
      </c>
      <c r="W54" s="6" t="n">
        <v>100</v>
      </c>
      <c r="X54" s="6" t="n">
        <v>63</v>
      </c>
      <c r="Y54" s="6" t="n">
        <v>35</v>
      </c>
      <c r="Z54" s="6"/>
      <c r="AA54" s="6"/>
      <c r="AB54" s="6"/>
      <c r="AC54" s="102"/>
      <c r="AD54" s="6"/>
      <c r="AE54" s="6"/>
      <c r="AF54" s="102"/>
      <c r="AG54" s="6"/>
      <c r="AH54" s="1"/>
    </row>
    <row r="55" customFormat="false" ht="16.4" hidden="false" customHeight="false" outlineLevel="0" collapsed="false">
      <c r="A55" s="100" t="n">
        <v>54</v>
      </c>
      <c r="B55" s="103" t="s">
        <v>540</v>
      </c>
      <c r="C55" s="1" t="n">
        <v>34</v>
      </c>
      <c r="D55" s="1" t="n">
        <v>52</v>
      </c>
      <c r="E55" s="1" t="n">
        <v>57</v>
      </c>
      <c r="F55" s="1" t="n">
        <v>45</v>
      </c>
      <c r="M55" s="1"/>
      <c r="N55" s="1"/>
      <c r="O55" s="1"/>
      <c r="P55" s="1"/>
      <c r="T55" s="102" t="n">
        <v>54</v>
      </c>
      <c r="U55" s="6" t="n">
        <v>117</v>
      </c>
      <c r="V55" s="6" t="n">
        <v>125</v>
      </c>
      <c r="W55" s="6" t="n">
        <v>59</v>
      </c>
      <c r="X55" s="6" t="n">
        <v>68</v>
      </c>
      <c r="Y55" s="6" t="n">
        <v>78</v>
      </c>
      <c r="Z55" s="6" t="n">
        <v>87</v>
      </c>
      <c r="AA55" s="6" t="n">
        <v>101</v>
      </c>
      <c r="AB55" s="6" t="n">
        <v>39</v>
      </c>
      <c r="AC55" s="6" t="n">
        <v>67</v>
      </c>
      <c r="AD55" s="6" t="n">
        <v>77</v>
      </c>
      <c r="AE55" s="6" t="n">
        <v>45</v>
      </c>
      <c r="AF55" s="102"/>
      <c r="AG55" s="6"/>
      <c r="AH55" s="1"/>
    </row>
    <row r="56" customFormat="false" ht="16.4" hidden="false" customHeight="false" outlineLevel="0" collapsed="false">
      <c r="A56" s="100" t="n">
        <v>55</v>
      </c>
      <c r="B56" s="103" t="s">
        <v>541</v>
      </c>
      <c r="C56" s="1" t="n">
        <v>14</v>
      </c>
      <c r="D56" s="1" t="n">
        <v>32</v>
      </c>
      <c r="E56" s="1" t="n">
        <v>37</v>
      </c>
      <c r="F56" s="1" t="n">
        <v>23</v>
      </c>
      <c r="M56" s="1"/>
      <c r="N56" s="1"/>
      <c r="O56" s="1"/>
      <c r="P56" s="1"/>
      <c r="T56" s="102" t="n">
        <v>55</v>
      </c>
      <c r="U56" s="6" t="n">
        <v>74</v>
      </c>
      <c r="V56" s="6" t="n">
        <v>44</v>
      </c>
      <c r="W56" s="6" t="n">
        <v>105</v>
      </c>
      <c r="X56" s="6"/>
      <c r="Y56" s="6"/>
      <c r="Z56" s="6"/>
      <c r="AA56" s="6"/>
      <c r="AB56" s="6"/>
      <c r="AC56" s="6"/>
      <c r="AD56" s="6"/>
      <c r="AE56" s="6"/>
      <c r="AF56" s="102"/>
      <c r="AG56" s="6"/>
      <c r="AH56" s="1"/>
    </row>
    <row r="57" customFormat="false" ht="20.1" hidden="false" customHeight="false" outlineLevel="0" collapsed="false">
      <c r="A57" s="100" t="n">
        <v>56</v>
      </c>
      <c r="B57" s="103" t="s">
        <v>542</v>
      </c>
      <c r="C57" s="1" t="n">
        <v>15</v>
      </c>
      <c r="D57" s="1" t="n">
        <v>33</v>
      </c>
      <c r="E57" s="1" t="n">
        <v>38</v>
      </c>
      <c r="F57" s="1" t="n">
        <v>65</v>
      </c>
      <c r="M57" s="1"/>
      <c r="N57" s="1"/>
      <c r="O57" s="1"/>
      <c r="P57" s="1"/>
      <c r="T57" s="102" t="n">
        <v>56</v>
      </c>
      <c r="U57" s="6" t="n">
        <v>94</v>
      </c>
      <c r="V57" s="6" t="n">
        <v>120</v>
      </c>
      <c r="W57" s="6" t="n">
        <v>48</v>
      </c>
      <c r="X57" s="6" t="n">
        <v>83</v>
      </c>
      <c r="Y57" s="6" t="n">
        <v>106</v>
      </c>
      <c r="Z57" s="6" t="n">
        <v>19</v>
      </c>
      <c r="AA57" s="6" t="n">
        <v>47</v>
      </c>
      <c r="AB57" s="6" t="n">
        <v>70</v>
      </c>
      <c r="AC57" s="6" t="n">
        <v>82</v>
      </c>
      <c r="AD57" s="6" t="n">
        <v>65</v>
      </c>
      <c r="AE57" s="6" t="n">
        <v>66</v>
      </c>
      <c r="AF57" s="6" t="n">
        <v>114</v>
      </c>
      <c r="AG57" s="6"/>
      <c r="AH57" s="1"/>
    </row>
    <row r="58" customFormat="false" ht="16.4" hidden="false" customHeight="false" outlineLevel="0" collapsed="false">
      <c r="A58" s="100" t="n">
        <v>57</v>
      </c>
      <c r="B58" s="103" t="s">
        <v>543</v>
      </c>
      <c r="C58" s="1" t="n">
        <v>22</v>
      </c>
      <c r="D58" s="1" t="n">
        <v>40</v>
      </c>
      <c r="E58" s="1" t="n">
        <v>45</v>
      </c>
      <c r="F58" s="1" t="n">
        <v>75</v>
      </c>
      <c r="M58" s="1"/>
      <c r="N58" s="1"/>
      <c r="O58" s="1"/>
      <c r="P58" s="1"/>
      <c r="T58" s="102" t="n">
        <v>57</v>
      </c>
      <c r="U58" s="6" t="n">
        <v>98</v>
      </c>
      <c r="V58" s="6" t="n">
        <v>104</v>
      </c>
      <c r="W58" s="6" t="n">
        <v>121</v>
      </c>
      <c r="X58" s="6" t="n">
        <v>64</v>
      </c>
      <c r="Y58" s="6" t="n">
        <v>23</v>
      </c>
      <c r="Z58" s="6" t="n">
        <v>54</v>
      </c>
      <c r="AA58" s="6" t="n">
        <v>71</v>
      </c>
      <c r="AB58" s="6" t="n">
        <v>90</v>
      </c>
      <c r="AC58" s="6" t="n">
        <v>75</v>
      </c>
      <c r="AD58" s="6"/>
      <c r="AE58" s="6"/>
      <c r="AF58" s="102"/>
      <c r="AG58" s="6"/>
      <c r="AH58" s="1"/>
    </row>
    <row r="59" customFormat="false" ht="16.4" hidden="false" customHeight="false" outlineLevel="0" collapsed="false">
      <c r="A59" s="100" t="n">
        <v>58</v>
      </c>
      <c r="B59" s="103" t="s">
        <v>544</v>
      </c>
      <c r="C59" s="1" t="n">
        <v>27</v>
      </c>
      <c r="D59" s="1" t="n">
        <v>45</v>
      </c>
      <c r="E59" s="1" t="n">
        <v>50</v>
      </c>
      <c r="F59" s="1" t="n">
        <v>14</v>
      </c>
      <c r="M59" s="1"/>
      <c r="N59" s="1"/>
      <c r="O59" s="1"/>
      <c r="P59" s="1"/>
      <c r="T59" s="102" t="n">
        <v>58</v>
      </c>
      <c r="U59" s="6" t="n">
        <v>110</v>
      </c>
      <c r="V59" s="6" t="n">
        <v>91</v>
      </c>
      <c r="W59" s="6" t="n">
        <v>100</v>
      </c>
      <c r="X59" s="6" t="n">
        <v>85</v>
      </c>
      <c r="Y59" s="6"/>
      <c r="Z59" s="6"/>
      <c r="AA59" s="6"/>
      <c r="AB59" s="6"/>
      <c r="AC59" s="102"/>
      <c r="AD59" s="6"/>
      <c r="AE59" s="6"/>
      <c r="AF59" s="102"/>
      <c r="AG59" s="6"/>
      <c r="AH59" s="1"/>
    </row>
    <row r="60" customFormat="false" ht="16.4" hidden="false" customHeight="false" outlineLevel="0" collapsed="false">
      <c r="A60" s="100" t="n">
        <v>59</v>
      </c>
      <c r="B60" s="103" t="s">
        <v>545</v>
      </c>
      <c r="C60" s="1" t="n">
        <v>36</v>
      </c>
      <c r="D60" s="1" t="n">
        <v>54</v>
      </c>
      <c r="E60" s="1" t="n">
        <v>59</v>
      </c>
      <c r="F60" s="1" t="n">
        <v>24</v>
      </c>
      <c r="M60" s="1"/>
      <c r="N60" s="1"/>
      <c r="O60" s="1"/>
      <c r="P60" s="1"/>
      <c r="T60" s="102" t="n">
        <v>59</v>
      </c>
      <c r="U60" s="6" t="n">
        <v>109</v>
      </c>
      <c r="V60" s="6" t="n">
        <v>118</v>
      </c>
      <c r="W60" s="6" t="n">
        <v>72</v>
      </c>
      <c r="X60" s="6" t="n">
        <v>88</v>
      </c>
      <c r="Y60" s="6" t="n">
        <v>111</v>
      </c>
      <c r="Z60" s="6" t="n">
        <v>59</v>
      </c>
      <c r="AA60" s="6" t="n">
        <v>68</v>
      </c>
      <c r="AB60" s="6" t="n">
        <v>78</v>
      </c>
      <c r="AC60" s="6" t="n">
        <v>87</v>
      </c>
      <c r="AD60" s="6" t="n">
        <v>101</v>
      </c>
      <c r="AE60" s="6" t="n">
        <v>95</v>
      </c>
      <c r="AF60" s="6" t="n">
        <v>102</v>
      </c>
      <c r="AG60" s="6" t="n">
        <v>119</v>
      </c>
      <c r="AH60" s="1"/>
    </row>
    <row r="61" customFormat="false" ht="20.1" hidden="false" customHeight="false" outlineLevel="0" collapsed="false">
      <c r="A61" s="100" t="n">
        <v>60</v>
      </c>
      <c r="B61" s="103" t="s">
        <v>546</v>
      </c>
      <c r="C61" s="1" t="n">
        <v>17</v>
      </c>
      <c r="D61" s="1" t="n">
        <v>35</v>
      </c>
      <c r="E61" s="1" t="n">
        <v>40</v>
      </c>
      <c r="F61" s="1" t="n">
        <v>6</v>
      </c>
      <c r="M61" s="1"/>
      <c r="N61" s="1"/>
      <c r="O61" s="1"/>
      <c r="P61" s="1"/>
      <c r="T61" s="102" t="n">
        <v>60</v>
      </c>
      <c r="U61" s="6" t="n">
        <v>92</v>
      </c>
      <c r="V61" s="6" t="n">
        <v>44</v>
      </c>
      <c r="W61" s="6" t="n">
        <v>105</v>
      </c>
      <c r="X61" s="6" t="n">
        <v>6</v>
      </c>
      <c r="Y61" s="6"/>
      <c r="Z61" s="6"/>
      <c r="AA61" s="6"/>
      <c r="AB61" s="6"/>
      <c r="AC61" s="102"/>
      <c r="AD61" s="6"/>
      <c r="AE61" s="6"/>
      <c r="AF61" s="102"/>
      <c r="AG61" s="6"/>
      <c r="AH61" s="1"/>
    </row>
    <row r="62" customFormat="false" ht="16.4" hidden="false" customHeight="false" outlineLevel="0" collapsed="false">
      <c r="A62" s="100" t="n">
        <v>61</v>
      </c>
      <c r="B62" s="103" t="s">
        <v>547</v>
      </c>
      <c r="C62" s="1" t="n">
        <v>18</v>
      </c>
      <c r="D62" s="1" t="n">
        <v>36</v>
      </c>
      <c r="E62" s="1" t="n">
        <v>41</v>
      </c>
      <c r="F62" s="1" t="n">
        <v>16</v>
      </c>
      <c r="M62" s="1"/>
      <c r="N62" s="1"/>
      <c r="O62" s="1"/>
      <c r="P62" s="1"/>
      <c r="T62" s="102" t="n">
        <v>61</v>
      </c>
      <c r="U62" s="6" t="n">
        <v>24</v>
      </c>
      <c r="V62" s="6" t="n">
        <v>102</v>
      </c>
      <c r="W62" s="6" t="n">
        <v>48</v>
      </c>
      <c r="X62" s="6" t="n">
        <v>83</v>
      </c>
      <c r="Y62" s="6" t="n">
        <v>106</v>
      </c>
      <c r="Z62" s="6" t="n">
        <v>16</v>
      </c>
      <c r="AA62" s="6" t="n">
        <v>44</v>
      </c>
      <c r="AB62" s="6"/>
      <c r="AC62" s="102"/>
      <c r="AD62" s="6"/>
      <c r="AE62" s="6"/>
      <c r="AF62" s="102"/>
      <c r="AG62" s="6"/>
      <c r="AH62" s="1"/>
    </row>
    <row r="63" customFormat="false" ht="16.4" hidden="false" customHeight="false" outlineLevel="0" collapsed="false">
      <c r="A63" s="100" t="n">
        <v>62</v>
      </c>
      <c r="B63" s="103" t="s">
        <v>548</v>
      </c>
      <c r="C63" s="1" t="n">
        <v>25</v>
      </c>
      <c r="D63" s="1" t="n">
        <v>43</v>
      </c>
      <c r="E63" s="1" t="n">
        <v>48</v>
      </c>
      <c r="F63" s="1" t="n">
        <v>26</v>
      </c>
      <c r="M63" s="1"/>
      <c r="N63" s="1"/>
      <c r="O63" s="1"/>
      <c r="P63" s="1"/>
      <c r="T63" s="102" t="n">
        <v>62</v>
      </c>
      <c r="U63" s="6" t="n">
        <v>114</v>
      </c>
      <c r="V63" s="6" t="n">
        <v>95</v>
      </c>
      <c r="W63" s="6" t="n">
        <v>64</v>
      </c>
      <c r="X63" s="6" t="n">
        <v>26</v>
      </c>
      <c r="Y63" s="6" t="n">
        <v>107</v>
      </c>
      <c r="Z63" s="6"/>
      <c r="AA63" s="6"/>
      <c r="AB63" s="6"/>
      <c r="AC63" s="102"/>
      <c r="AD63" s="6"/>
      <c r="AE63" s="6"/>
      <c r="AF63" s="102"/>
      <c r="AG63" s="6"/>
      <c r="AH63" s="1"/>
    </row>
    <row r="64" customFormat="false" ht="16.4" hidden="false" customHeight="false" outlineLevel="0" collapsed="false">
      <c r="A64" s="100" t="n">
        <v>63</v>
      </c>
      <c r="B64" s="103" t="s">
        <v>549</v>
      </c>
      <c r="C64" s="1" t="n">
        <v>30</v>
      </c>
      <c r="D64" s="1" t="n">
        <v>48</v>
      </c>
      <c r="E64" s="1" t="n">
        <v>53</v>
      </c>
      <c r="F64" s="1" t="n">
        <v>36</v>
      </c>
      <c r="M64" s="1"/>
      <c r="N64" s="1"/>
      <c r="O64" s="1"/>
      <c r="P64" s="1"/>
      <c r="T64" s="102" t="n">
        <v>63</v>
      </c>
      <c r="U64" s="6" t="n">
        <v>69</v>
      </c>
      <c r="V64" s="6" t="n">
        <v>79</v>
      </c>
      <c r="W64" s="6" t="n">
        <v>96</v>
      </c>
      <c r="X64" s="6" t="n">
        <v>107</v>
      </c>
      <c r="Y64" s="6" t="n">
        <v>110</v>
      </c>
      <c r="Z64" s="6" t="n">
        <v>36</v>
      </c>
      <c r="AA64" s="6"/>
      <c r="AB64" s="6"/>
      <c r="AC64" s="102"/>
      <c r="AD64" s="6"/>
      <c r="AE64" s="6"/>
      <c r="AF64" s="102"/>
      <c r="AG64" s="6"/>
      <c r="AH64" s="1"/>
    </row>
    <row r="65" customFormat="false" ht="16.4" hidden="false" customHeight="false" outlineLevel="0" collapsed="false">
      <c r="A65" s="100" t="n">
        <v>64</v>
      </c>
      <c r="B65" s="103" t="s">
        <v>550</v>
      </c>
      <c r="C65" s="1" t="n">
        <v>39</v>
      </c>
      <c r="D65" s="1" t="n">
        <v>57</v>
      </c>
      <c r="E65" s="1" t="n">
        <v>62</v>
      </c>
      <c r="F65" s="1" t="n">
        <v>46</v>
      </c>
      <c r="M65" s="1"/>
      <c r="N65" s="1"/>
      <c r="O65" s="1"/>
      <c r="P65" s="1"/>
      <c r="T65" s="102" t="n">
        <v>64</v>
      </c>
      <c r="U65" s="6" t="n">
        <v>122</v>
      </c>
      <c r="V65" s="6" t="n">
        <v>73</v>
      </c>
      <c r="W65" s="6" t="n">
        <v>115</v>
      </c>
      <c r="X65" s="6" t="n">
        <v>72</v>
      </c>
      <c r="Y65" s="6" t="n">
        <v>88</v>
      </c>
      <c r="Z65" s="6" t="n">
        <v>111</v>
      </c>
      <c r="AA65" s="6" t="n">
        <v>46</v>
      </c>
      <c r="AB65" s="6"/>
      <c r="AC65" s="6"/>
      <c r="AD65" s="6"/>
      <c r="AE65" s="6"/>
      <c r="AF65" s="102"/>
      <c r="AG65" s="6"/>
      <c r="AH65" s="1"/>
    </row>
    <row r="66" customFormat="false" ht="16.4" hidden="false" customHeight="false" outlineLevel="0" collapsed="false">
      <c r="A66" s="100" t="n">
        <v>65</v>
      </c>
      <c r="B66" s="103" t="s">
        <v>551</v>
      </c>
      <c r="C66" s="1" t="n">
        <v>23</v>
      </c>
      <c r="D66" s="1" t="n">
        <v>41</v>
      </c>
      <c r="E66" s="1" t="n">
        <v>46</v>
      </c>
      <c r="F66" s="1" t="n">
        <v>56</v>
      </c>
      <c r="M66" s="1"/>
      <c r="N66" s="1"/>
      <c r="O66" s="1"/>
      <c r="P66" s="1"/>
      <c r="T66" s="102" t="n">
        <v>65</v>
      </c>
      <c r="U66" s="6" t="n">
        <v>49</v>
      </c>
      <c r="V66" s="6" t="n">
        <v>84</v>
      </c>
      <c r="W66" s="6" t="n">
        <v>93</v>
      </c>
      <c r="X66" s="6" t="n">
        <v>116</v>
      </c>
      <c r="Y66" s="6" t="n">
        <v>92</v>
      </c>
      <c r="Z66" s="6" t="n">
        <v>56</v>
      </c>
      <c r="AA66" s="6"/>
      <c r="AB66" s="6"/>
      <c r="AC66" s="102"/>
      <c r="AD66" s="6"/>
      <c r="AE66" s="6"/>
      <c r="AF66" s="102"/>
      <c r="AG66" s="6"/>
      <c r="AH66" s="1"/>
    </row>
    <row r="67" customFormat="false" ht="16.4" hidden="false" customHeight="false" outlineLevel="0" collapsed="false">
      <c r="A67" s="100" t="n">
        <v>66</v>
      </c>
      <c r="B67" s="103" t="s">
        <v>552</v>
      </c>
      <c r="C67" s="1" t="n">
        <v>24</v>
      </c>
      <c r="D67" s="1" t="n">
        <v>42</v>
      </c>
      <c r="E67" s="1" t="n">
        <v>47</v>
      </c>
      <c r="F67" s="1" t="n">
        <v>56</v>
      </c>
      <c r="M67" s="1"/>
      <c r="N67" s="1"/>
      <c r="O67" s="1"/>
      <c r="P67" s="1"/>
      <c r="T67" s="102" t="n">
        <v>66</v>
      </c>
      <c r="U67" s="6" t="n">
        <v>99</v>
      </c>
      <c r="V67" s="6" t="n">
        <v>103</v>
      </c>
      <c r="W67" s="6" t="n">
        <v>112</v>
      </c>
      <c r="X67" s="6" t="n">
        <v>24</v>
      </c>
      <c r="Y67" s="6" t="n">
        <v>102</v>
      </c>
      <c r="Z67" s="6" t="n">
        <v>22</v>
      </c>
      <c r="AA67" s="6" t="n">
        <v>124</v>
      </c>
      <c r="AB67" s="6"/>
      <c r="AC67" s="102"/>
      <c r="AD67" s="6"/>
      <c r="AE67" s="6"/>
      <c r="AF67" s="102"/>
      <c r="AG67" s="6"/>
      <c r="AH67" s="1"/>
    </row>
    <row r="68" customFormat="false" ht="16.4" hidden="false" customHeight="false" outlineLevel="0" collapsed="false">
      <c r="A68" s="100" t="n">
        <v>67</v>
      </c>
      <c r="B68" s="103" t="s">
        <v>553</v>
      </c>
      <c r="C68" s="1" t="n">
        <v>31</v>
      </c>
      <c r="D68" s="1" t="n">
        <v>49</v>
      </c>
      <c r="E68" s="1" t="n">
        <v>54</v>
      </c>
      <c r="F68" s="1" t="n">
        <v>76</v>
      </c>
      <c r="M68" s="1"/>
      <c r="N68" s="1"/>
      <c r="O68" s="1"/>
      <c r="P68" s="1"/>
      <c r="T68" s="102" t="n">
        <v>67</v>
      </c>
      <c r="U68" s="6" t="n">
        <v>95</v>
      </c>
      <c r="V68" s="6" t="n">
        <v>76</v>
      </c>
      <c r="W68" s="6"/>
      <c r="X68" s="6"/>
      <c r="Y68" s="6"/>
      <c r="Z68" s="6"/>
      <c r="AA68" s="6"/>
      <c r="AB68" s="6"/>
      <c r="AC68" s="102"/>
      <c r="AD68" s="6"/>
      <c r="AE68" s="6"/>
      <c r="AF68" s="102"/>
      <c r="AG68" s="6"/>
      <c r="AH68" s="1"/>
    </row>
    <row r="69" customFormat="false" ht="16.4" hidden="false" customHeight="false" outlineLevel="0" collapsed="false">
      <c r="A69" s="100" t="n">
        <v>68</v>
      </c>
      <c r="B69" s="103" t="s">
        <v>554</v>
      </c>
      <c r="C69" s="1" t="n">
        <v>36</v>
      </c>
      <c r="D69" s="1" t="n">
        <v>54</v>
      </c>
      <c r="E69" s="1" t="n">
        <v>59</v>
      </c>
      <c r="F69" s="1" t="n">
        <v>15</v>
      </c>
      <c r="M69" s="1"/>
      <c r="N69" s="1"/>
      <c r="O69" s="1"/>
      <c r="P69" s="1"/>
      <c r="T69" s="102" t="n">
        <v>68</v>
      </c>
      <c r="U69" s="6" t="n">
        <v>119</v>
      </c>
      <c r="V69" s="6" t="n">
        <v>89</v>
      </c>
      <c r="W69" s="6" t="n">
        <v>108</v>
      </c>
      <c r="X69" s="6" t="n">
        <v>69</v>
      </c>
      <c r="Y69" s="6" t="n">
        <v>79</v>
      </c>
      <c r="Z69" s="6" t="n">
        <v>96</v>
      </c>
      <c r="AA69" s="6" t="n">
        <v>107</v>
      </c>
      <c r="AB69" s="6" t="n">
        <v>86</v>
      </c>
      <c r="AC69" s="6"/>
      <c r="AD69" s="6"/>
      <c r="AE69" s="6"/>
      <c r="AF69" s="102"/>
      <c r="AG69" s="6"/>
      <c r="AH69" s="1"/>
    </row>
    <row r="70" customFormat="false" ht="16.4" hidden="false" customHeight="false" outlineLevel="0" collapsed="false">
      <c r="A70" s="100" t="n">
        <v>69</v>
      </c>
      <c r="B70" s="103" t="s">
        <v>555</v>
      </c>
      <c r="C70" s="1" t="n">
        <v>45</v>
      </c>
      <c r="D70" s="1" t="n">
        <v>63</v>
      </c>
      <c r="E70" s="1" t="n">
        <v>68</v>
      </c>
      <c r="F70" s="1" t="n">
        <v>25</v>
      </c>
      <c r="M70" s="1"/>
      <c r="N70" s="1"/>
      <c r="O70" s="1"/>
      <c r="P70" s="1"/>
      <c r="T70" s="102" t="n">
        <v>69</v>
      </c>
      <c r="U70" s="6" t="n">
        <v>73</v>
      </c>
      <c r="V70" s="6" t="n">
        <v>115</v>
      </c>
      <c r="W70" s="6" t="n">
        <v>96</v>
      </c>
      <c r="X70" s="6" t="n">
        <v>112</v>
      </c>
      <c r="Y70" s="6" t="n">
        <v>7</v>
      </c>
      <c r="Z70" s="6"/>
      <c r="AA70" s="6"/>
      <c r="AB70" s="6"/>
      <c r="AC70" s="6"/>
      <c r="AD70" s="6"/>
      <c r="AE70" s="6"/>
      <c r="AF70" s="102"/>
      <c r="AG70" s="6"/>
      <c r="AH70" s="1"/>
    </row>
    <row r="71" customFormat="false" ht="16.4" hidden="false" customHeight="false" outlineLevel="0" collapsed="false">
      <c r="A71" s="100" t="n">
        <v>70</v>
      </c>
      <c r="B71" s="103" t="s">
        <v>556</v>
      </c>
      <c r="C71" s="1" t="n">
        <v>33</v>
      </c>
      <c r="D71" s="1" t="n">
        <v>51</v>
      </c>
      <c r="E71" s="1" t="n">
        <v>56</v>
      </c>
      <c r="F71" s="1" t="n">
        <v>7</v>
      </c>
      <c r="M71" s="1"/>
      <c r="N71" s="1"/>
      <c r="O71" s="1"/>
      <c r="P71" s="1"/>
      <c r="T71" s="102" t="n">
        <v>70</v>
      </c>
      <c r="U71" s="6" t="n">
        <v>123</v>
      </c>
      <c r="V71" s="6" t="n">
        <v>97</v>
      </c>
      <c r="W71" s="6" t="n">
        <v>49</v>
      </c>
      <c r="X71" s="6" t="n">
        <v>84</v>
      </c>
      <c r="Y71" s="6" t="n">
        <v>93</v>
      </c>
      <c r="Z71" s="6" t="n">
        <v>116</v>
      </c>
      <c r="AA71" s="6"/>
      <c r="AB71" s="6"/>
      <c r="AC71" s="102"/>
      <c r="AD71" s="6"/>
      <c r="AE71" s="6"/>
      <c r="AF71" s="6"/>
      <c r="AG71" s="6"/>
      <c r="AH71" s="1"/>
    </row>
    <row r="72" customFormat="false" ht="16.4" hidden="false" customHeight="false" outlineLevel="0" collapsed="false">
      <c r="A72" s="100" t="n">
        <v>71</v>
      </c>
      <c r="B72" s="103" t="s">
        <v>557</v>
      </c>
      <c r="C72" s="1" t="n">
        <v>34</v>
      </c>
      <c r="D72" s="1" t="n">
        <v>52</v>
      </c>
      <c r="E72" s="1" t="n">
        <v>57</v>
      </c>
      <c r="F72" s="1" t="n">
        <v>17</v>
      </c>
      <c r="M72" s="1"/>
      <c r="N72" s="1"/>
      <c r="O72" s="1"/>
      <c r="P72" s="1"/>
      <c r="T72" s="102" t="n">
        <v>71</v>
      </c>
      <c r="U72" s="6" t="n">
        <v>113</v>
      </c>
      <c r="V72" s="6" t="n">
        <v>103</v>
      </c>
      <c r="W72" s="6" t="n">
        <v>112</v>
      </c>
      <c r="X72" s="6" t="n">
        <v>17</v>
      </c>
      <c r="Y72" s="6"/>
      <c r="Z72" s="6"/>
      <c r="AA72" s="6"/>
      <c r="AB72" s="6"/>
      <c r="AC72" s="102"/>
      <c r="AD72" s="6"/>
      <c r="AE72" s="6"/>
      <c r="AF72" s="102"/>
      <c r="AG72" s="6"/>
      <c r="AH72" s="1"/>
    </row>
    <row r="73" customFormat="false" ht="16.4" hidden="false" customHeight="false" outlineLevel="0" collapsed="false">
      <c r="A73" s="100" t="n">
        <v>72</v>
      </c>
      <c r="B73" s="103" t="s">
        <v>558</v>
      </c>
      <c r="C73" s="1" t="n">
        <v>41</v>
      </c>
      <c r="D73" s="1" t="n">
        <v>59</v>
      </c>
      <c r="E73" s="1" t="n">
        <v>64</v>
      </c>
      <c r="F73" s="1" t="n">
        <v>27</v>
      </c>
      <c r="M73" s="1"/>
      <c r="N73" s="1"/>
      <c r="O73" s="1"/>
      <c r="P73" s="1"/>
      <c r="T73" s="102" t="n">
        <v>72</v>
      </c>
      <c r="U73" s="6" t="n">
        <v>117</v>
      </c>
      <c r="V73" s="6" t="n">
        <v>27</v>
      </c>
      <c r="W73" s="6"/>
      <c r="X73" s="6"/>
      <c r="Y73" s="6"/>
      <c r="Z73" s="6"/>
      <c r="AA73" s="6"/>
      <c r="AB73" s="6"/>
      <c r="AC73" s="6"/>
      <c r="AD73" s="6"/>
      <c r="AE73" s="6"/>
      <c r="AF73" s="102"/>
      <c r="AG73" s="6"/>
      <c r="AH73" s="1"/>
    </row>
    <row r="74" customFormat="false" ht="16.4" hidden="false" customHeight="false" outlineLevel="0" collapsed="false">
      <c r="A74" s="100" t="n">
        <v>73</v>
      </c>
      <c r="B74" s="103" t="s">
        <v>559</v>
      </c>
      <c r="C74" s="1" t="n">
        <v>46</v>
      </c>
      <c r="D74" s="1" t="n">
        <v>64</v>
      </c>
      <c r="E74" s="1" t="n">
        <v>69</v>
      </c>
      <c r="F74" s="1" t="n">
        <v>37</v>
      </c>
      <c r="M74" s="1"/>
      <c r="N74" s="1"/>
      <c r="O74" s="1"/>
      <c r="P74" s="1"/>
      <c r="T74" s="102" t="n">
        <v>73</v>
      </c>
      <c r="U74" s="6" t="n">
        <v>74</v>
      </c>
      <c r="V74" s="6" t="n">
        <v>89</v>
      </c>
      <c r="W74" s="6" t="n">
        <v>108</v>
      </c>
      <c r="X74" s="6" t="n">
        <v>37</v>
      </c>
      <c r="Y74" s="6"/>
      <c r="Z74" s="6"/>
      <c r="AA74" s="6"/>
      <c r="AB74" s="6"/>
      <c r="AC74" s="102"/>
      <c r="AD74" s="6"/>
      <c r="AE74" s="6"/>
      <c r="AF74" s="102"/>
      <c r="AG74" s="6"/>
      <c r="AH74" s="1"/>
    </row>
    <row r="75" customFormat="false" ht="16.4" hidden="false" customHeight="false" outlineLevel="0" collapsed="false">
      <c r="A75" s="100" t="n">
        <v>74</v>
      </c>
      <c r="B75" s="103" t="s">
        <v>560</v>
      </c>
      <c r="C75" s="1" t="n">
        <v>55</v>
      </c>
      <c r="D75" s="1" t="n">
        <v>73</v>
      </c>
      <c r="E75" s="1" t="n">
        <v>78</v>
      </c>
      <c r="F75" s="1" t="n">
        <v>47</v>
      </c>
      <c r="M75" s="1"/>
      <c r="N75" s="1"/>
      <c r="O75" s="1"/>
      <c r="P75" s="1"/>
      <c r="T75" s="102" t="n">
        <v>74</v>
      </c>
      <c r="U75" s="6" t="n">
        <v>94</v>
      </c>
      <c r="V75" s="6" t="n">
        <v>120</v>
      </c>
      <c r="W75" s="6" t="n">
        <v>47</v>
      </c>
      <c r="X75" s="6"/>
      <c r="Y75" s="6"/>
      <c r="Z75" s="6"/>
      <c r="AA75" s="6"/>
      <c r="AB75" s="6"/>
      <c r="AC75" s="102"/>
      <c r="AD75" s="6"/>
      <c r="AE75" s="6"/>
      <c r="AF75" s="102"/>
      <c r="AG75" s="6"/>
      <c r="AH75" s="1"/>
    </row>
    <row r="76" customFormat="false" ht="16.4" hidden="false" customHeight="false" outlineLevel="0" collapsed="false">
      <c r="A76" s="100" t="n">
        <v>75</v>
      </c>
      <c r="B76" s="103" t="s">
        <v>561</v>
      </c>
      <c r="C76" s="1" t="n">
        <v>23</v>
      </c>
      <c r="D76" s="1" t="n">
        <v>41</v>
      </c>
      <c r="E76" s="1" t="n">
        <v>46</v>
      </c>
      <c r="F76" s="1" t="n">
        <v>57</v>
      </c>
      <c r="M76" s="1"/>
      <c r="N76" s="1"/>
      <c r="O76" s="1"/>
      <c r="P76" s="1"/>
      <c r="T76" s="102" t="n">
        <v>75</v>
      </c>
      <c r="U76" s="6" t="n">
        <v>98</v>
      </c>
      <c r="V76" s="6" t="n">
        <v>104</v>
      </c>
      <c r="W76" s="6" t="n">
        <v>121</v>
      </c>
      <c r="X76" s="6" t="n">
        <v>97</v>
      </c>
      <c r="Y76" s="6" t="n">
        <v>57</v>
      </c>
      <c r="Z76" s="6"/>
      <c r="AA76" s="6"/>
      <c r="AB76" s="6"/>
      <c r="AC76" s="102"/>
      <c r="AD76" s="6"/>
      <c r="AE76" s="6"/>
      <c r="AF76" s="6"/>
      <c r="AG76" s="6"/>
      <c r="AH76" s="1"/>
    </row>
    <row r="77" customFormat="false" ht="16.4" hidden="false" customHeight="false" outlineLevel="0" collapsed="false">
      <c r="A77" s="100" t="n">
        <v>76</v>
      </c>
      <c r="B77" s="103" t="s">
        <v>562</v>
      </c>
      <c r="C77" s="1" t="n">
        <v>24</v>
      </c>
      <c r="D77" s="1" t="n">
        <v>42</v>
      </c>
      <c r="E77" s="1" t="n">
        <v>47</v>
      </c>
      <c r="F77" s="1" t="n">
        <v>67</v>
      </c>
      <c r="M77" s="1"/>
      <c r="N77" s="1"/>
      <c r="O77" s="1"/>
      <c r="P77" s="1"/>
      <c r="T77" s="102" t="n">
        <v>76</v>
      </c>
      <c r="U77" s="6" t="n">
        <v>113</v>
      </c>
      <c r="V77" s="6" t="n">
        <v>67</v>
      </c>
      <c r="W77" s="6"/>
      <c r="X77" s="6"/>
      <c r="Y77" s="6"/>
      <c r="Z77" s="6"/>
      <c r="AA77" s="6"/>
      <c r="AB77" s="6"/>
      <c r="AC77" s="102"/>
      <c r="AD77" s="6"/>
      <c r="AE77" s="6"/>
      <c r="AF77" s="102"/>
      <c r="AG77" s="6"/>
      <c r="AH77" s="1"/>
    </row>
    <row r="78" customFormat="false" ht="16.4" hidden="false" customHeight="false" outlineLevel="0" collapsed="false">
      <c r="A78" s="100" t="n">
        <v>77</v>
      </c>
      <c r="B78" s="103" t="s">
        <v>563</v>
      </c>
      <c r="C78" s="1" t="n">
        <v>31</v>
      </c>
      <c r="D78" s="1" t="n">
        <v>49</v>
      </c>
      <c r="E78" s="1" t="n">
        <v>54</v>
      </c>
      <c r="F78" s="1" t="n">
        <v>18</v>
      </c>
      <c r="M78" s="1"/>
      <c r="N78" s="1"/>
      <c r="O78" s="1"/>
      <c r="P78" s="1"/>
      <c r="T78" s="102" t="n">
        <v>77</v>
      </c>
      <c r="U78" s="6" t="n">
        <v>109</v>
      </c>
      <c r="V78" s="6" t="n">
        <v>118</v>
      </c>
      <c r="W78" s="6" t="n">
        <v>117</v>
      </c>
      <c r="X78" s="6"/>
      <c r="Y78" s="6"/>
      <c r="Z78" s="6"/>
      <c r="AA78" s="6"/>
      <c r="AB78" s="6"/>
      <c r="AC78" s="102"/>
      <c r="AD78" s="6"/>
      <c r="AE78" s="6"/>
      <c r="AF78" s="102"/>
      <c r="AG78" s="6"/>
      <c r="AH78" s="1"/>
    </row>
    <row r="79" customFormat="false" ht="16.4" hidden="false" customHeight="false" outlineLevel="0" collapsed="false">
      <c r="A79" s="100" t="n">
        <v>78</v>
      </c>
      <c r="B79" s="103" t="s">
        <v>564</v>
      </c>
      <c r="C79" s="1" t="n">
        <v>36</v>
      </c>
      <c r="D79" s="1" t="n">
        <v>54</v>
      </c>
      <c r="E79" s="1" t="n">
        <v>59</v>
      </c>
      <c r="F79" s="1" t="n">
        <v>16</v>
      </c>
      <c r="M79" s="1"/>
      <c r="N79" s="1"/>
      <c r="O79" s="1"/>
      <c r="P79" s="1"/>
      <c r="T79" s="102" t="n">
        <v>78</v>
      </c>
      <c r="U79" s="6" t="n">
        <v>124</v>
      </c>
      <c r="V79" s="6" t="n">
        <v>74</v>
      </c>
      <c r="W79" s="6" t="n">
        <v>87</v>
      </c>
      <c r="X79" s="6"/>
      <c r="Y79" s="6"/>
      <c r="Z79" s="6"/>
      <c r="AA79" s="6"/>
      <c r="AB79" s="6"/>
      <c r="AC79" s="6"/>
      <c r="AD79" s="6"/>
      <c r="AE79" s="6"/>
      <c r="AF79" s="102"/>
      <c r="AG79" s="6"/>
      <c r="AH79" s="1"/>
    </row>
    <row r="80" customFormat="false" ht="16.4" hidden="false" customHeight="false" outlineLevel="0" collapsed="false">
      <c r="A80" s="100" t="n">
        <v>79</v>
      </c>
      <c r="B80" s="103" t="s">
        <v>565</v>
      </c>
      <c r="C80" s="1" t="n">
        <v>45</v>
      </c>
      <c r="D80" s="1" t="n">
        <v>63</v>
      </c>
      <c r="E80" s="1" t="n">
        <v>68</v>
      </c>
      <c r="F80" s="1" t="n">
        <v>26</v>
      </c>
      <c r="M80" s="1"/>
      <c r="N80" s="1"/>
      <c r="O80" s="1"/>
      <c r="P80" s="1"/>
      <c r="AC80" s="1"/>
      <c r="AF80" s="1"/>
      <c r="AH80" s="1"/>
    </row>
    <row r="81" customFormat="false" ht="16.4" hidden="false" customHeight="false" outlineLevel="0" collapsed="false">
      <c r="A81" s="100" t="n">
        <v>80</v>
      </c>
      <c r="B81" s="103" t="s">
        <v>566</v>
      </c>
      <c r="C81" s="1" t="n">
        <v>25</v>
      </c>
      <c r="D81" s="1" t="n">
        <v>43</v>
      </c>
      <c r="E81" s="1" t="n">
        <v>48</v>
      </c>
      <c r="F81" s="1" t="n">
        <v>8</v>
      </c>
      <c r="M81" s="1"/>
      <c r="N81" s="1"/>
      <c r="O81" s="1"/>
      <c r="P81" s="1"/>
      <c r="AC81" s="1"/>
      <c r="AF81" s="1"/>
      <c r="AH81" s="1"/>
    </row>
    <row r="82" customFormat="false" ht="16.4" hidden="false" customHeight="false" outlineLevel="0" collapsed="false">
      <c r="A82" s="100" t="n">
        <v>81</v>
      </c>
      <c r="B82" s="103" t="s">
        <v>567</v>
      </c>
      <c r="C82" s="1" t="n">
        <v>26</v>
      </c>
      <c r="D82" s="1" t="n">
        <v>44</v>
      </c>
      <c r="E82" s="1" t="n">
        <v>49</v>
      </c>
      <c r="F82" s="1" t="n">
        <v>18</v>
      </c>
      <c r="M82" s="1"/>
      <c r="N82" s="1"/>
      <c r="O82" s="1"/>
      <c r="P82" s="1"/>
      <c r="AC82" s="1"/>
      <c r="AF82" s="1"/>
      <c r="AH82" s="1"/>
    </row>
    <row r="83" customFormat="false" ht="16.4" hidden="false" customHeight="false" outlineLevel="0" collapsed="false">
      <c r="A83" s="100" t="n">
        <v>82</v>
      </c>
      <c r="B83" s="103" t="s">
        <v>568</v>
      </c>
      <c r="C83" s="1" t="n">
        <v>33</v>
      </c>
      <c r="D83" s="1" t="n">
        <v>51</v>
      </c>
      <c r="E83" s="1" t="n">
        <v>56</v>
      </c>
      <c r="F83" s="1" t="n">
        <v>28</v>
      </c>
      <c r="M83" s="1"/>
      <c r="N83" s="1"/>
      <c r="O83" s="1"/>
      <c r="P83" s="1"/>
      <c r="AC83" s="1"/>
      <c r="AF83" s="1"/>
      <c r="AH83" s="1"/>
    </row>
    <row r="84" customFormat="false" ht="16.4" hidden="false" customHeight="false" outlineLevel="0" collapsed="false">
      <c r="A84" s="100" t="n">
        <v>83</v>
      </c>
      <c r="B84" s="103" t="s">
        <v>569</v>
      </c>
      <c r="C84" s="1" t="n">
        <v>38</v>
      </c>
      <c r="D84" s="1" t="n">
        <v>56</v>
      </c>
      <c r="E84" s="1" t="n">
        <v>61</v>
      </c>
      <c r="F84" s="1" t="n">
        <v>38</v>
      </c>
      <c r="M84" s="1"/>
      <c r="N84" s="1"/>
      <c r="O84" s="1"/>
      <c r="P84" s="1"/>
      <c r="AC84" s="1"/>
      <c r="AF84" s="1"/>
      <c r="AH84" s="1"/>
    </row>
    <row r="85" customFormat="false" ht="16.4" hidden="false" customHeight="false" outlineLevel="0" collapsed="false">
      <c r="A85" s="100" t="n">
        <v>84</v>
      </c>
      <c r="B85" s="103" t="s">
        <v>570</v>
      </c>
      <c r="C85" s="1" t="n">
        <v>47</v>
      </c>
      <c r="D85" s="1" t="n">
        <v>65</v>
      </c>
      <c r="E85" s="1" t="n">
        <v>70</v>
      </c>
      <c r="F85" s="1" t="n">
        <v>48</v>
      </c>
      <c r="M85" s="1"/>
      <c r="N85" s="1"/>
      <c r="O85" s="1"/>
      <c r="P85" s="1"/>
      <c r="AC85" s="1"/>
      <c r="AF85" s="1"/>
    </row>
    <row r="86" customFormat="false" ht="16.4" hidden="false" customHeight="false" outlineLevel="0" collapsed="false">
      <c r="A86" s="100" t="n">
        <v>85</v>
      </c>
      <c r="B86" s="103" t="s">
        <v>571</v>
      </c>
      <c r="C86" s="1" t="n">
        <v>28</v>
      </c>
      <c r="D86" s="1" t="n">
        <v>46</v>
      </c>
      <c r="E86" s="1" t="n">
        <v>51</v>
      </c>
      <c r="F86" s="1" t="n">
        <v>58</v>
      </c>
      <c r="M86" s="1"/>
      <c r="N86" s="1"/>
      <c r="O86" s="1"/>
      <c r="P86" s="1"/>
      <c r="AC86" s="1"/>
      <c r="AF86" s="1"/>
    </row>
    <row r="87" customFormat="false" ht="20.1" hidden="false" customHeight="false" outlineLevel="0" collapsed="false">
      <c r="A87" s="100" t="n">
        <v>86</v>
      </c>
      <c r="B87" s="103" t="s">
        <v>572</v>
      </c>
      <c r="C87" s="1" t="n">
        <v>29</v>
      </c>
      <c r="D87" s="1" t="n">
        <v>47</v>
      </c>
      <c r="E87" s="1" t="n">
        <v>52</v>
      </c>
      <c r="F87" s="1" t="n">
        <v>68</v>
      </c>
      <c r="M87" s="1"/>
      <c r="N87" s="1"/>
      <c r="O87" s="1"/>
      <c r="P87" s="1"/>
      <c r="AC87" s="1"/>
    </row>
    <row r="88" customFormat="false" ht="16.4" hidden="false" customHeight="false" outlineLevel="0" collapsed="false">
      <c r="A88" s="100" t="n">
        <v>87</v>
      </c>
      <c r="B88" s="103" t="s">
        <v>573</v>
      </c>
      <c r="C88" s="1" t="n">
        <v>36</v>
      </c>
      <c r="D88" s="1" t="n">
        <v>54</v>
      </c>
      <c r="E88" s="1" t="n">
        <v>59</v>
      </c>
      <c r="F88" s="1" t="n">
        <v>78</v>
      </c>
      <c r="M88" s="1"/>
      <c r="N88" s="1"/>
      <c r="O88" s="1"/>
      <c r="P88" s="1"/>
      <c r="AF88" s="1"/>
    </row>
    <row r="89" customFormat="false" ht="16.4" hidden="false" customHeight="false" outlineLevel="0" collapsed="false">
      <c r="A89" s="100" t="n">
        <v>88</v>
      </c>
      <c r="B89" s="103" t="s">
        <v>574</v>
      </c>
      <c r="C89" s="1" t="n">
        <v>41</v>
      </c>
      <c r="D89" s="1" t="n">
        <v>59</v>
      </c>
      <c r="E89" s="1" t="n">
        <v>64</v>
      </c>
      <c r="F89" s="1" t="n">
        <v>51</v>
      </c>
      <c r="M89" s="1"/>
      <c r="N89" s="1"/>
      <c r="O89" s="1"/>
      <c r="P89" s="1"/>
      <c r="AF89" s="1"/>
    </row>
    <row r="90" customFormat="false" ht="16.4" hidden="false" customHeight="false" outlineLevel="0" collapsed="false">
      <c r="A90" s="100" t="n">
        <v>89</v>
      </c>
      <c r="B90" s="103" t="s">
        <v>575</v>
      </c>
      <c r="C90" s="1" t="n">
        <v>50</v>
      </c>
      <c r="D90" s="1" t="n">
        <v>68</v>
      </c>
      <c r="E90" s="1" t="n">
        <v>73</v>
      </c>
      <c r="F90" s="1" t="n">
        <v>27</v>
      </c>
      <c r="M90" s="1"/>
      <c r="N90" s="1"/>
      <c r="O90" s="1"/>
      <c r="P90" s="1"/>
    </row>
    <row r="91" customFormat="false" ht="16.4" hidden="false" customHeight="false" outlineLevel="0" collapsed="false">
      <c r="A91" s="100" t="n">
        <v>90</v>
      </c>
      <c r="B91" s="103" t="s">
        <v>576</v>
      </c>
      <c r="C91" s="1" t="n">
        <v>34</v>
      </c>
      <c r="D91" s="1" t="n">
        <v>52</v>
      </c>
      <c r="E91" s="1" t="n">
        <v>57</v>
      </c>
      <c r="F91" s="1" t="n">
        <v>9</v>
      </c>
      <c r="M91" s="1"/>
      <c r="N91" s="1"/>
      <c r="O91" s="1"/>
      <c r="P91" s="1"/>
    </row>
    <row r="92" customFormat="false" ht="16.4" hidden="false" customHeight="false" outlineLevel="0" collapsed="false">
      <c r="A92" s="100" t="n">
        <v>91</v>
      </c>
      <c r="B92" s="103" t="s">
        <v>577</v>
      </c>
      <c r="C92" s="1" t="n">
        <v>35</v>
      </c>
      <c r="D92" s="1" t="n">
        <v>53</v>
      </c>
      <c r="E92" s="1" t="n">
        <v>58</v>
      </c>
      <c r="F92" s="1" t="n">
        <v>19</v>
      </c>
      <c r="M92" s="1"/>
      <c r="N92" s="1"/>
      <c r="O92" s="1"/>
      <c r="P92" s="1"/>
      <c r="AC92" s="1"/>
    </row>
    <row r="93" customFormat="false" ht="20.1" hidden="false" customHeight="false" outlineLevel="0" collapsed="false">
      <c r="A93" s="100" t="n">
        <v>92</v>
      </c>
      <c r="B93" s="103" t="s">
        <v>578</v>
      </c>
      <c r="C93" s="1" t="n">
        <v>42</v>
      </c>
      <c r="D93" s="1" t="n">
        <v>60</v>
      </c>
      <c r="E93" s="1" t="n">
        <v>65</v>
      </c>
      <c r="F93" s="1" t="n">
        <v>29</v>
      </c>
      <c r="M93" s="1"/>
      <c r="N93" s="1"/>
      <c r="O93" s="1"/>
      <c r="P93" s="1"/>
    </row>
    <row r="94" customFormat="false" ht="16.4" hidden="false" customHeight="false" outlineLevel="0" collapsed="false">
      <c r="A94" s="100" t="n">
        <v>93</v>
      </c>
      <c r="B94" s="103" t="s">
        <v>579</v>
      </c>
      <c r="C94" s="1" t="n">
        <v>47</v>
      </c>
      <c r="D94" s="1" t="n">
        <v>65</v>
      </c>
      <c r="E94" s="1" t="n">
        <v>70</v>
      </c>
      <c r="F94" s="1" t="n">
        <v>39</v>
      </c>
      <c r="M94" s="1"/>
      <c r="N94" s="1"/>
      <c r="O94" s="1"/>
      <c r="P94" s="1"/>
      <c r="AC94" s="1"/>
    </row>
    <row r="95" customFormat="false" ht="16.4" hidden="false" customHeight="false" outlineLevel="0" collapsed="false">
      <c r="A95" s="100" t="n">
        <v>94</v>
      </c>
      <c r="B95" s="103" t="s">
        <v>580</v>
      </c>
      <c r="C95" s="1" t="n">
        <v>56</v>
      </c>
      <c r="D95" s="1" t="n">
        <v>74</v>
      </c>
      <c r="E95" s="1" t="n">
        <v>8</v>
      </c>
      <c r="F95" s="1" t="n">
        <v>49</v>
      </c>
      <c r="M95" s="1"/>
      <c r="N95" s="1"/>
      <c r="O95" s="1"/>
      <c r="P95" s="1"/>
      <c r="AC95" s="1"/>
    </row>
    <row r="96" customFormat="false" ht="16.4" hidden="false" customHeight="false" outlineLevel="0" collapsed="false">
      <c r="A96" s="100" t="n">
        <v>95</v>
      </c>
      <c r="B96" s="101" t="s">
        <v>581</v>
      </c>
      <c r="C96" s="1" t="n">
        <v>44</v>
      </c>
      <c r="D96" s="1" t="n">
        <v>62</v>
      </c>
      <c r="E96" s="1" t="n">
        <v>67</v>
      </c>
      <c r="F96" s="1" t="n">
        <v>59</v>
      </c>
      <c r="M96" s="1"/>
      <c r="N96" s="1"/>
      <c r="O96" s="1"/>
      <c r="P96" s="1"/>
    </row>
    <row r="97" customFormat="false" ht="16.4" hidden="false" customHeight="false" outlineLevel="0" collapsed="false">
      <c r="A97" s="100" t="n">
        <v>96</v>
      </c>
      <c r="B97" s="103" t="s">
        <v>582</v>
      </c>
      <c r="C97" s="1" t="n">
        <v>45</v>
      </c>
      <c r="D97" s="1" t="n">
        <v>63</v>
      </c>
      <c r="E97" s="1" t="n">
        <v>68</v>
      </c>
      <c r="F97" s="1" t="n">
        <v>69</v>
      </c>
      <c r="M97" s="1"/>
      <c r="N97" s="1"/>
      <c r="O97" s="1"/>
      <c r="P97" s="1"/>
      <c r="AC97" s="1"/>
    </row>
    <row r="98" customFormat="false" ht="16.4" hidden="false" customHeight="false" outlineLevel="0" collapsed="false">
      <c r="A98" s="100" t="n">
        <v>97</v>
      </c>
      <c r="B98" s="101" t="s">
        <v>583</v>
      </c>
      <c r="C98" s="1" t="n">
        <v>52</v>
      </c>
      <c r="D98" s="1" t="n">
        <v>70</v>
      </c>
      <c r="E98" s="1" t="n">
        <v>75</v>
      </c>
      <c r="F98" s="1" t="n">
        <v>8</v>
      </c>
      <c r="M98" s="1"/>
      <c r="N98" s="1"/>
      <c r="O98" s="1"/>
      <c r="P98" s="1"/>
    </row>
    <row r="99" customFormat="false" ht="16.4" hidden="false" customHeight="false" outlineLevel="0" collapsed="false">
      <c r="A99" s="100" t="n">
        <v>98</v>
      </c>
      <c r="B99" s="103" t="s">
        <v>584</v>
      </c>
      <c r="C99" s="1" t="n">
        <v>57</v>
      </c>
      <c r="D99" s="1" t="n">
        <v>75</v>
      </c>
      <c r="E99" s="1" t="n">
        <v>9</v>
      </c>
      <c r="F99" s="1" t="n">
        <v>18</v>
      </c>
      <c r="M99" s="1"/>
      <c r="N99" s="1"/>
      <c r="O99" s="1"/>
      <c r="P99" s="1"/>
    </row>
    <row r="100" customFormat="false" ht="16.4" hidden="false" customHeight="false" outlineLevel="0" collapsed="false">
      <c r="A100" s="100" t="n">
        <v>99</v>
      </c>
      <c r="B100" s="103" t="s">
        <v>585</v>
      </c>
      <c r="C100" s="1" t="n">
        <v>66</v>
      </c>
      <c r="D100" s="1" t="n">
        <v>13</v>
      </c>
      <c r="E100" s="1" t="n">
        <v>18</v>
      </c>
      <c r="F100" s="1" t="n">
        <v>13</v>
      </c>
      <c r="M100" s="1"/>
      <c r="N100" s="1"/>
      <c r="O100" s="1"/>
      <c r="P100" s="1"/>
    </row>
    <row r="101" customFormat="false" ht="16.4" hidden="false" customHeight="false" outlineLevel="0" collapsed="false">
      <c r="A101" s="100" t="n">
        <v>100</v>
      </c>
      <c r="B101" s="103" t="s">
        <v>586</v>
      </c>
      <c r="C101" s="1" t="n">
        <v>35</v>
      </c>
      <c r="D101" s="1" t="n">
        <v>53</v>
      </c>
      <c r="E101" s="1" t="n">
        <v>58</v>
      </c>
      <c r="F101" s="1" t="n">
        <v>1</v>
      </c>
      <c r="M101" s="1"/>
      <c r="N101" s="1"/>
      <c r="O101" s="1"/>
      <c r="P101" s="1"/>
    </row>
    <row r="102" customFormat="false" ht="16.4" hidden="false" customHeight="false" outlineLevel="0" collapsed="false">
      <c r="A102" s="100" t="n">
        <v>101</v>
      </c>
      <c r="B102" s="103" t="s">
        <v>587</v>
      </c>
      <c r="C102" s="1" t="n">
        <v>36</v>
      </c>
      <c r="D102" s="1" t="n">
        <v>54</v>
      </c>
      <c r="E102" s="1" t="n">
        <v>59</v>
      </c>
      <c r="F102" s="1" t="n">
        <v>30</v>
      </c>
      <c r="M102" s="1"/>
      <c r="N102" s="1"/>
      <c r="O102" s="1"/>
      <c r="P102" s="1"/>
    </row>
    <row r="103" customFormat="false" ht="16.4" hidden="false" customHeight="false" outlineLevel="0" collapsed="false">
      <c r="A103" s="100" t="n">
        <v>102</v>
      </c>
      <c r="B103" s="103" t="s">
        <v>588</v>
      </c>
      <c r="C103" s="1" t="n">
        <v>43</v>
      </c>
      <c r="D103" s="1" t="n">
        <v>61</v>
      </c>
      <c r="E103" s="1" t="n">
        <v>66</v>
      </c>
      <c r="F103" s="1" t="n">
        <v>59</v>
      </c>
      <c r="M103" s="1"/>
      <c r="N103" s="1"/>
      <c r="O103" s="1"/>
      <c r="P103" s="1"/>
    </row>
    <row r="104" customFormat="false" ht="16.4" hidden="false" customHeight="false" outlineLevel="0" collapsed="false">
      <c r="A104" s="100" t="n">
        <v>103</v>
      </c>
      <c r="B104" s="101" t="s">
        <v>589</v>
      </c>
      <c r="C104" s="1" t="n">
        <v>48</v>
      </c>
      <c r="D104" s="1" t="n">
        <v>66</v>
      </c>
      <c r="E104" s="1" t="n">
        <v>71</v>
      </c>
      <c r="F104" s="1" t="n">
        <v>17</v>
      </c>
      <c r="M104" s="1"/>
      <c r="N104" s="1"/>
      <c r="O104" s="1"/>
      <c r="P104" s="1"/>
    </row>
    <row r="105" customFormat="false" ht="16.4" hidden="false" customHeight="false" outlineLevel="0" collapsed="false">
      <c r="A105" s="100" t="n">
        <v>104</v>
      </c>
      <c r="B105" s="101" t="s">
        <v>590</v>
      </c>
      <c r="C105" s="1" t="n">
        <v>57</v>
      </c>
      <c r="D105" s="1" t="n">
        <v>75</v>
      </c>
      <c r="E105" s="1" t="n">
        <v>9</v>
      </c>
      <c r="F105" s="1" t="n">
        <v>46</v>
      </c>
      <c r="M105" s="1"/>
      <c r="N105" s="1"/>
      <c r="O105" s="1"/>
      <c r="P105" s="1"/>
    </row>
    <row r="106" customFormat="false" ht="16.4" hidden="false" customHeight="false" outlineLevel="0" collapsed="false">
      <c r="A106" s="100" t="n">
        <v>105</v>
      </c>
      <c r="B106" s="103" t="s">
        <v>591</v>
      </c>
      <c r="C106" s="1" t="n">
        <v>37</v>
      </c>
      <c r="D106" s="1" t="n">
        <v>55</v>
      </c>
      <c r="E106" s="1" t="n">
        <v>60</v>
      </c>
      <c r="F106" s="1" t="n">
        <v>4</v>
      </c>
      <c r="M106" s="1"/>
      <c r="N106" s="1"/>
      <c r="O106" s="1"/>
      <c r="P106" s="1"/>
    </row>
    <row r="107" customFormat="false" ht="16.4" hidden="false" customHeight="false" outlineLevel="0" collapsed="false">
      <c r="A107" s="100" t="n">
        <v>106</v>
      </c>
      <c r="B107" s="101" t="s">
        <v>592</v>
      </c>
      <c r="C107" s="1" t="n">
        <v>38</v>
      </c>
      <c r="D107" s="1" t="n">
        <v>56</v>
      </c>
      <c r="E107" s="1" t="n">
        <v>61</v>
      </c>
      <c r="F107" s="1" t="n">
        <v>33</v>
      </c>
      <c r="M107" s="1"/>
      <c r="N107" s="1"/>
      <c r="O107" s="1"/>
      <c r="P107" s="1"/>
    </row>
    <row r="108" customFormat="false" ht="16.4" hidden="false" customHeight="false" outlineLevel="0" collapsed="false">
      <c r="A108" s="100" t="n">
        <v>107</v>
      </c>
      <c r="B108" s="101" t="s">
        <v>593</v>
      </c>
      <c r="C108" s="1" t="n">
        <v>45</v>
      </c>
      <c r="D108" s="1" t="n">
        <v>63</v>
      </c>
      <c r="E108" s="1" t="n">
        <v>68</v>
      </c>
      <c r="F108" s="1" t="n">
        <v>62</v>
      </c>
      <c r="M108" s="1"/>
      <c r="N108" s="1"/>
      <c r="O108" s="1"/>
      <c r="P108" s="1"/>
    </row>
    <row r="109" customFormat="false" ht="16.4" hidden="false" customHeight="false" outlineLevel="0" collapsed="false">
      <c r="A109" s="100" t="n">
        <v>108</v>
      </c>
      <c r="B109" s="101" t="s">
        <v>594</v>
      </c>
      <c r="C109" s="1" t="n">
        <v>50</v>
      </c>
      <c r="D109" s="1" t="n">
        <v>68</v>
      </c>
      <c r="E109" s="1" t="n">
        <v>73</v>
      </c>
      <c r="F109" s="1" t="n">
        <v>20</v>
      </c>
      <c r="M109" s="1"/>
      <c r="N109" s="1"/>
      <c r="O109" s="1"/>
      <c r="P109" s="1"/>
    </row>
    <row r="110" customFormat="false" ht="16.4" hidden="false" customHeight="false" outlineLevel="0" collapsed="false">
      <c r="A110" s="100" t="n">
        <v>109</v>
      </c>
      <c r="B110" s="101" t="s">
        <v>595</v>
      </c>
      <c r="C110" s="1" t="n">
        <v>59</v>
      </c>
      <c r="D110" s="1" t="n">
        <v>77</v>
      </c>
      <c r="E110" s="1" t="n">
        <v>11</v>
      </c>
      <c r="F110" s="1" t="n">
        <v>49</v>
      </c>
      <c r="M110" s="1"/>
      <c r="N110" s="1"/>
      <c r="O110" s="1"/>
      <c r="P110" s="1"/>
    </row>
    <row r="111" customFormat="false" ht="16.4" hidden="false" customHeight="false" outlineLevel="0" collapsed="false">
      <c r="A111" s="100" t="n">
        <v>110</v>
      </c>
      <c r="B111" s="101" t="s">
        <v>596</v>
      </c>
      <c r="C111" s="1" t="n">
        <v>40</v>
      </c>
      <c r="D111" s="1" t="n">
        <v>58</v>
      </c>
      <c r="E111" s="1" t="n">
        <v>63</v>
      </c>
      <c r="F111" s="1" t="n">
        <v>11</v>
      </c>
      <c r="M111" s="1"/>
      <c r="N111" s="1"/>
      <c r="O111" s="1"/>
      <c r="P111" s="1"/>
    </row>
    <row r="112" customFormat="false" ht="16.4" hidden="false" customHeight="false" outlineLevel="0" collapsed="false">
      <c r="A112" s="100" t="n">
        <v>111</v>
      </c>
      <c r="B112" s="101" t="s">
        <v>597</v>
      </c>
      <c r="C112" s="1" t="n">
        <v>41</v>
      </c>
      <c r="D112" s="1" t="n">
        <v>59</v>
      </c>
      <c r="E112" s="1" t="n">
        <v>64</v>
      </c>
      <c r="F112" s="1" t="n">
        <v>49</v>
      </c>
      <c r="M112" s="1"/>
      <c r="N112" s="1"/>
      <c r="O112" s="1"/>
      <c r="P112" s="1"/>
    </row>
    <row r="113" customFormat="false" ht="16.4" hidden="false" customHeight="false" outlineLevel="0" collapsed="false">
      <c r="A113" s="100" t="n">
        <v>112</v>
      </c>
      <c r="B113" s="101" t="s">
        <v>598</v>
      </c>
      <c r="C113" s="1" t="n">
        <v>48</v>
      </c>
      <c r="D113" s="1" t="n">
        <v>66</v>
      </c>
      <c r="E113" s="1" t="n">
        <v>71</v>
      </c>
      <c r="F113" s="1" t="n">
        <v>69</v>
      </c>
      <c r="M113" s="1"/>
      <c r="N113" s="1"/>
      <c r="O113" s="1"/>
      <c r="P113" s="1"/>
    </row>
    <row r="114" customFormat="false" ht="16.4" hidden="false" customHeight="false" outlineLevel="0" collapsed="false">
      <c r="A114" s="100" t="n">
        <v>113</v>
      </c>
      <c r="B114" s="101" t="s">
        <v>599</v>
      </c>
      <c r="C114" s="1" t="n">
        <v>53</v>
      </c>
      <c r="D114" s="1" t="n">
        <v>71</v>
      </c>
      <c r="E114" s="1" t="n">
        <v>76</v>
      </c>
      <c r="F114" s="1" t="n">
        <v>27</v>
      </c>
      <c r="M114" s="1"/>
      <c r="N114" s="1"/>
      <c r="O114" s="1"/>
      <c r="P114" s="1"/>
    </row>
    <row r="115" customFormat="false" ht="16.4" hidden="false" customHeight="false" outlineLevel="0" collapsed="false">
      <c r="A115" s="100" t="n">
        <v>114</v>
      </c>
      <c r="B115" s="101" t="s">
        <v>600</v>
      </c>
      <c r="C115" s="1" t="n">
        <v>62</v>
      </c>
      <c r="D115" s="1" t="n">
        <v>9</v>
      </c>
      <c r="E115" s="1" t="n">
        <v>14</v>
      </c>
      <c r="F115" s="1" t="n">
        <v>56</v>
      </c>
      <c r="M115" s="1"/>
      <c r="N115" s="1"/>
      <c r="O115" s="1"/>
      <c r="P115" s="1"/>
    </row>
    <row r="116" customFormat="false" ht="16.4" hidden="false" customHeight="false" outlineLevel="0" collapsed="false">
      <c r="A116" s="100" t="n">
        <v>115</v>
      </c>
      <c r="B116" s="101" t="s">
        <v>601</v>
      </c>
      <c r="C116" s="1" t="n">
        <v>46</v>
      </c>
      <c r="D116" s="1" t="n">
        <v>64</v>
      </c>
      <c r="E116" s="1" t="n">
        <v>69</v>
      </c>
      <c r="F116" s="1" t="n">
        <v>14</v>
      </c>
      <c r="M116" s="1"/>
      <c r="N116" s="1"/>
      <c r="O116" s="1"/>
      <c r="P116" s="1"/>
    </row>
    <row r="117" customFormat="false" ht="16.4" hidden="false" customHeight="false" outlineLevel="0" collapsed="false">
      <c r="A117" s="100" t="n">
        <v>116</v>
      </c>
      <c r="B117" s="101" t="s">
        <v>602</v>
      </c>
      <c r="C117" s="1" t="n">
        <v>47</v>
      </c>
      <c r="D117" s="1" t="n">
        <v>65</v>
      </c>
      <c r="E117" s="1" t="n">
        <v>70</v>
      </c>
      <c r="F117" s="1" t="n">
        <v>43</v>
      </c>
      <c r="M117" s="1"/>
      <c r="N117" s="1"/>
      <c r="O117" s="1"/>
      <c r="P117" s="1"/>
    </row>
    <row r="118" customFormat="false" ht="16.4" hidden="false" customHeight="false" outlineLevel="0" collapsed="false">
      <c r="A118" s="100" t="n">
        <v>117</v>
      </c>
      <c r="B118" s="101" t="s">
        <v>603</v>
      </c>
      <c r="C118" s="1" t="n">
        <v>54</v>
      </c>
      <c r="D118" s="1" t="n">
        <v>72</v>
      </c>
      <c r="E118" s="1" t="n">
        <v>77</v>
      </c>
      <c r="F118" s="1" t="n">
        <v>1</v>
      </c>
      <c r="M118" s="1"/>
      <c r="N118" s="1"/>
      <c r="O118" s="1"/>
      <c r="P118" s="1"/>
    </row>
    <row r="119" customFormat="false" ht="16.4" hidden="false" customHeight="false" outlineLevel="0" collapsed="false">
      <c r="A119" s="100" t="n">
        <v>118</v>
      </c>
      <c r="B119" s="101" t="s">
        <v>604</v>
      </c>
      <c r="C119" s="1" t="n">
        <v>59</v>
      </c>
      <c r="D119" s="1" t="n">
        <v>77</v>
      </c>
      <c r="E119" s="1" t="n">
        <v>11</v>
      </c>
      <c r="F119" s="1" t="n">
        <v>30</v>
      </c>
      <c r="M119" s="1"/>
      <c r="N119" s="1"/>
      <c r="O119" s="1"/>
      <c r="P119" s="1"/>
    </row>
    <row r="120" customFormat="false" ht="16.4" hidden="false" customHeight="false" outlineLevel="0" collapsed="false">
      <c r="A120" s="100" t="n">
        <v>119</v>
      </c>
      <c r="B120" s="101" t="s">
        <v>605</v>
      </c>
      <c r="C120" s="1" t="n">
        <v>68</v>
      </c>
      <c r="D120" s="1" t="n">
        <v>15</v>
      </c>
      <c r="E120" s="1" t="n">
        <v>20</v>
      </c>
      <c r="F120" s="1" t="n">
        <v>59</v>
      </c>
      <c r="M120" s="1"/>
      <c r="N120" s="1"/>
      <c r="O120" s="1"/>
      <c r="P120" s="1"/>
    </row>
    <row r="121" customFormat="false" ht="16.4" hidden="false" customHeight="false" outlineLevel="0" collapsed="false">
      <c r="A121" s="100" t="n">
        <v>120</v>
      </c>
      <c r="B121" s="101" t="s">
        <v>606</v>
      </c>
      <c r="C121" s="1" t="n">
        <v>56</v>
      </c>
      <c r="D121" s="1" t="n">
        <v>74</v>
      </c>
      <c r="E121" s="1" t="n">
        <v>8</v>
      </c>
      <c r="F121" s="1" t="n">
        <v>21</v>
      </c>
      <c r="M121" s="1"/>
      <c r="N121" s="1"/>
      <c r="O121" s="1"/>
      <c r="P121" s="1"/>
    </row>
    <row r="122" customFormat="false" ht="16.4" hidden="false" customHeight="false" outlineLevel="0" collapsed="false">
      <c r="A122" s="100" t="n">
        <v>121</v>
      </c>
      <c r="B122" s="101" t="s">
        <v>607</v>
      </c>
      <c r="C122" s="1" t="n">
        <v>57</v>
      </c>
      <c r="D122" s="1" t="n">
        <v>75</v>
      </c>
      <c r="E122" s="1" t="n">
        <v>9</v>
      </c>
      <c r="F122" s="1" t="n">
        <v>50</v>
      </c>
      <c r="M122" s="1"/>
      <c r="N122" s="1"/>
      <c r="O122" s="1"/>
      <c r="P122" s="1"/>
    </row>
    <row r="123" customFormat="false" ht="16.4" hidden="false" customHeight="false" outlineLevel="0" collapsed="false">
      <c r="A123" s="100" t="n">
        <v>122</v>
      </c>
      <c r="B123" s="101" t="s">
        <v>608</v>
      </c>
      <c r="C123" s="1" t="n">
        <v>64</v>
      </c>
      <c r="D123" s="1" t="n">
        <v>11</v>
      </c>
      <c r="E123" s="1" t="n">
        <v>16</v>
      </c>
      <c r="F123" s="1" t="n">
        <v>8</v>
      </c>
      <c r="M123" s="1"/>
      <c r="N123" s="1"/>
      <c r="O123" s="1"/>
      <c r="P123" s="1"/>
    </row>
    <row r="124" customFormat="false" ht="16.4" hidden="false" customHeight="false" outlineLevel="0" collapsed="false">
      <c r="A124" s="100" t="n">
        <v>123</v>
      </c>
      <c r="B124" s="101" t="s">
        <v>609</v>
      </c>
      <c r="C124" s="1" t="n">
        <v>70</v>
      </c>
      <c r="D124" s="1" t="n">
        <v>17</v>
      </c>
      <c r="E124" s="1" t="n">
        <v>22</v>
      </c>
      <c r="F124" s="1" t="n">
        <v>37</v>
      </c>
      <c r="M124" s="1"/>
      <c r="N124" s="1"/>
      <c r="O124" s="1"/>
      <c r="P124" s="1"/>
    </row>
    <row r="125" customFormat="false" ht="16.4" hidden="false" customHeight="false" outlineLevel="0" collapsed="false">
      <c r="A125" s="100" t="n">
        <v>124</v>
      </c>
      <c r="B125" s="101" t="s">
        <v>610</v>
      </c>
      <c r="C125" s="1" t="n">
        <v>78</v>
      </c>
      <c r="D125" s="1" t="n">
        <v>25</v>
      </c>
      <c r="E125" s="1" t="n">
        <v>30</v>
      </c>
      <c r="F125" s="1" t="n">
        <v>66</v>
      </c>
      <c r="M125" s="1"/>
      <c r="N125" s="1"/>
      <c r="O125" s="1"/>
      <c r="P125" s="1"/>
    </row>
    <row r="126" customFormat="false" ht="16.4" hidden="false" customHeight="false" outlineLevel="0" collapsed="false">
      <c r="A126" s="100" t="n">
        <v>125</v>
      </c>
      <c r="B126" s="103" t="s">
        <v>611</v>
      </c>
      <c r="C126" s="1" t="n">
        <v>54</v>
      </c>
      <c r="D126" s="1" t="n">
        <v>24</v>
      </c>
      <c r="E126" s="1" t="n">
        <v>42</v>
      </c>
      <c r="F126" s="1" t="n">
        <v>45</v>
      </c>
      <c r="M126" s="1"/>
      <c r="N126" s="1"/>
      <c r="O126" s="1"/>
    </row>
  </sheetData>
  <sheetProtection sheet="true" objects="true" scenarios="true"/>
  <mergeCells count="1">
    <mergeCell ref="C1:F1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tableParts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2023-09-04T08:57:11Z</dcterms:created>
  <dc:creator/>
  <dc:description>A unique aid for pendulum divination
with the Eco Tarot Deck included.
More info on : www.3deedit.be</dc:description>
  <cp:keywords>pendulum divination eco tarot ling Qi Jing</cp:keywords>
  <dc:language>en-US</dc:language>
  <cp:lastModifiedBy/>
  <cp:revision>1</cp:revision>
  <dc:subject>Pendulum Divination Aid</dc:subject>
  <dc:title>EarthAsilum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cense">
    <vt:lpwstr> &lt;a href="http://templates.services.openoffice.org/bsd-license"&gt;BSD&lt;/a&gt;</vt:lpwstr>
  </property>
</Properties>
</file>