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charts/chart1.xml" ContentType="application/vnd.openxmlformats-officedocument.drawingml.chart+xml"/>
  <Override PartName="/xl/sharedStrings.xml" ContentType="application/vnd.openxmlformats-officedocument.spreadsheetml.sharedStrings+xml"/>
  <Override PartName="/xl/worksheets/_rels/sheet11.xml.rels" ContentType="application/vnd.openxmlformats-package.relationships+xml"/>
  <Override PartName="/xl/worksheets/sheet38.xml" ContentType="application/vnd.openxmlformats-officedocument.spreadsheetml.worksheet+xml"/>
  <Override PartName="/xl/worksheets/sheet37.xml" ContentType="application/vnd.openxmlformats-officedocument.spreadsheetml.worksheet+xml"/>
  <Override PartName="/xl/worksheets/sheet36.xml" ContentType="application/vnd.openxmlformats-officedocument.spreadsheetml.worksheet+xml"/>
  <Override PartName="/xl/worksheets/sheet35.xml" ContentType="application/vnd.openxmlformats-officedocument.spreadsheetml.worksheet+xml"/>
  <Override PartName="/xl/worksheets/sheet34.xml" ContentType="application/vnd.openxmlformats-officedocument.spreadsheetml.worksheet+xml"/>
  <Override PartName="/xl/worksheets/sheet33.xml" ContentType="application/vnd.openxmlformats-officedocument.spreadsheetml.worksheet+xml"/>
  <Override PartName="/xl/worksheets/sheet32.xml" ContentType="application/vnd.openxmlformats-officedocument.spreadsheetml.worksheet+xml"/>
  <Override PartName="/xl/worksheets/sheet31.xml" ContentType="application/vnd.openxmlformats-officedocument.spreadsheetml.worksheet+xml"/>
  <Override PartName="/xl/worksheets/sheet30.xml" ContentType="application/vnd.openxmlformats-officedocument.spreadsheetml.worksheet+xml"/>
  <Override PartName="/xl/worksheets/sheet29.xml" ContentType="application/vnd.openxmlformats-officedocument.spreadsheetml.worksheet+xml"/>
  <Override PartName="/xl/worksheets/sheet28.xml" ContentType="application/vnd.openxmlformats-officedocument.spreadsheetml.worksheet+xml"/>
  <Override PartName="/xl/worksheets/sheet27.xml" ContentType="application/vnd.openxmlformats-officedocument.spreadsheetml.worksheet+xml"/>
  <Override PartName="/xl/worksheets/sheet26.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9.xml" ContentType="application/vnd.openxmlformats-officedocument.spreadsheetml.worksheet+xml"/>
  <Override PartName="/xl/worksheets/sheet12.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18.xml" ContentType="application/vnd.openxmlformats-officedocument.spreadsheetml.worksheet+xml"/>
  <Override PartName="/xl/worksheets/sheet3.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lockWindows="false"/>
  <bookViews>
    <workbookView showHorizontalScroll="true" showVerticalScroll="true" showSheetTabs="true" xWindow="0" yWindow="0" windowWidth="16384" windowHeight="8192" tabRatio="600" firstSheet="0" activeTab="0"/>
  </bookViews>
  <sheets>
    <sheet name="License Agreement" sheetId="1" state="visible" r:id="rId2"/>
    <sheet name="Copyright" sheetId="2" state="visible" r:id="rId3"/>
    <sheet name="Calendar" sheetId="3" state="visible" r:id="rId4"/>
    <sheet name="Instructions" sheetId="4" state="visible" r:id="rId5"/>
    <sheet name="Benchmark" sheetId="5" state="visible" r:id="rId6"/>
    <sheet name=" Benchmark Schedule" sheetId="6" state="visible" r:id="rId7"/>
    <sheet name="Master Pay Period 1" sheetId="7" state="visible" r:id="rId8"/>
    <sheet name="Master Pay Period 2" sheetId="8" state="visible" r:id="rId9"/>
    <sheet name="Master Pay Period 3" sheetId="9" state="visible" r:id="rId10"/>
    <sheet name="Employee Hours" sheetId="10" state="visible" r:id="rId11"/>
    <sheet name="Budget Summary" sheetId="11" state="visible" r:id="rId12"/>
    <sheet name="January 1" sheetId="12" state="visible" r:id="rId13"/>
    <sheet name="January 2" sheetId="13" state="visible" r:id="rId14"/>
    <sheet name="February 3" sheetId="14" state="visible" r:id="rId15"/>
    <sheet name="February 4" sheetId="15" state="visible" r:id="rId16"/>
    <sheet name="March 5" sheetId="16" state="visible" r:id="rId17"/>
    <sheet name="March 6" sheetId="17" state="visible" r:id="rId18"/>
    <sheet name="March 7" sheetId="18" state="visible" r:id="rId19"/>
    <sheet name="April 8" sheetId="19" state="visible" r:id="rId20"/>
    <sheet name="April 9" sheetId="20" state="visible" r:id="rId21"/>
    <sheet name="May 10" sheetId="21" state="visible" r:id="rId22"/>
    <sheet name="May 11" sheetId="22" state="visible" r:id="rId23"/>
    <sheet name="June 12" sheetId="23" state="visible" r:id="rId24"/>
    <sheet name="June 13" sheetId="24" state="visible" r:id="rId25"/>
    <sheet name="July 14" sheetId="25" state="visible" r:id="rId26"/>
    <sheet name="July 15" sheetId="26" state="visible" r:id="rId27"/>
    <sheet name="August 16" sheetId="27" state="visible" r:id="rId28"/>
    <sheet name="August 17" sheetId="28" state="visible" r:id="rId29"/>
    <sheet name="August 18" sheetId="29" state="visible" r:id="rId30"/>
    <sheet name="September 19" sheetId="30" state="visible" r:id="rId31"/>
    <sheet name="September 20" sheetId="31" state="visible" r:id="rId32"/>
    <sheet name="October 21" sheetId="32" state="visible" r:id="rId33"/>
    <sheet name="October 22" sheetId="33" state="visible" r:id="rId34"/>
    <sheet name="November 23" sheetId="34" state="visible" r:id="rId35"/>
    <sheet name="November 24" sheetId="35" state="visible" r:id="rId36"/>
    <sheet name="December 25" sheetId="36" state="visible" r:id="rId37"/>
    <sheet name="December 26" sheetId="37" state="visible" r:id="rId38"/>
    <sheet name="January " sheetId="38" state="visible" r:id="rId39"/>
  </sheets>
  <definedNames>
    <definedName function="false" hidden="false" localSheetId="18" name="_xlnm.Print_Area" vbProcedure="false">'April 8'!$F$15:$AA$110</definedName>
    <definedName function="false" hidden="false" localSheetId="19" name="_xlnm.Print_Area" vbProcedure="false">'April 9'!$F$15:$AA$110</definedName>
    <definedName function="false" hidden="false" localSheetId="26" name="_xlnm.Print_Area" vbProcedure="false">'August 16'!$F$15:$AA$110</definedName>
    <definedName function="false" hidden="false" localSheetId="27" name="_xlnm.Print_Area" vbProcedure="false">'August 17'!$F$15:$AA$110</definedName>
    <definedName function="false" hidden="false" localSheetId="28" name="_xlnm.Print_Area" vbProcedure="false">'August 18'!$F$15:$AA$110</definedName>
    <definedName function="false" hidden="false" localSheetId="10" name="_xlnm.Print_Area" vbProcedure="false">'Budget Summary'!$A$3:$W$61</definedName>
    <definedName function="false" hidden="false" localSheetId="1" name="_xlnm.Print_Area" vbProcedure="false">Copyright!$A$1:$A$65</definedName>
    <definedName function="false" hidden="false" localSheetId="35" name="_xlnm.Print_Area" vbProcedure="false">'December 25'!$F$15:$AA$110</definedName>
    <definedName function="false" hidden="false" localSheetId="36" name="_xlnm.Print_Area" vbProcedure="false">'December 26'!$F$15:$AA$110</definedName>
    <definedName function="false" hidden="false" localSheetId="9" name="_xlnm.Print_Area" vbProcedure="false">'Employee Hours'!$A$15:$S$113</definedName>
    <definedName function="false" hidden="false" localSheetId="13" name="_xlnm.Print_Area" vbProcedure="false">'February 3'!$F$15:$AA$110</definedName>
    <definedName function="false" hidden="false" localSheetId="14" name="_xlnm.Print_Area" vbProcedure="false">'February 4'!$F$15:$AA$110</definedName>
    <definedName function="false" hidden="false" localSheetId="37" name="_xlnm.Print_Area" vbProcedure="false">'January '!$F$15:$AA$110</definedName>
    <definedName function="false" hidden="false" localSheetId="11" name="_xlnm.Print_Area" vbProcedure="false">'January 1'!$F$15:$AA$110</definedName>
    <definedName function="false" hidden="false" localSheetId="12" name="_xlnm.Print_Area" vbProcedure="false">'January 2'!$F$15:$AA$110</definedName>
    <definedName function="false" hidden="false" localSheetId="24" name="_xlnm.Print_Area" vbProcedure="false">'July 14'!$F$15:$AA$110</definedName>
    <definedName function="false" hidden="false" localSheetId="25" name="_xlnm.Print_Area" vbProcedure="false">'July 15'!$F$15:$AA$110</definedName>
    <definedName function="false" hidden="false" localSheetId="22" name="_xlnm.Print_Area" vbProcedure="false">'June 12'!$F$15:$AA$110</definedName>
    <definedName function="false" hidden="false" localSheetId="23" name="_xlnm.Print_Area" vbProcedure="false">'June 13'!$F$15:$AA$110</definedName>
    <definedName function="false" hidden="false" localSheetId="15" name="_xlnm.Print_Area" vbProcedure="false">'March 5'!$F$15:$AA$110</definedName>
    <definedName function="false" hidden="false" localSheetId="16" name="_xlnm.Print_Area" vbProcedure="false">'March 6'!$F$15:$AA$110</definedName>
    <definedName function="false" hidden="false" localSheetId="17" name="_xlnm.Print_Area" vbProcedure="false">'March 7'!$F$15:$AA$110</definedName>
    <definedName function="false" hidden="false" localSheetId="20" name="_xlnm.Print_Area" vbProcedure="false">'May 10'!$F$15:$AA$110</definedName>
    <definedName function="false" hidden="false" localSheetId="21" name="_xlnm.Print_Area" vbProcedure="false">'May 11'!$F$15:$AA$110</definedName>
    <definedName function="false" hidden="false" localSheetId="33" name="_xlnm.Print_Area" vbProcedure="false">'November 23'!$F$15:$AA$110</definedName>
    <definedName function="false" hidden="false" localSheetId="34" name="_xlnm.Print_Area" vbProcedure="false">'November 24'!$F$15:$AA$110</definedName>
    <definedName function="false" hidden="false" localSheetId="31" name="_xlnm.Print_Area" vbProcedure="false">'October 21'!$F$15:$AA$110</definedName>
    <definedName function="false" hidden="false" localSheetId="32" name="_xlnm.Print_Area" vbProcedure="false">'October 22'!$F$15:$AA$110</definedName>
    <definedName function="false" hidden="false" localSheetId="29" name="_xlnm.Print_Area" vbProcedure="false">'September 19'!$F$15:$AA$110</definedName>
    <definedName function="false" hidden="false" localSheetId="30" name="_xlnm.Print_Area" vbProcedure="false">'September 20'!$F$15:$AA$110</definedName>
    <definedName function="false" hidden="false" name="Excel_BuiltIn_Print_Area" vbProcedure="false">#REF!</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<sst xmlns="http://schemas.openxmlformats.org/spreadsheetml/2006/main" count="6304" uniqueCount="374">
  <si>
    <t xml:space="preserve">                                                                                                                                                                                                                                                                                                                                                                 </t>
  </si>
  <si>
    <t xml:space="preserve">End-User License Agreement ("Agreement")</t>
  </si>
  <si>
    <t xml:space="preserve">CAREFULLY READ THE FOLLOWING LICENSE AGREEMENT. BY INSTALLING, COPYING, DOWNLOADING, OR USING THIS PRODUCT YOU ARE CONSENTING TO BE BOUND BY AND ARE BECOMING A PARTY TO THIS AGREEMENT. IF YOU DO NOT AGREE TO ALL OF THE TERMS OF THIS AGREEMENT, UNINSTALL AND DELETE THE PRODUCT.</t>
  </si>
  <si>
    <r>
      <rPr>
        <sz val="12"/>
        <rFont val="Georgia"/>
        <family val="1"/>
      </rPr>
      <t xml:space="preserve">Please read this End-User License Agreement ("Agreement") carefully before clicking the "I Agree" button, downloading or using Goforth</t>
    </r>
    <r>
      <rPr>
        <sz val="12"/>
        <rFont val="Symbol"/>
        <family val="1"/>
      </rPr>
      <t xml:space="preserve"></t>
    </r>
    <r>
      <rPr>
        <sz val="12"/>
        <rFont val="Georgia"/>
        <family val="1"/>
      </rPr>
      <t xml:space="preserve"> Better Tools for Workforce Management ("Application").</t>
    </r>
  </si>
  <si>
    <t xml:space="preserve">By clicking the "I Agree" button, downloading or using the Application, You are agreeing to be bound by the terms and conditions of this Agreement.</t>
  </si>
  <si>
    <t xml:space="preserve">This Agreement is a legal agreement between You (either an individual or a single entity) and Goforth LLC and it governs your use of the Application made available to You by Goforth LLC.</t>
  </si>
  <si>
    <t xml:space="preserve">If You do not agree to the terms of this Agreement, do not click on the "I Agree" button and do not download or use the Application.</t>
  </si>
  <si>
    <t xml:space="preserve">The Application is licensed, not sold, to You by Goforth LLC for use strictly in accordance with the terms of this Agreement.</t>
  </si>
  <si>
    <t xml:space="preserve">Definitions</t>
  </si>
  <si>
    <t xml:space="preserve">1.1. “Affiliate” means any corporation, company or other entity that directly or indirectly controls, is controlled by, or is under common control with, Goforth LLC. For the purpose of this definition, the word “control” shall mean the direct or indirect ownership of more than fifty percent (50%) of the outstanding voting stock of the corporation, company, or other entity.</t>
  </si>
  <si>
    <t xml:space="preserve">1.2. “Agreement” means this End User License Agreement, as may be renewed, modified and/or mended from time to time.</t>
  </si>
  <si>
    <r>
      <rPr>
        <sz val="12"/>
        <rFont val="Georgia"/>
        <family val="1"/>
      </rPr>
      <t xml:space="preserve">1.3. “Application” means the Goforth</t>
    </r>
    <r>
      <rPr>
        <sz val="12"/>
        <rFont val="Symbol"/>
        <family val="1"/>
      </rPr>
      <t xml:space="preserve"></t>
    </r>
    <r>
      <rPr>
        <sz val="12"/>
        <rFont val="Georgia"/>
        <family val="1"/>
      </rPr>
      <t xml:space="preserve"> Better Tools for Workforce Management software distributed by Goforth LLC including upgrades, modified versions, updates, additions, and documentation.</t>
    </r>
  </si>
  <si>
    <t xml:space="preserve">1.4. “Customer” and “You” means the persons, entity or agents and authorized representatives accepting this agreement.</t>
  </si>
  <si>
    <t xml:space="preserve">1.5. “Customer Data” means the information entered into the Application by the Customer or its Users</t>
  </si>
  <si>
    <t xml:space="preserve">1.6. “Effective Date” means the date on which this Agreement is entered into by clicking on the Accept button in installation package for the Client Software [or the date of first installation or first use].</t>
  </si>
  <si>
    <r>
      <rPr>
        <sz val="12"/>
        <rFont val="Georgia"/>
        <family val="1"/>
      </rPr>
      <t xml:space="preserve">1.7. “Goforth LLC”, “Company”, “We”, and “Us” refer to Goforth LLC, Inc. with its address at </t>
    </r>
    <r>
      <rPr>
        <sz val="10"/>
        <rFont val="Arial"/>
        <family val="0"/>
      </rPr>
      <t xml:space="preserve">9120 State Road 262, Dillsboro, IN, 47018, USA</t>
    </r>
    <r>
      <rPr>
        <sz val="12"/>
        <rFont val="Georgia"/>
        <family val="1"/>
      </rPr>
      <t xml:space="preserve">, USA.</t>
    </r>
  </si>
  <si>
    <t xml:space="preserve">License</t>
  </si>
  <si>
    <t xml:space="preserve">Goforth LLC grants You a limited, revocable, non-exclusive, non-sublicensable, non-assignable, non-transferable, limited license to download, install and use a single copy of the Application solely for your personal, non-commercial purposes strictly in accordance with the terms of this Agreement.</t>
  </si>
  <si>
    <t xml:space="preserve">Restrictions</t>
  </si>
  <si>
    <t xml:space="preserve">You agree not to, and You will not permit others to:</t>
  </si>
  <si>
    <t xml:space="preserve">license, sell, rent, lease, assign, distribute, transmit, host, outsource, disclose or otherwise commercially exploit the Application or make the Application available to any third party.</t>
  </si>
  <si>
    <t xml:space="preserve">copy or use the Application for any purpose other than as permitted under the above section 'License'.</t>
  </si>
  <si>
    <t xml:space="preserve">modify, make derivative works of, disassemble, decrypt, hack, reverse compile or reverse engineer any part of the Application.</t>
  </si>
  <si>
    <t xml:space="preserve">remove, alter or obscure any proprietary notice (including any notice of copyright or trademark) of Goforth LLC or its affiliates, partners, suppliers or the licensors of the Application.</t>
  </si>
  <si>
    <t xml:space="preserve">Software Upgrades. Goforth LLC, in its sole discretion, reserves the right to add additional features or functions, or to provide programming fixes, updates and upgrades, to the Application. You acknowledge and agree that Goforth LLC has no obligation to notify You before or after any such software upgrades. You also acknowledge and agree that Goforth LLC has no obligation to make available to You any subsequent versions of the Application. You agree that You may have to enter into a renewed version of this Agreement, in the event You want to download, install or use a new version of the Application. Furthermore, You acknowledge and agree that Goforth LLC, in its sole discretion, may modify or discontinue or suspend Your ability to use any version of the Application, or terminate any license hereunder, at any time, with immediate effect and without recourse to the courts. You also agree that some features and functionalities may work differently in the new version or, in its sole discretion, Goforth LLC may choose to discontinue certain software features that might be used by You. Goforth LLC also may suspend or terminate any license hereunder and disable any Application You may already have accessed or installed without prior notice at any time with immediate effect and without recourse to the courts. Goforth LLC will not accept any liability in relation to the direct or indirect damages caused by (1) the release and/or the absence of release of new versions of the Application and (2) by the suspension or termination of this Agreement by Goforth LLC and/or by You.</t>
  </si>
  <si>
    <t xml:space="preserve">Intellectual Property</t>
  </si>
  <si>
    <t xml:space="preserve">The Application, including without limitation all copyrights, patents, trademarks, trade secrets and other intellectual property rights are, and shall remain, the sole and exclusive property of Goforth LLC.</t>
  </si>
  <si>
    <r>
      <rPr>
        <b val="true"/>
        <sz val="12"/>
        <rFont val="Georgia"/>
        <family val="1"/>
      </rPr>
      <t xml:space="preserve">Confidentiality</t>
    </r>
    <r>
      <rPr>
        <sz val="10"/>
        <rFont val="Arial"/>
        <family val="0"/>
      </rPr>
      <t xml:space="preserve"> </t>
    </r>
  </si>
  <si>
    <t xml:space="preserve">Goforth LLC’ Confidential Information. The Application contains trade secrets and proprietary know-how that belong to us and it is being made available to You in strict confidence. ANY USE OR DISCLOSURE OF THE SOFTWARE, OR OF ITS ALGORITHMS, PROTOCOLS OR INTERFACES, OTHER THAN IN STRICT ACCORDANCE WITH THIS LICENSE AGREEMENT, MAY BE ACTIONABLE AS A VIOLATION OF OUR TRADE SECRET RIGHTS.</t>
  </si>
  <si>
    <t xml:space="preserve">Your Confidential Information. All content stored by You in the Application shall at all times remain the property of Customer. Customer grants Goforth LLC a non-exclusive, worldwide license to the content in the Application to host the web application. Goforth LLC does not own any data, information or material that You or your Users submit to the Server. You, not Goforth LLC, shall have sole responsibility for the accuracy, quality, integrity, legality, reliability, appropriateness, and intellectual property ownership or right to use of all Customer Data, and Goforth LLC shall not be responsible or liable for the deletion, correction, destruction, damage, loss or failure to store any Customer Data. Goforth LLC reserves the right to withhold, remove and/or discard Customer Data without notice for any breach, including, without limitation, your non-payment. Upon termination for cause, your right to access or use Customer Data immediately ceases, and Goforth LLC shall have no obligation to maintain or forward any Customer Data.</t>
  </si>
  <si>
    <t xml:space="preserve">Exclusive Ownership. You acknowledge and agree that any and all intellectual property rights to or arising from the Application are and shall remain the exclusive property of Goforth LLC and/or its licensors. Nothing in this Agreement intends to transfer any such intellectual property rights to You. You will not take any action to jeopardize, limit or interfere with Goforth LLC’s intellectual property rights. You acknowledge and agree that any unauthorized use of Goforth LLC’s intellectual property rights is a violation of this Agreement as well as a violation of intellectual property laws, including without limitation copyright laws and trademark laws. You acknowledge and understand that all title and intellectual property rights in and to any third party content that is not contained in the Application is the property of the respective content owners and may be protected by applicable copyright or other intellectual property laws and treaties.</t>
  </si>
  <si>
    <t xml:space="preserve">Content Control</t>
  </si>
  <si>
    <t xml:space="preserve">Lawful Purpose. Customer will only use Goforth LLC Application for lawful purposes. Customer will not store or provide any content, or link to any material that violates foreign, state or local law in the Application.</t>
  </si>
  <si>
    <t xml:space="preserve">Inappropriate Use of the Application. The Application provided by Goforth LLC must not be used to publish, post, distribute or otherwise disseminate unlawful material or information including, but not limited to: threatening, harassing, defamatory, obscene, or fraudulent information and materials, or proprietary, copyrighted, or otherwise intellectually protected information and materials for which Customer does not have authorization or authority to possess or distribute. The Application must not be used for activities Goforth LLC deems to impact its customers or its ability to deliver services to its customers.</t>
  </si>
  <si>
    <t xml:space="preserve">Third-Party Services</t>
  </si>
  <si>
    <t xml:space="preserve">The Application may display, include or make available third-party content (including data, information, applications and other products services) or provide links to third-party websites or services ("Third-Party Services").</t>
  </si>
  <si>
    <t xml:space="preserve">You acknowledge and agree that Goforth LLC shall not be responsible for any Third-Party Services, including their accuracy, completeness, timeliness, validity, copyright compliance, legality, decency, quality or any other aspect thereof. Goforth LLC does not assume and shall not have any liability or responsibility to You or any other person or entity for any Third-Party Services.</t>
  </si>
  <si>
    <t xml:space="preserve">Third-Party Services and links thereto are provided solely as a convenience to You and You access and use them entirely at your own risk and subject to such third parties' terms and conditions.</t>
  </si>
  <si>
    <t xml:space="preserve">Term and Termination</t>
  </si>
  <si>
    <t xml:space="preserve">This Agreement shall remain in effect until terminated by You or Goforth LLC.</t>
  </si>
  <si>
    <t xml:space="preserve">Goforth LLC may, in its sole discretion, at any time and for any or no reason, suspend or terminate this Agreement with or without prior notice.</t>
  </si>
  <si>
    <t xml:space="preserve">This Agreement will terminate immediately, without prior notice from Goforth LLC, in the event that You fail to comply with any provision of this Agreement. You may also terminate this Agreement by deleting the Application and all copies thereof from your mobile device or from your computer.</t>
  </si>
  <si>
    <t xml:space="preserve">Upon termination of this Agreement, You shall cease all use of the Application and delete all copies of the Application from your mobile device or from your computer.</t>
  </si>
  <si>
    <t xml:space="preserve">Termination of this Agreement will not limit any of Goforth LLC's rights or remedies at law or in equity in case of breach by You (during the term of this Agreement) of any of your obligations under the present Agreement.</t>
  </si>
  <si>
    <t xml:space="preserve">No Liability. Goforth LLC will not be liable in relation to any damage caused by the termination of this Agreement.</t>
  </si>
  <si>
    <t xml:space="preserve">Disclaimer of Warranties</t>
  </si>
  <si>
    <t xml:space="preserve">No Warranties. THE APPLICATION IS PROVIDED “AS IS”, WITH NO WARRANTIES WHATSOEVER; GOFORTH LLC DOES NOT, EITHER EXPRESSED, IMPLIED OR STATUTORY, MAKE ANY WARRANTIES, CLAIMS OR REPRESENTATIONS WITH RESPECT TO THE APPLICATION, INCLUDING, WITHOUT LIMITATION, WARRANTIES OF QUALITY, PERFORMANCE, NON-INFRINGEMENT, MERCHANTABILITY, OR FITNESS FOR USE OR A PARTICULAR PURPOSE. GOFORTH LLC FURTHER DOES NOT REPRESENT OR WARRANT THAT THE APPLICATION WILL ALWAYS BE AVAILABLE, ACCESSIBLE, UNINTERRUPTED, TIMELY, SECURE, ACCURATE, COMPLETE AND ERROR-FREE.</t>
  </si>
  <si>
    <t xml:space="preserve">Limitation of Liability</t>
  </si>
  <si>
    <t xml:space="preserve">No Liability. The Application are being provided to You “as is”. ACCORDINGLY, YOU ACKNOWLEDGE AND AGREE THAT GOFORTH LLC, ITS AFFILIATES AND ITS STAFF WILL HAVE NO LIABILITY IN CONNECTION WITH OR ARISING FROM YOUR USE OF THE APPLICATION, AS SET FORTH BELOW.</t>
  </si>
  <si>
    <t xml:space="preserve">Limitation of Liability. IN NO EVENT SHALL GOFORTH LLC, ITS AFFILIATES OR ITS STAFF BE LIABLE, WHETHER IN CONTRACT, WARRANTY, TORT (INCLUDING NEGLIGENCE), PRODUCT LIABILITY OR ANY OTHER FORM OF LIABILITY, FOR ANY INDIRECT, INCIDENTAL, SPECIAL OR CONSEQUENTIAL DAMAGES (INCLUDING WITHOUT LIMITATION ANY LOSS OF DATA, INTERRUPTION, COMPUTER FAILURE OR PECUNIARY LOSS) ARISING OUT OF THE USE OR INABILITY TO USE THE APPLICATION, EVEN IF GOFORTH LLC, ITS AFFILIATES OR ITS STAFF HAVE BEEN ADVISED OF THE POSSIBILITY OF SUCH DAMAGES.</t>
  </si>
  <si>
    <t xml:space="preserve">Customer Remedies. GOFORTH LLC’ ENTIRE LIABILITY AND THE LICENSEE’S EXCLUSIVE REMEDY UNDER ANY WARRANTY OR OTHER LEGAL THEORY SHALL BE LIMITED TO REPLACEMENT OF THE CLIENT SOFTWARE.</t>
  </si>
  <si>
    <t xml:space="preserve">General Provisions.</t>
  </si>
  <si>
    <t xml:space="preserve">New versions of the Agreement. Goforth LLC reserves the right to modify this Agreement at any time by providing such revised Agreement to You or by publishing the revised Agreement on the Goforth LLC Website. Your continued use of the Application shall constitute Your acceptance to be bound by the terms and conditions of the revised Agreement. You acknowledge that the Agreement is subject to changes by Goforth LLC from time to time and You agree to review periodically the latest version of the Agreement at http://www._______________________ .</t>
  </si>
  <si>
    <t xml:space="preserve">Entire Agreement. The terms and conditions of this Agreement constitute the entire agreement between You and Goforth LLC with respect to the subject matter hereof and will supersede and replace all prior understandings and agreements, in whatever form, regarding the subject matter.</t>
  </si>
  <si>
    <t xml:space="preserve">Severability and Waiver. If any provision of this Agreement is held invalid or unenforceable for any reason, the remaining provisions will continue in full force without being impaired or invalidated in any way. The waiver by either party of a breach of any provision of this Agreement will not operate or be interpreted as a waiver of any other or subsequent breach.</t>
  </si>
  <si>
    <t xml:space="preserve">No Assignment by You. You are not allowed to assign this Agreement or any rights hereunder.</t>
  </si>
  <si>
    <t xml:space="preserve">Assignment by Goforth LLC. Goforth LLC is allowed to at its sole discretion assign this Agreement or any rights hereunder to any Affiliate, without giving prior notice.</t>
  </si>
  <si>
    <t xml:space="preserve">Customer Reference. You hereby grant Goforth LLC the right to use your trade name and/or your corporate logo in connection with Goforth LLC’ promotional materials and/or website to identify You as a customer of Goforth LLC.</t>
  </si>
  <si>
    <r>
      <rPr>
        <sz val="12"/>
        <rFont val="Georgia"/>
        <family val="1"/>
      </rPr>
      <t xml:space="preserve">Applicable Law. </t>
    </r>
    <r>
      <rPr>
        <sz val="10"/>
        <rFont val="Arial"/>
        <family val="0"/>
      </rPr>
      <t xml:space="preserve">The laws of Indiana, United States, excluding its conflicts of law rules, shall govern this Agreement and your use of the Application. Your use of the Application may also be subject to other local, state, national, or international laws. This Agreement shall not be governed by the United Nations Convention on Contracts for the International Sale of Good.</t>
    </r>
  </si>
  <si>
    <t xml:space="preserve">Attorney Fees and Costs. In the event that any legal action becomes necessary to enforce or interpret the terms of this Agreement, the prevailing party shall be entitled, in addition to its court costs, to such reasonable attorneys’ fees, expert witness fees and legal expenses.</t>
  </si>
  <si>
    <t xml:space="preserve">Taxes. Goforth LLC shall not be liable for taxes and other governmental fees and assessments to be paid which are related to purchases made from You or from the Service. You agree that You shall be solely responsible for all taxes, fees, and assessments of any nature associated with products or services sold through the use of or with the aid of Services provided to You by Goforth LLC</t>
  </si>
  <si>
    <t xml:space="preserve">For U.S. Government End Users</t>
  </si>
  <si>
    <t xml:space="preserve">The Application and related documentation are "Commercial Items", as that term is defined under 48 C.F.R. §2.101, consisting of "Commercial Computer Software" and "Commercial Computer Software Documentation", as such terms are used under 48 C.F.R. §12.212 or 48 C.F.R. §227.7202, as applicable. In accordance with 48 C.F.R. §12.212 or 48 C.F.R. §227.7202-1 through 227.7202-4, as applicable, the Commercial Computer Software and Commercial Computer Software Documentation are being licensed to U.S. Government end users (a) only as Commercial Items and (b) with only those rights as are granted to all other end users pursuant to the terms and conditions herein.</t>
  </si>
  <si>
    <t xml:space="preserve">Export Compliance</t>
  </si>
  <si>
    <t xml:space="preserve">You may not export or re-export the Application except as authorized by United States law and the laws of the jurisdiction in which the Application was obtained.</t>
  </si>
  <si>
    <t xml:space="preserve">In particular, but without limitation, the Application may not be exported or re-exported (a) into or to a nation or a resident of any U.S. embargoed countries or (b) to anyone on the U.S. Treasury Department's list of Specially Designated Nationals or the U.S. Department of Commerce Denied Person's List or Entity List.</t>
  </si>
  <si>
    <t xml:space="preserve">By installing or using any component of the Application, You represent and warrant that You are not located in, under control of, or a national or resident of any such country or on any such list.</t>
  </si>
  <si>
    <t xml:space="preserve">Contact Information</t>
  </si>
  <si>
    <t xml:space="preserve">If You have any questions about this Agreement, please contact us at:</t>
  </si>
  <si>
    <t xml:space="preserve">________________________________________________</t>
  </si>
  <si>
    <t xml:space="preserve">This End User License Agreement was last updated: January 31, 2019</t>
  </si>
  <si>
    <t xml:space="preserve">© 2019 Goforth LLC. - All rights reserved.</t>
  </si>
  <si>
    <t xml:space="preserve">Better Tools for Workforce</t>
  </si>
  <si>
    <r>
      <rPr>
        <b val="true"/>
        <i val="true"/>
        <sz val="28"/>
        <color rgb="FFFFFFFF"/>
        <rFont val="Times New Roman"/>
        <family val="1"/>
      </rPr>
      <t xml:space="preserve">Management</t>
    </r>
    <r>
      <rPr>
        <b val="true"/>
        <i val="true"/>
        <sz val="4"/>
        <color rgb="FFFFFFFF"/>
        <rFont val="Times New Roman"/>
        <family val="1"/>
      </rPr>
      <t xml:space="preserve">TM</t>
    </r>
  </si>
  <si>
    <t xml:space="preserve">Goforth</t>
  </si>
  <si>
    <t xml:space="preserve">I</t>
  </si>
  <si>
    <t xml:space="preserve">   Copyright © 2012-2018 Goforth, LLC. All Rights Reserved.</t>
  </si>
  <si>
    <r>
      <rPr>
        <b val="true"/>
        <i val="true"/>
        <sz val="12"/>
        <color rgb="FFFFFFFF"/>
        <rFont val="Times New Roman"/>
        <family val="1"/>
      </rPr>
      <t xml:space="preserve">Goforth</t>
    </r>
    <r>
      <rPr>
        <b val="true"/>
        <i val="true"/>
        <sz val="8"/>
        <color rgb="FFFFFFFF"/>
        <rFont val="Times New Roman"/>
        <family val="1"/>
      </rPr>
      <t xml:space="preserve"> </t>
    </r>
    <r>
      <rPr>
        <b val="true"/>
        <i val="true"/>
        <sz val="12"/>
        <color rgb="FFFFFFFF"/>
        <rFont val="Times New Roman"/>
        <family val="1"/>
      </rPr>
      <t xml:space="preserve">Workbooks and Documents</t>
    </r>
    <r>
      <rPr>
        <b val="true"/>
        <i val="true"/>
        <sz val="8"/>
        <color rgb="FFFFFFFF"/>
        <rFont val="Times New Roman"/>
        <family val="1"/>
      </rPr>
      <t xml:space="preserve"> </t>
    </r>
    <r>
      <rPr>
        <b val="true"/>
        <i val="true"/>
        <sz val="12"/>
        <color rgb="FFFFFFFF"/>
        <rFont val="Times New Roman"/>
        <family val="1"/>
      </rPr>
      <t xml:space="preserve">are the intellectual property of Goforth, LLC</t>
    </r>
  </si>
  <si>
    <t xml:space="preserve">Any unauthorized reproduction, distribution or transmission is prohibited</t>
  </si>
  <si>
    <t xml:space="preserve">Custom Designs</t>
  </si>
  <si>
    <t xml:space="preserve">gary@goforthllc.org</t>
  </si>
  <si>
    <t xml:space="preserve">                                                                                                                                                                                        </t>
  </si>
  <si>
    <t xml:space="preserve">January</t>
  </si>
  <si>
    <t xml:space="preserve">S</t>
  </si>
  <si>
    <t xml:space="preserve">M</t>
  </si>
  <si>
    <t xml:space="preserve">T</t>
  </si>
  <si>
    <t xml:space="preserve">W</t>
  </si>
  <si>
    <t xml:space="preserve">F</t>
  </si>
  <si>
    <t xml:space="preserve">February</t>
  </si>
  <si>
    <t xml:space="preserve">March</t>
  </si>
  <si>
    <t xml:space="preserve">April</t>
  </si>
  <si>
    <t xml:space="preserve">May</t>
  </si>
  <si>
    <t xml:space="preserve">June</t>
  </si>
  <si>
    <t xml:space="preserve">July</t>
  </si>
  <si>
    <t xml:space="preserve">August</t>
  </si>
  <si>
    <t xml:space="preserve">September</t>
  </si>
  <si>
    <t xml:space="preserve">October</t>
  </si>
  <si>
    <t xml:space="preserve">November</t>
  </si>
  <si>
    <t xml:space="preserve">December</t>
  </si>
  <si>
    <r>
      <rPr>
        <b val="true"/>
        <i val="true"/>
        <sz val="18"/>
        <color rgb="FFFFFFFF"/>
        <rFont val="Times New Roman"/>
        <family val="1"/>
      </rPr>
      <t xml:space="preserve">Goforth</t>
    </r>
    <r>
      <rPr>
        <b val="true"/>
        <i val="true"/>
        <sz val="8"/>
        <color rgb="FFFFFFFF"/>
        <rFont val="Times New Roman"/>
        <family val="1"/>
      </rPr>
      <t xml:space="preserve"> </t>
    </r>
    <r>
      <rPr>
        <b val="true"/>
        <i val="true"/>
        <sz val="6"/>
        <color rgb="FFFFFFFF"/>
        <rFont val="Times New Roman"/>
        <family val="1"/>
      </rPr>
      <t xml:space="preserve">™</t>
    </r>
  </si>
  <si>
    <t xml:space="preserve">Better Tools For Workforce Management</t>
  </si>
  <si>
    <t xml:space="preserve">Copyright © 2012-2018 Goforth, LLC. All Rights Reserved</t>
  </si>
  <si>
    <t xml:space="preserve">Expert Level</t>
  </si>
  <si>
    <t xml:space="preserve">Instructions</t>
  </si>
  <si>
    <t xml:space="preserve">Page </t>
  </si>
  <si>
    <t xml:space="preserve"> All Schedules and Summaries can be viewed in Page Preview</t>
  </si>
  <si>
    <t xml:space="preserve">Preview</t>
  </si>
  <si>
    <t xml:space="preserve">     Includes:</t>
  </si>
  <si>
    <t xml:space="preserve">          PDF View</t>
  </si>
  <si>
    <t xml:space="preserve">          Intranet View</t>
  </si>
  <si>
    <t xml:space="preserve">          Print View</t>
  </si>
  <si>
    <t xml:space="preserve">The Print Range has been preset</t>
  </si>
  <si>
    <t xml:space="preserve">Scaling Factor to the right of Margins in tool bar will corrupt the Print Range.</t>
  </si>
  <si>
    <t xml:space="preserve">Use the Zoom Tool  to the right of Format Page or  -   +  at bottom right in the Status Bar</t>
  </si>
  <si>
    <t xml:space="preserve">Changes cannot be made in Page Preview. Close Preview to continue.</t>
  </si>
  <si>
    <t xml:space="preserve">Pay Periods</t>
  </si>
  <si>
    <t xml:space="preserve">Choose Pay Period from tabs at bottom</t>
  </si>
  <si>
    <t xml:space="preserve">Changes</t>
  </si>
  <si>
    <t xml:space="preserve">Columns highlighted Blue Gray can be changed</t>
  </si>
  <si>
    <t xml:space="preserve">The scheduled and unscheduled days can be changed</t>
  </si>
  <si>
    <t xml:space="preserve">To add a Shift, select a day and enter 1 into the Bottom Cell</t>
  </si>
  <si>
    <t xml:space="preserve">To remove a Shift, select a 1 and press Backspace</t>
  </si>
  <si>
    <t xml:space="preserve">All other areas are protected and cannot be changed</t>
  </si>
  <si>
    <t xml:space="preserve">Do Not Drag</t>
  </si>
  <si>
    <t xml:space="preserve">If you accidentally drag a cell from one area to another, press Undo on the toolbar</t>
  </si>
  <si>
    <t xml:space="preserve">Summaries</t>
  </si>
  <si>
    <t xml:space="preserve">Changes will immediately be reflected in the Budget and Employee Hours Summaries</t>
  </si>
  <si>
    <t xml:space="preserve">Payroll Budget Summaries</t>
  </si>
  <si>
    <t xml:space="preserve">Job Title</t>
  </si>
  <si>
    <t xml:space="preserve">Moving an employee from one Job Title to another will result in inaccurate Summaries</t>
  </si>
  <si>
    <t xml:space="preserve">Add a Shift</t>
  </si>
  <si>
    <t xml:space="preserve">Click on bottom of cell, type 1 to add a scheduled shift. Totals will auto calculate.</t>
  </si>
  <si>
    <r>
      <rPr>
        <i val="true"/>
        <sz val="18"/>
        <color rgb="FFFFFFFF"/>
        <rFont val="Times New Roman"/>
        <family val="1"/>
      </rPr>
      <t xml:space="preserve">Days will be shaded </t>
    </r>
    <r>
      <rPr>
        <b val="true"/>
        <i val="true"/>
        <sz val="18"/>
        <color rgb="FFFFFF00"/>
        <rFont val="Times New Roman"/>
        <family val="1"/>
      </rPr>
      <t xml:space="preserve">yellow </t>
    </r>
    <r>
      <rPr>
        <i val="true"/>
        <sz val="18"/>
        <color rgb="FFFFFFFF"/>
        <rFont val="Times New Roman"/>
        <family val="1"/>
      </rPr>
      <t xml:space="preserve">if under staffed, </t>
    </r>
    <r>
      <rPr>
        <b val="true"/>
        <i val="true"/>
        <sz val="18"/>
        <color rgb="FF00FF00"/>
        <rFont val="Times New Roman"/>
        <family val="1"/>
      </rPr>
      <t xml:space="preserve">green</t>
    </r>
    <r>
      <rPr>
        <i val="true"/>
        <sz val="18"/>
        <color rgb="FFFFFFFF"/>
        <rFont val="Times New Roman"/>
        <family val="1"/>
      </rPr>
      <t xml:space="preserve"> if overstaffed                              </t>
    </r>
  </si>
  <si>
    <t xml:space="preserve">Additional Shifts can be identified by using Red Font or by entering your chosen code into the top cell</t>
  </si>
  <si>
    <t xml:space="preserve">The shading  function is not available in Master Pay Period </t>
  </si>
  <si>
    <t xml:space="preserve">Monitor Productivity, Employee Hours and Budget Summaries</t>
  </si>
  <si>
    <t xml:space="preserve">Remove Shift</t>
  </si>
  <si>
    <t xml:space="preserve">Click on bottom cell and press backspace to remove a scheduled shift. </t>
  </si>
  <si>
    <r>
      <rPr>
        <i val="true"/>
        <sz val="18"/>
        <color rgb="FFFFFFFF"/>
        <rFont val="Times New Roman"/>
        <family val="1"/>
      </rPr>
      <t xml:space="preserve">Scheduled hours will be subtracted (</t>
    </r>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t>
    </r>
  </si>
  <si>
    <t xml:space="preserve">Unnecessary questions must be answered if Delete is selected</t>
  </si>
  <si>
    <t xml:space="preserve">Enter reason in top cell</t>
  </si>
  <si>
    <t xml:space="preserve">Partial Shift</t>
  </si>
  <si>
    <t xml:space="preserve">Decrease </t>
  </si>
  <si>
    <t xml:space="preserve">Select a shift and enter a fraction of a shift into the bottom cell</t>
  </si>
  <si>
    <t xml:space="preserve">Increase</t>
  </si>
  <si>
    <t xml:space="preserve">Select a shift and add a fraction of a shift into the bottom cell</t>
  </si>
  <si>
    <t xml:space="preserve">Notes can be entered into the top cell</t>
  </si>
  <si>
    <t xml:space="preserve">Vacation</t>
  </si>
  <si>
    <t xml:space="preserve">Click on scheduled shift, type V.  Regularly scheduled hours will be subtracted from Nonproductive Hours</t>
  </si>
  <si>
    <t xml:space="preserve">Holiday</t>
  </si>
  <si>
    <t xml:space="preserve">Click on scheduled shift, type H. Regularly scheduled hours will be subtracted from Nonproductive Hours</t>
  </si>
  <si>
    <t xml:space="preserve">Sick Time</t>
  </si>
  <si>
    <t xml:space="preserve">Click on scheduled shift, type S. Regularly scheduled hours will be subtracted from Sick Hours</t>
  </si>
  <si>
    <t xml:space="preserve">Partial</t>
  </si>
  <si>
    <t xml:space="preserve">     Enter the fraction of the Shift into the bottom cell</t>
  </si>
  <si>
    <t xml:space="preserve">     Enter the reduced hours and reason into the top cell</t>
  </si>
  <si>
    <t xml:space="preserve">     Manually subtract the reduced hours in the Nonproductive or Sick Column</t>
  </si>
  <si>
    <t xml:space="preserve">Sick</t>
  </si>
  <si>
    <t xml:space="preserve">     Caution:</t>
  </si>
  <si>
    <t xml:space="preserve">          Auto enter will no longer function in that row for the Nonproductive or Sick Totals</t>
  </si>
  <si>
    <t xml:space="preserve">          Vacation, Holiday or Sick Hours, in that row, must be manually subtracted in the Nonproductive or </t>
  </si>
  <si>
    <t xml:space="preserve">          Sick Hours Column</t>
  </si>
  <si>
    <t xml:space="preserve">PDF</t>
  </si>
  <si>
    <t xml:space="preserve">Each time changes are made, save them, then save as PDF file by clicking on Export Directly as PDF in tool bar</t>
  </si>
  <si>
    <t xml:space="preserve">Name by Department and year and save in desktop folder created by the Company Information Department.</t>
  </si>
  <si>
    <t xml:space="preserve">This will be sent to the company intranet, printed or emailed for the employee review</t>
  </si>
  <si>
    <t xml:space="preserve">Benchmark</t>
  </si>
  <si>
    <t xml:space="preserve">The Benchmark Function includes the First Draft Auto Create Function</t>
  </si>
  <si>
    <t xml:space="preserve">Save as Benchmark Workbook</t>
  </si>
  <si>
    <t xml:space="preserve"> Caution: </t>
  </si>
  <si>
    <t xml:space="preserve">     Changing the Benchmark or Volume will revise all Schedules including Productivity Volume    </t>
  </si>
  <si>
    <t xml:space="preserve">Enter the projected Volume</t>
  </si>
  <si>
    <t xml:space="preserve">A first draft will be AutoCreated based on the Benchmark and Volume</t>
  </si>
  <si>
    <t xml:space="preserve">Increases or decreases in expenses will be reflected in the Budget Summary</t>
  </si>
  <si>
    <t xml:space="preserve">Enter % Benefits in Budget Summary and Employee Hours Summary</t>
  </si>
  <si>
    <t xml:space="preserve">Enter Total Actual FTEs required into Master Pay Period 1 to revise the Payroll Budget</t>
  </si>
  <si>
    <t xml:space="preserve">Enter Actual Total Hours into Total Budgeted Hours in the Budget Summary</t>
  </si>
  <si>
    <t xml:space="preserve">Fine tuning can be accomplished by revising the Master Pay Period 1, 2, and 3</t>
  </si>
  <si>
    <t xml:space="preserve">Save as Master Workbook</t>
  </si>
  <si>
    <t xml:space="preserve">Master </t>
  </si>
  <si>
    <t xml:space="preserve">Pay Period  1</t>
  </si>
  <si>
    <t xml:space="preserve"> </t>
  </si>
  <si>
    <t xml:space="preserve">      Changes made in the following columns in Master Pay Period 1 will be made to all  Pay Periods</t>
  </si>
  <si>
    <t xml:space="preserve">                Wages per Hour           Hours/Shift       </t>
  </si>
  <si>
    <t xml:space="preserve">                Employee Name           Job Title</t>
  </si>
  <si>
    <t xml:space="preserve">                Time In/Out                  Budgeted FTE</t>
  </si>
  <si>
    <t xml:space="preserve">                Name of Company        Volume</t>
  </si>
  <si>
    <t xml:space="preserve">Master</t>
  </si>
  <si>
    <t xml:space="preserve">Scheduled Shifts</t>
  </si>
  <si>
    <t xml:space="preserve">Caution:</t>
  </si>
  <si>
    <t xml:space="preserve">Changes made to the Master Pay Periods Scheduled Shifts will be made in all corresponding colored Pay Periods</t>
  </si>
  <si>
    <t xml:space="preserve">               The weekend rotation is every 3 weeks. </t>
  </si>
  <si>
    <t xml:space="preserve">               Three Master Pay Periods are required</t>
  </si>
  <si>
    <t xml:space="preserve">               The Schedule repeats every three Pay Periods</t>
  </si>
  <si>
    <t xml:space="preserve">After changes are made to the Pay Periods, Master AutoFill will no longer function in those areas</t>
  </si>
  <si>
    <t xml:space="preserve">Master Set</t>
  </si>
  <si>
    <t xml:space="preserve"> When satisfied with the schedule, save as Master Workbook</t>
  </si>
  <si>
    <t xml:space="preserve"> Do not make further changes to this set</t>
  </si>
  <si>
    <t xml:space="preserve"> Save to Folder on Desktop</t>
  </si>
  <si>
    <t xml:space="preserve">Workbook</t>
  </si>
  <si>
    <t xml:space="preserve">Name one set of schedules as Workbook and save to Folder on Desktop. Make all changes to this set of schedules.</t>
  </si>
  <si>
    <t xml:space="preserve">If the Workbook is accidentally deleted, the Master can be used to recreate the Workbook</t>
  </si>
  <si>
    <t xml:space="preserve">Workforce </t>
  </si>
  <si>
    <t xml:space="preserve">Reduction</t>
  </si>
  <si>
    <t xml:space="preserve">Save as Reduction Workbook</t>
  </si>
  <si>
    <t xml:space="preserve">Remove Shifts on Master Pay Periods. (Monitoring Summaries on multiple monitors speeds the process)</t>
  </si>
  <si>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 indicates additional hours required or hours saved</t>
    </r>
  </si>
  <si>
    <t xml:space="preserve">Primary Budget does not include coverage for Vacation, Holiday, Sick or Additional hours</t>
  </si>
  <si>
    <t xml:space="preserve">Reduction in Payroll is indicated under Savings in the Employee Hours Summary</t>
  </si>
  <si>
    <r>
      <rPr>
        <i val="true"/>
        <sz val="18"/>
        <color rgb="FFFFFFFF"/>
        <rFont val="Times New Roman"/>
        <family val="1"/>
      </rPr>
      <t xml:space="preserve">Workforce Reduction /</t>
    </r>
    <r>
      <rPr>
        <i val="true"/>
        <sz val="18"/>
        <color rgb="FFFF0000"/>
        <rFont val="Times New Roman"/>
        <family val="1"/>
      </rPr>
      <t xml:space="preserve"> </t>
    </r>
    <r>
      <rPr>
        <b val="true"/>
        <i val="true"/>
        <sz val="18"/>
        <color rgb="FFFF0000"/>
        <rFont val="Times New Roman"/>
        <family val="1"/>
      </rPr>
      <t xml:space="preserve">Increase</t>
    </r>
    <r>
      <rPr>
        <i val="true"/>
        <sz val="18"/>
        <color rgb="FFFFFFFF"/>
        <rFont val="Times New Roman"/>
        <family val="1"/>
      </rPr>
      <t xml:space="preserve"> includes Benefits. Enter % Benefits.</t>
    </r>
  </si>
  <si>
    <t xml:space="preserve">When complete, enter Total Actual Hours into Total Budget Hours in Budget Summary</t>
  </si>
  <si>
    <t xml:space="preserve">Revise Budgeted FTE in Master Pay Period 1 for affected positions</t>
  </si>
  <si>
    <t xml:space="preserve">Create </t>
  </si>
  <si>
    <t xml:space="preserve">Save as Budget Workbook</t>
  </si>
  <si>
    <t xml:space="preserve">Payroll</t>
  </si>
  <si>
    <t xml:space="preserve">Enter all Vacation and  Holiday hours earned into the Employee Hours Summary</t>
  </si>
  <si>
    <t xml:space="preserve">Budget</t>
  </si>
  <si>
    <t xml:space="preserve">Enter all Holidays, Vacation and other Nonproductive Shifts into the Schedule</t>
  </si>
  <si>
    <t xml:space="preserve">Verify in Employee Hours Summary. Nonproductive Hours Balance in the Summary should be less than 1 shift</t>
  </si>
  <si>
    <t xml:space="preserve">Enter all additional coverage required.</t>
  </si>
  <si>
    <r>
      <rPr>
        <i val="true"/>
        <sz val="18"/>
        <color rgb="FFFFFFFF"/>
        <rFont val="Times New Roman"/>
        <family val="1"/>
      </rPr>
      <t xml:space="preserve">Hours </t>
    </r>
    <r>
      <rPr>
        <b val="true"/>
        <i val="true"/>
        <sz val="18"/>
        <color rgb="FFFF0000"/>
        <rFont val="Times New Roman"/>
        <family val="1"/>
      </rPr>
      <t xml:space="preserve">Over</t>
    </r>
    <r>
      <rPr>
        <i val="true"/>
        <sz val="18"/>
        <color rgb="FFFFFFFF"/>
        <rFont val="Times New Roman"/>
        <family val="1"/>
      </rPr>
      <t xml:space="preserve"> = additional coverage required.</t>
    </r>
  </si>
  <si>
    <r>
      <rPr>
        <i val="true"/>
        <sz val="18"/>
        <color rgb="FFFFFFFF"/>
        <rFont val="Times New Roman"/>
        <family val="1"/>
      </rPr>
      <t xml:space="preserve">Review </t>
    </r>
    <r>
      <rPr>
        <b val="true"/>
        <i val="true"/>
        <sz val="18"/>
        <color rgb="FFFF0000"/>
        <rFont val="Times New Roman"/>
        <family val="1"/>
      </rPr>
      <t xml:space="preserve">Over </t>
    </r>
    <r>
      <rPr>
        <i val="true"/>
        <sz val="18"/>
        <color rgb="FFFFFFFF"/>
        <rFont val="Times New Roman"/>
        <family val="1"/>
      </rPr>
      <t xml:space="preserve">/ Under Hours to determine equal division of coverage assignments</t>
    </r>
  </si>
  <si>
    <t xml:space="preserve">To complete the Payroll Budget, enter Total Hours required into Total Budgeted Hours</t>
  </si>
  <si>
    <t xml:space="preserve">This will be the Payroll Budget</t>
  </si>
  <si>
    <r>
      <rPr>
        <b val="true"/>
        <i val="true"/>
        <sz val="12"/>
        <color rgb="FF000000"/>
        <rFont val="Times New Roman"/>
        <family val="1"/>
      </rPr>
      <t xml:space="preserve">Goforth</t>
    </r>
    <r>
      <rPr>
        <b val="true"/>
        <i val="true"/>
        <sz val="8"/>
        <color rgb="FF000000"/>
        <rFont val="Times New Roman"/>
        <family val="1"/>
      </rPr>
      <t xml:space="preserve"> </t>
    </r>
    <r>
      <rPr>
        <b val="true"/>
        <i val="true"/>
        <sz val="6"/>
        <color rgb="FF000000"/>
        <rFont val="Times New Roman"/>
        <family val="1"/>
      </rPr>
      <t xml:space="preserve">™</t>
    </r>
  </si>
  <si>
    <t xml:space="preserve">7a - 7p</t>
  </si>
  <si>
    <t xml:space="preserve">Saturday - Sunday</t>
  </si>
  <si>
    <t xml:space="preserve">Monday - Friday</t>
  </si>
  <si>
    <t xml:space="preserve">(Hours/Patient)</t>
  </si>
  <si>
    <t xml:space="preserve">Number of Patients (Maximum of 60)</t>
  </si>
  <si>
    <t xml:space="preserve">Hours Required</t>
  </si>
  <si>
    <t xml:space="preserve">Number of Employees</t>
  </si>
  <si>
    <t xml:space="preserve">7p - 7a</t>
  </si>
  <si>
    <t xml:space="preserve">C</t>
  </si>
  <si>
    <t xml:space="preserve">Total FTEs</t>
  </si>
  <si>
    <t xml:space="preserve">Budgeted</t>
  </si>
  <si>
    <t xml:space="preserve">Actual </t>
  </si>
  <si>
    <t xml:space="preserve">FTE Over</t>
  </si>
  <si>
    <t xml:space="preserve">Total</t>
  </si>
  <si>
    <t xml:space="preserve">Productive</t>
  </si>
  <si>
    <t xml:space="preserve">Nonproductive</t>
  </si>
  <si>
    <t xml:space="preserve">Hours Over</t>
  </si>
  <si>
    <t xml:space="preserve">Overtime</t>
  </si>
  <si>
    <t xml:space="preserve">Daily</t>
  </si>
  <si>
    <t xml:space="preserve">RT Hours /</t>
  </si>
  <si>
    <t xml:space="preserve">Savings</t>
  </si>
  <si>
    <t xml:space="preserve">Annual</t>
  </si>
  <si>
    <t xml:space="preserve">FTE</t>
  </si>
  <si>
    <t xml:space="preserve">FTE Under</t>
  </si>
  <si>
    <t xml:space="preserve">Hours</t>
  </si>
  <si>
    <t xml:space="preserve">Hours Under</t>
  </si>
  <si>
    <t xml:space="preserve">Census</t>
  </si>
  <si>
    <t xml:space="preserve">Patient Day</t>
  </si>
  <si>
    <t xml:space="preserve">Pay Period </t>
  </si>
  <si>
    <t xml:space="preserve">Student Intern</t>
  </si>
  <si>
    <t xml:space="preserve">Clinical Student</t>
  </si>
  <si>
    <t xml:space="preserve">CRT</t>
  </si>
  <si>
    <t xml:space="preserve">RRT</t>
  </si>
  <si>
    <t xml:space="preserve">Manager</t>
  </si>
  <si>
    <t xml:space="preserve">PFT</t>
  </si>
  <si>
    <t xml:space="preserve">Total Budgeted FTE</t>
  </si>
  <si>
    <r>
      <rPr>
        <b val="true"/>
        <i val="true"/>
        <sz val="9"/>
        <color rgb="FF000000"/>
        <rFont val="Times New Roman"/>
        <family val="1"/>
      </rPr>
      <t xml:space="preserve">Goforth</t>
    </r>
    <r>
      <rPr>
        <b val="true"/>
        <i val="true"/>
        <sz val="8"/>
        <color rgb="FF000000"/>
        <rFont val="Times New Roman"/>
        <family val="1"/>
      </rPr>
      <t xml:space="preserve"> </t>
    </r>
    <r>
      <rPr>
        <b val="true"/>
        <i val="true"/>
        <sz val="6"/>
        <color rgb="FF000000"/>
        <rFont val="Times New Roman"/>
        <family val="1"/>
      </rPr>
      <t xml:space="preserve">™</t>
    </r>
  </si>
  <si>
    <t xml:space="preserve">Total Scheduled FTE</t>
  </si>
  <si>
    <t xml:space="preserve">Wages</t>
  </si>
  <si>
    <t xml:space="preserve">Non</t>
  </si>
  <si>
    <t xml:space="preserve">Per Hour</t>
  </si>
  <si>
    <t xml:space="preserve"> Over</t>
  </si>
  <si>
    <t xml:space="preserve">Name</t>
  </si>
  <si>
    <t xml:space="preserve">Title</t>
  </si>
  <si>
    <t xml:space="preserve">Shift</t>
  </si>
  <si>
    <t xml:space="preserve">Actual</t>
  </si>
  <si>
    <t xml:space="preserve">OT</t>
  </si>
  <si>
    <t xml:space="preserve">Hours </t>
  </si>
  <si>
    <t xml:space="preserve">Benefit</t>
  </si>
  <si>
    <t xml:space="preserve">Total  FTE</t>
  </si>
  <si>
    <t xml:space="preserve">Benefits</t>
  </si>
  <si>
    <t xml:space="preserve">Shifts</t>
  </si>
  <si>
    <t xml:space="preserve">Under</t>
  </si>
  <si>
    <t xml:space="preserve">Saved</t>
  </si>
  <si>
    <t xml:space="preserve">Pay Period</t>
  </si>
  <si>
    <t xml:space="preserve">7a-3-30p</t>
  </si>
  <si>
    <t xml:space="preserve">7a-7-30p</t>
  </si>
  <si>
    <t xml:space="preserve"> 7a-7:30p</t>
  </si>
  <si>
    <t xml:space="preserve">7a-7:30p</t>
  </si>
  <si>
    <t xml:space="preserve">11a-7:30p</t>
  </si>
  <si>
    <t xml:space="preserve">11a-11:30p</t>
  </si>
  <si>
    <t xml:space="preserve">Intern</t>
  </si>
  <si>
    <t xml:space="preserve">5p-10p</t>
  </si>
  <si>
    <t xml:space="preserve">Student</t>
  </si>
  <si>
    <t xml:space="preserve">7p-7:30a</t>
  </si>
  <si>
    <t xml:space="preserve">11p-7:30a</t>
  </si>
  <si>
    <t xml:space="preserve">Employees / Shift</t>
  </si>
  <si>
    <t xml:space="preserve">7a-11:30a</t>
  </si>
  <si>
    <t xml:space="preserve">11a-3:30p</t>
  </si>
  <si>
    <t xml:space="preserve">3p-7:30p</t>
  </si>
  <si>
    <t xml:space="preserve">7p-11:30p</t>
  </si>
  <si>
    <t xml:space="preserve">11p-3:30a</t>
  </si>
  <si>
    <t xml:space="preserve">3a-7:30a</t>
  </si>
  <si>
    <t xml:space="preserve">Actual Hours</t>
  </si>
  <si>
    <t xml:space="preserve">Patient Volume</t>
  </si>
  <si>
    <t xml:space="preserve">Productivity</t>
  </si>
  <si>
    <t xml:space="preserve">RT Hours/Patient </t>
  </si>
  <si>
    <t xml:space="preserve">Wages/Pay</t>
  </si>
  <si>
    <t xml:space="preserve">OT/Pay</t>
  </si>
  <si>
    <t xml:space="preserve">Company</t>
  </si>
  <si>
    <t xml:space="preserve">Absence</t>
  </si>
  <si>
    <t xml:space="preserve">Occurrence</t>
  </si>
  <si>
    <t xml:space="preserve">Nonproductive Hours</t>
  </si>
  <si>
    <t xml:space="preserve">RT</t>
  </si>
  <si>
    <t xml:space="preserve">Over</t>
  </si>
  <si>
    <t xml:space="preserve">Vacation </t>
  </si>
  <si>
    <t xml:space="preserve">Holiday </t>
  </si>
  <si>
    <t xml:space="preserve">Nonproductive </t>
  </si>
  <si>
    <t xml:space="preserve">Budgeted </t>
  </si>
  <si>
    <t xml:space="preserve">Total Wages</t>
  </si>
  <si>
    <t xml:space="preserve">Total </t>
  </si>
  <si>
    <t xml:space="preserve">Occurance</t>
  </si>
  <si>
    <t xml:space="preserve">Per Year</t>
  </si>
  <si>
    <t xml:space="preserve">Addition</t>
  </si>
  <si>
    <t xml:space="preserve">Earned</t>
  </si>
  <si>
    <t xml:space="preserve">Balance</t>
  </si>
  <si>
    <t xml:space="preserve">Annual Payroll Budget Summary</t>
  </si>
  <si>
    <t xml:space="preserve"> Savings </t>
  </si>
  <si>
    <t xml:space="preserve">Workforce</t>
  </si>
  <si>
    <t xml:space="preserve">Primary Budget</t>
  </si>
  <si>
    <t xml:space="preserve">Total Budget</t>
  </si>
  <si>
    <r>
      <rPr>
        <b val="true"/>
        <i val="true"/>
        <sz val="8"/>
        <rFont val="Times New Roman"/>
        <family val="1"/>
      </rPr>
      <t xml:space="preserve">  </t>
    </r>
    <r>
      <rPr>
        <b val="true"/>
        <i val="true"/>
        <sz val="8"/>
        <color rgb="FFFF3333"/>
        <rFont val="Times New Roman"/>
        <family val="1"/>
      </rPr>
      <t xml:space="preserve">Additional Coverage</t>
    </r>
  </si>
  <si>
    <r>
      <rPr>
        <b val="true"/>
        <i val="true"/>
        <sz val="8"/>
        <color rgb="FF000000"/>
        <rFont val="Times New Roman"/>
        <family val="1"/>
      </rPr>
      <t xml:space="preserve">Reduction / </t>
    </r>
    <r>
      <rPr>
        <b val="true"/>
        <i val="true"/>
        <sz val="8"/>
        <color rgb="FFFF3333"/>
        <rFont val="Times New Roman"/>
        <family val="1"/>
      </rPr>
      <t xml:space="preserve">Addition</t>
    </r>
  </si>
  <si>
    <t xml:space="preserve">Average</t>
  </si>
  <si>
    <t xml:space="preserve">Variance</t>
  </si>
  <si>
    <t xml:space="preserve">Hours /</t>
  </si>
  <si>
    <t xml:space="preserve">Day Shift </t>
  </si>
  <si>
    <t xml:space="preserve"> Balance</t>
  </si>
  <si>
    <t xml:space="preserve">Wages/Year</t>
  </si>
  <si>
    <t xml:space="preserve">OT/Year</t>
  </si>
  <si>
    <t xml:space="preserve">Differential</t>
  </si>
  <si>
    <t xml:space="preserve">Allocation</t>
  </si>
  <si>
    <t xml:space="preserve">Budgeted Wages</t>
  </si>
  <si>
    <t xml:space="preserve"> Variance</t>
  </si>
  <si>
    <t xml:space="preserve">Hours/Patient</t>
  </si>
  <si>
    <t xml:space="preserve">January-1</t>
  </si>
  <si>
    <t xml:space="preserve">January-2</t>
  </si>
  <si>
    <t xml:space="preserve">February-3</t>
  </si>
  <si>
    <t xml:space="preserve">February-4</t>
  </si>
  <si>
    <t xml:space="preserve">March-5</t>
  </si>
  <si>
    <t xml:space="preserve">March-6</t>
  </si>
  <si>
    <t xml:space="preserve">March-7</t>
  </si>
  <si>
    <t xml:space="preserve">April-8</t>
  </si>
  <si>
    <t xml:space="preserve">April-9</t>
  </si>
  <si>
    <t xml:space="preserve">May-10</t>
  </si>
  <si>
    <t xml:space="preserve">May-11</t>
  </si>
  <si>
    <t xml:space="preserve">June-12</t>
  </si>
  <si>
    <t xml:space="preserve">June-13</t>
  </si>
  <si>
    <t xml:space="preserve">July-14</t>
  </si>
  <si>
    <t xml:space="preserve">July-15</t>
  </si>
  <si>
    <t xml:space="preserve">August-16</t>
  </si>
  <si>
    <t xml:space="preserve">August-17</t>
  </si>
  <si>
    <t xml:space="preserve">August-18</t>
  </si>
  <si>
    <t xml:space="preserve">September-19</t>
  </si>
  <si>
    <t xml:space="preserve">September-20</t>
  </si>
  <si>
    <t xml:space="preserve">October-21</t>
  </si>
  <si>
    <t xml:space="preserve">October-22</t>
  </si>
  <si>
    <t xml:space="preserve">November-23</t>
  </si>
  <si>
    <t xml:space="preserve">November-24</t>
  </si>
  <si>
    <t xml:space="preserve">December-25</t>
  </si>
  <si>
    <t xml:space="preserve">December-26</t>
  </si>
  <si>
    <t xml:space="preserve">Create and highlight table</t>
  </si>
  <si>
    <t xml:space="preserve">Click on chart icon ( Insert Chart Type Line Format Title Axis)</t>
  </si>
  <si>
    <t xml:space="preserve">Right click chart</t>
  </si>
  <si>
    <t xml:space="preserve">Edit (Format axis  Position  Reverse}</t>
  </si>
  <si>
    <t xml:space="preserve">Reverse order</t>
  </si>
  <si>
    <t xml:space="preserve">Edit</t>
  </si>
  <si>
    <t xml:space="preserve">Format chart</t>
  </si>
  <si>
    <t xml:space="preserve">Font 8 italic Times new Roman</t>
  </si>
</sst>
</file>

<file path=xl/styles.xml><?xml version="1.0" encoding="utf-8"?>
<styleSheet xmlns="http://schemas.openxmlformats.org/spreadsheetml/2006/main">
  <numFmts count="24">
    <numFmt numFmtId="164" formatCode="General"/>
    <numFmt numFmtId="165" formatCode="[$$-409]#,##0.00;[RED]\-[$$-409]#,##0.00"/>
    <numFmt numFmtId="166" formatCode="#"/>
    <numFmt numFmtId="167" formatCode="MM/DD/YY"/>
    <numFmt numFmtId="168" formatCode="0.00"/>
    <numFmt numFmtId="169" formatCode="[$$]#,##0.00"/>
    <numFmt numFmtId="170" formatCode="[$$]#,##0\ ;[RED]\([$$]#,##0\)"/>
    <numFmt numFmtId="171" formatCode="0.000"/>
    <numFmt numFmtId="172" formatCode="0.00\ ;[RED]\(0.00\)"/>
    <numFmt numFmtId="173" formatCode="0\ ;[RED]\(0\)"/>
    <numFmt numFmtId="174" formatCode="#,##0.00"/>
    <numFmt numFmtId="175" formatCode="0"/>
    <numFmt numFmtId="176" formatCode="0.0"/>
    <numFmt numFmtId="177" formatCode="\$#,##0\ ;[RED]&quot;($&quot;#,##0\)"/>
    <numFmt numFmtId="178" formatCode="#,###.00"/>
    <numFmt numFmtId="179" formatCode="[$$-409]#,##0;[RED]\-[$$-409]#,##0"/>
    <numFmt numFmtId="180" formatCode="0.000;[RED]\-0.000"/>
    <numFmt numFmtId="181" formatCode="0%"/>
    <numFmt numFmtId="182" formatCode="#,##0"/>
    <numFmt numFmtId="183" formatCode="#,###"/>
    <numFmt numFmtId="184" formatCode="0.00%"/>
    <numFmt numFmtId="185" formatCode="#,##0;[RED]\-#,##0"/>
    <numFmt numFmtId="186" formatCode="#,##0.000"/>
    <numFmt numFmtId="187" formatCode="0.0%;[RED]\-0.0%"/>
  </numFmts>
  <fonts count="139">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1"/>
      <color rgb="FF000000"/>
      <name val="Calibri"/>
      <family val="2"/>
    </font>
    <font>
      <sz val="11"/>
      <color rgb="FFFFFFFF"/>
      <name val="Calibri"/>
      <family val="2"/>
    </font>
    <font>
      <sz val="11"/>
      <color rgb="FF800080"/>
      <name val="Calibri"/>
      <family val="2"/>
    </font>
    <font>
      <b val="true"/>
      <sz val="11"/>
      <color rgb="FFFF9900"/>
      <name val="Calibri"/>
      <family val="2"/>
    </font>
    <font>
      <b val="true"/>
      <sz val="11"/>
      <color rgb="FFFFFFFF"/>
      <name val="Calibri"/>
      <family val="2"/>
    </font>
    <font>
      <i val="true"/>
      <sz val="11"/>
      <color rgb="FF808080"/>
      <name val="Calibri"/>
      <family val="2"/>
    </font>
    <font>
      <sz val="11"/>
      <color rgb="FF008000"/>
      <name val="Calibri"/>
      <family val="2"/>
    </font>
    <font>
      <b val="true"/>
      <sz val="15"/>
      <color rgb="FF003366"/>
      <name val="Calibri"/>
      <family val="2"/>
    </font>
    <font>
      <b val="true"/>
      <sz val="13"/>
      <color rgb="FF003366"/>
      <name val="Calibri"/>
      <family val="2"/>
    </font>
    <font>
      <b val="true"/>
      <sz val="11"/>
      <color rgb="FF003366"/>
      <name val="Calibri"/>
      <family val="2"/>
    </font>
    <font>
      <sz val="11"/>
      <color rgb="FF333399"/>
      <name val="Calibri"/>
      <family val="2"/>
    </font>
    <font>
      <sz val="11"/>
      <color rgb="FFFF9900"/>
      <name val="Calibri"/>
      <family val="2"/>
    </font>
    <font>
      <sz val="11"/>
      <color rgb="FF993300"/>
      <name val="Calibri"/>
      <family val="2"/>
    </font>
    <font>
      <b val="true"/>
      <sz val="11"/>
      <color rgb="FF333333"/>
      <name val="Calibri"/>
      <family val="2"/>
    </font>
    <font>
      <b val="true"/>
      <sz val="18"/>
      <color rgb="FF003366"/>
      <name val="Cambria"/>
      <family val="2"/>
    </font>
    <font>
      <b val="true"/>
      <sz val="11"/>
      <color rgb="FF000000"/>
      <name val="Calibri"/>
      <family val="2"/>
    </font>
    <font>
      <sz val="11"/>
      <color rgb="FFFF0000"/>
      <name val="Calibri"/>
      <family val="2"/>
    </font>
    <font>
      <sz val="10"/>
      <color rgb="FFFF0000"/>
      <name val="Arial"/>
      <family val="0"/>
    </font>
    <font>
      <sz val="10"/>
      <color rgb="FFE6E6FF"/>
      <name val="Arial"/>
      <family val="0"/>
    </font>
    <font>
      <sz val="10"/>
      <color rgb="FFFF3333"/>
      <name val="Arial"/>
      <family val="0"/>
    </font>
    <font>
      <sz val="10"/>
      <color rgb="FFFFFFFF"/>
      <name val="Arial"/>
      <family val="0"/>
    </font>
    <font>
      <b val="true"/>
      <sz val="12"/>
      <name val="Arial"/>
      <family val="0"/>
    </font>
    <font>
      <sz val="12"/>
      <name val="Arial"/>
      <family val="0"/>
    </font>
    <font>
      <sz val="12"/>
      <name val="Georgia"/>
      <family val="1"/>
    </font>
    <font>
      <sz val="12"/>
      <name val="Symbol"/>
      <family val="1"/>
    </font>
    <font>
      <b val="true"/>
      <sz val="13"/>
      <color rgb="FF4472C4"/>
      <name val="Arial"/>
      <family val="0"/>
    </font>
    <font>
      <b val="true"/>
      <sz val="12"/>
      <color rgb="FF00000A"/>
      <name val="Arial"/>
      <family val="0"/>
    </font>
    <font>
      <b val="true"/>
      <sz val="12"/>
      <name val="Georgia"/>
      <family val="1"/>
    </font>
    <font>
      <b val="true"/>
      <sz val="22"/>
      <name val="Times New Roman"/>
      <family val="1"/>
    </font>
    <font>
      <b val="true"/>
      <i val="true"/>
      <sz val="28"/>
      <color rgb="FFFFFFFF"/>
      <name val="Times New Roman"/>
      <family val="1"/>
    </font>
    <font>
      <b val="true"/>
      <i val="true"/>
      <sz val="22"/>
      <color rgb="FFFFFFFF"/>
      <name val="Times New Roman"/>
      <family val="1"/>
    </font>
    <font>
      <b val="true"/>
      <i val="true"/>
      <sz val="32"/>
      <color rgb="FFFFFFFF"/>
      <name val="Times New Roman"/>
      <family val="1"/>
    </font>
    <font>
      <b val="true"/>
      <i val="true"/>
      <sz val="4"/>
      <color rgb="FFFFFFFF"/>
      <name val="Times New Roman"/>
      <family val="1"/>
    </font>
    <font>
      <b val="true"/>
      <i val="true"/>
      <sz val="24"/>
      <color rgb="FFFFFFFF"/>
      <name val="Times New Roman"/>
      <family val="1"/>
    </font>
    <font>
      <b val="true"/>
      <i val="true"/>
      <sz val="18"/>
      <color rgb="FFFFFFFF"/>
      <name val="Times New Roman"/>
      <family val="1"/>
    </font>
    <font>
      <b val="true"/>
      <sz val="32"/>
      <name val="Times New Roman"/>
      <family val="1"/>
    </font>
    <font>
      <b val="true"/>
      <i val="true"/>
      <sz val="14"/>
      <color rgb="FFFFFFFF"/>
      <name val="Times New Roman"/>
      <family val="1"/>
    </font>
    <font>
      <b val="true"/>
      <i val="true"/>
      <sz val="12"/>
      <color rgb="FFFFFFFF"/>
      <name val="Times New Roman"/>
      <family val="1"/>
    </font>
    <font>
      <b val="true"/>
      <i val="true"/>
      <sz val="8"/>
      <color rgb="FFFFFFFF"/>
      <name val="Times New Roman"/>
      <family val="1"/>
    </font>
    <font>
      <b val="true"/>
      <i val="true"/>
      <sz val="15"/>
      <color rgb="FFFFFFFF"/>
      <name val="Times New Roman"/>
      <family val="1"/>
    </font>
    <font>
      <b val="true"/>
      <i val="true"/>
      <sz val="12"/>
      <name val="Times New Roman"/>
      <family val="1"/>
    </font>
    <font>
      <sz val="8"/>
      <name val="Times New Roman"/>
      <family val="1"/>
    </font>
    <font>
      <sz val="10"/>
      <name val="Times New Roman"/>
      <family val="1"/>
    </font>
    <font>
      <i val="true"/>
      <sz val="8"/>
      <name val="Times New Roman"/>
      <family val="1"/>
    </font>
    <font>
      <i val="true"/>
      <sz val="8"/>
      <color rgb="FF000000"/>
      <name val="Times New Roman"/>
      <family val="1"/>
    </font>
    <font>
      <i val="true"/>
      <sz val="4"/>
      <name val="Times New Roman"/>
      <family val="1"/>
    </font>
    <font>
      <b val="true"/>
      <i val="true"/>
      <sz val="8"/>
      <name val="Times New Roman"/>
      <family val="1"/>
    </font>
    <font>
      <sz val="8"/>
      <color rgb="FF000000"/>
      <name val="Times New Roman"/>
      <family val="1"/>
    </font>
    <font>
      <sz val="8"/>
      <color rgb="FFFF3333"/>
      <name val="Times New Roman"/>
      <family val="1"/>
    </font>
    <font>
      <i val="true"/>
      <sz val="10"/>
      <name val="Times New Roman"/>
      <family val="1"/>
    </font>
    <font>
      <sz val="8"/>
      <color rgb="FFFF0000"/>
      <name val="Times New Roman"/>
      <family val="1"/>
    </font>
    <font>
      <i val="true"/>
      <sz val="8"/>
      <color rgb="FF0000FF"/>
      <name val="Times New Roman"/>
      <family val="1"/>
    </font>
    <font>
      <sz val="8"/>
      <color rgb="FF0000FF"/>
      <name val="Times New Roman"/>
      <family val="1"/>
    </font>
    <font>
      <sz val="8"/>
      <color rgb="FFFF00FF"/>
      <name val="Times New Roman"/>
      <family val="1"/>
    </font>
    <font>
      <sz val="8"/>
      <color rgb="FF000080"/>
      <name val="Times New Roman"/>
      <family val="1"/>
    </font>
    <font>
      <sz val="8"/>
      <color rgb="FF003300"/>
      <name val="Times New Roman"/>
      <family val="1"/>
    </font>
    <font>
      <b val="true"/>
      <sz val="8"/>
      <color rgb="FF000000"/>
      <name val="Times New Roman"/>
      <family val="1"/>
    </font>
    <font>
      <sz val="8"/>
      <color rgb="FFC0C0C0"/>
      <name val="Times New Roman"/>
      <family val="1"/>
    </font>
    <font>
      <sz val="8"/>
      <color rgb="FF969696"/>
      <name val="Times New Roman"/>
      <family val="1"/>
    </font>
    <font>
      <sz val="8"/>
      <color rgb="FFFFFFFF"/>
      <name val="Times New Roman"/>
      <family val="1"/>
    </font>
    <font>
      <i val="true"/>
      <sz val="8"/>
      <color rgb="FF000080"/>
      <name val="Times New Roman"/>
      <family val="1"/>
    </font>
    <font>
      <sz val="18"/>
      <color rgb="FFFFFFFF"/>
      <name val="Arial"/>
      <family val="0"/>
    </font>
    <font>
      <i val="true"/>
      <sz val="18"/>
      <color rgb="FFFFFFFF"/>
      <name val="Arial"/>
      <family val="0"/>
    </font>
    <font>
      <i val="true"/>
      <sz val="18"/>
      <color rgb="FFFFFFFF"/>
      <name val="Times New Roman"/>
      <family val="1"/>
    </font>
    <font>
      <b val="true"/>
      <i val="true"/>
      <sz val="6"/>
      <color rgb="FFFFFFFF"/>
      <name val="Times New Roman"/>
      <family val="1"/>
    </font>
    <font>
      <sz val="18"/>
      <color rgb="FFFFFFFF"/>
      <name val="Times New Roman"/>
      <family val="1"/>
    </font>
    <font>
      <i val="true"/>
      <sz val="14"/>
      <color rgb="FFFFFFFF"/>
      <name val="Times New Roman"/>
      <family val="1"/>
    </font>
    <font>
      <b val="true"/>
      <sz val="18"/>
      <color rgb="FFFFFFFF"/>
      <name val="Arial"/>
      <family val="0"/>
    </font>
    <font>
      <i val="true"/>
      <sz val="20"/>
      <color rgb="FFFFFFFF"/>
      <name val="Arial"/>
      <family val="0"/>
    </font>
    <font>
      <b val="true"/>
      <i val="true"/>
      <sz val="20"/>
      <color rgb="FFFFFFFF"/>
      <name val="Times New Roman"/>
      <family val="1"/>
    </font>
    <font>
      <i val="true"/>
      <sz val="18"/>
      <name val="Times New Roman"/>
      <family val="1"/>
    </font>
    <font>
      <b val="true"/>
      <i val="true"/>
      <sz val="18"/>
      <color rgb="FFFFFF00"/>
      <name val="Times New Roman"/>
      <family val="1"/>
    </font>
    <font>
      <b val="true"/>
      <i val="true"/>
      <sz val="18"/>
      <name val="Times New Roman"/>
      <family val="1"/>
    </font>
    <font>
      <b val="true"/>
      <i val="true"/>
      <sz val="22"/>
      <name val="Times New Roman"/>
      <family val="1"/>
    </font>
    <font>
      <b val="true"/>
      <i val="true"/>
      <sz val="18"/>
      <color rgb="FF000000"/>
      <name val="Times New Roman"/>
      <family val="1"/>
    </font>
    <font>
      <b val="true"/>
      <i val="true"/>
      <sz val="18"/>
      <color rgb="FFFFFFFF"/>
      <name val="Arial"/>
      <family val="0"/>
    </font>
    <font>
      <b val="true"/>
      <i val="true"/>
      <sz val="18"/>
      <color rgb="FF00FF00"/>
      <name val="Times New Roman"/>
      <family val="1"/>
    </font>
    <font>
      <sz val="18"/>
      <color rgb="FF00FFFF"/>
      <name val="Arial"/>
      <family val="0"/>
    </font>
    <font>
      <b val="true"/>
      <i val="true"/>
      <sz val="18"/>
      <color rgb="FF00FFFF"/>
      <name val="Times New Roman"/>
      <family val="1"/>
    </font>
    <font>
      <i val="true"/>
      <sz val="18"/>
      <color rgb="FF00FFFF"/>
      <name val="Times New Roman"/>
      <family val="1"/>
    </font>
    <font>
      <i val="true"/>
      <sz val="18"/>
      <color rgb="FF00FFFF"/>
      <name val="Arial"/>
      <family val="0"/>
    </font>
    <font>
      <b val="true"/>
      <i val="true"/>
      <sz val="18"/>
      <color rgb="FFFF0000"/>
      <name val="Times New Roman"/>
      <family val="1"/>
    </font>
    <font>
      <i val="true"/>
      <sz val="18"/>
      <color rgb="FFFF0000"/>
      <name val="Times New Roman"/>
      <family val="1"/>
    </font>
    <font>
      <b val="true"/>
      <sz val="10"/>
      <color rgb="FF00FFFF"/>
      <name val="Arial"/>
      <family val="0"/>
    </font>
    <font>
      <sz val="10"/>
      <color rgb="FF00FFFF"/>
      <name val="Arial"/>
      <family val="0"/>
    </font>
    <font>
      <b val="true"/>
      <sz val="10"/>
      <name val="Arial"/>
      <family val="0"/>
    </font>
    <font>
      <b val="true"/>
      <sz val="10"/>
      <color rgb="FFFFFF00"/>
      <name val="Arial"/>
      <family val="0"/>
    </font>
    <font>
      <b val="true"/>
      <sz val="10"/>
      <color rgb="FFFFFFFF"/>
      <name val="Arial"/>
      <family val="0"/>
    </font>
    <font>
      <i val="true"/>
      <sz val="14"/>
      <color rgb="FF000000"/>
      <name val="Times New Roman"/>
      <family val="1"/>
    </font>
    <font>
      <b val="true"/>
      <i val="true"/>
      <sz val="15"/>
      <color rgb="FF000000"/>
      <name val="Times New Roman"/>
      <family val="1"/>
    </font>
    <font>
      <b val="true"/>
      <i val="true"/>
      <sz val="12"/>
      <color rgb="FF000000"/>
      <name val="Times New Roman"/>
      <family val="1"/>
    </font>
    <font>
      <b val="true"/>
      <i val="true"/>
      <sz val="8"/>
      <color rgb="FF000000"/>
      <name val="Times New Roman"/>
      <family val="1"/>
    </font>
    <font>
      <b val="true"/>
      <i val="true"/>
      <sz val="6"/>
      <color rgb="FF000000"/>
      <name val="Times New Roman"/>
      <family val="1"/>
    </font>
    <font>
      <sz val="12"/>
      <color rgb="FF000000"/>
      <name val="Times New Roman"/>
      <family val="1"/>
    </font>
    <font>
      <sz val="10"/>
      <color rgb="FF000000"/>
      <name val="Arial"/>
      <family val="0"/>
    </font>
    <font>
      <i val="true"/>
      <sz val="7"/>
      <name val="Times New Roman"/>
      <family val="1"/>
    </font>
    <font>
      <sz val="8"/>
      <name val="Arial"/>
      <family val="0"/>
    </font>
    <font>
      <i val="true"/>
      <sz val="10"/>
      <color rgb="FF000000"/>
      <name val="Times New Roman"/>
      <family val="1"/>
    </font>
    <font>
      <sz val="10"/>
      <color rgb="FF000000"/>
      <name val="Times New Roman"/>
      <family val="1"/>
    </font>
    <font>
      <i val="true"/>
      <sz val="8"/>
      <color rgb="FFFFFFFF"/>
      <name val="Times New Roman"/>
      <family val="1"/>
    </font>
    <font>
      <sz val="15"/>
      <color rgb="FF000000"/>
      <name val="Times New Roman"/>
      <family val="1"/>
    </font>
    <font>
      <sz val="15"/>
      <color rgb="FFFFFFFF"/>
      <name val="Times New Roman"/>
      <family val="1"/>
    </font>
    <font>
      <sz val="15"/>
      <name val="Arial"/>
      <family val="0"/>
    </font>
    <font>
      <b val="true"/>
      <sz val="10"/>
      <color rgb="FF000000"/>
      <name val="Times New Roman"/>
      <family val="1"/>
    </font>
    <font>
      <i val="true"/>
      <sz val="8"/>
      <color rgb="FFFFFFFF"/>
      <name val="Arial"/>
      <family val="0"/>
    </font>
    <font>
      <b val="true"/>
      <i val="true"/>
      <sz val="9"/>
      <color rgb="FF000000"/>
      <name val="Times New Roman"/>
      <family val="1"/>
    </font>
    <font>
      <i val="true"/>
      <sz val="6"/>
      <color rgb="FF000000"/>
      <name val="Times New Roman"/>
      <family val="1"/>
    </font>
    <font>
      <i val="true"/>
      <sz val="8"/>
      <name val="Arial"/>
      <family val="0"/>
    </font>
    <font>
      <sz val="8"/>
      <color rgb="FF000000"/>
      <name val="Arial"/>
      <family val="2"/>
    </font>
    <font>
      <sz val="8"/>
      <color rgb="FFFFFFFF"/>
      <name val="Arial"/>
      <family val="2"/>
    </font>
    <font>
      <sz val="8"/>
      <color rgb="FFFF0000"/>
      <name val="Arial"/>
      <family val="2"/>
    </font>
    <font>
      <b val="true"/>
      <i val="true"/>
      <sz val="8"/>
      <color rgb="FF0000FF"/>
      <name val="Times New Roman"/>
      <family val="1"/>
    </font>
    <font>
      <b val="true"/>
      <sz val="8"/>
      <color rgb="FFFFFFFF"/>
      <name val="Times New Roman"/>
      <family val="1"/>
    </font>
    <font>
      <b val="true"/>
      <i val="true"/>
      <sz val="10"/>
      <color rgb="FF0000CC"/>
      <name val="Times New Roman"/>
      <family val="1"/>
    </font>
    <font>
      <i val="true"/>
      <sz val="8"/>
      <color rgb="FF000000"/>
      <name val="Arial"/>
      <family val="0"/>
    </font>
    <font>
      <i val="true"/>
      <sz val="8"/>
      <color rgb="FFFF3333"/>
      <name val="Times New Roman"/>
      <family val="1"/>
    </font>
    <font>
      <i val="true"/>
      <sz val="8"/>
      <color rgb="FFFF0000"/>
      <name val="Times New Roman"/>
      <family val="1"/>
    </font>
    <font>
      <i val="true"/>
      <sz val="8"/>
      <color rgb="FF0000CC"/>
      <name val="Times New Roman"/>
      <family val="1"/>
    </font>
    <font>
      <b val="true"/>
      <sz val="12"/>
      <color rgb="FF000000"/>
      <name val="Times New Roman"/>
      <family val="1"/>
    </font>
    <font>
      <b val="true"/>
      <sz val="8"/>
      <name val="Arial"/>
      <family val="0"/>
    </font>
    <font>
      <b val="true"/>
      <sz val="8"/>
      <name val="Times New Roman"/>
      <family val="1"/>
    </font>
    <font>
      <b val="true"/>
      <i val="true"/>
      <sz val="8"/>
      <color rgb="FFFF3333"/>
      <name val="Times New Roman"/>
      <family val="1"/>
    </font>
    <font>
      <sz val="8"/>
      <color rgb="FF0000CC"/>
      <name val="Times New Roman"/>
      <family val="1"/>
    </font>
    <font>
      <sz val="8"/>
      <color rgb="FF000000"/>
      <name val="Arial"/>
      <family val="0"/>
    </font>
    <font>
      <sz val="8"/>
      <color rgb="FFFFFFFF"/>
      <name val="Arial"/>
      <family val="0"/>
    </font>
    <font>
      <b val="true"/>
      <i val="true"/>
      <sz val="8"/>
      <color rgb="FF0000CC"/>
      <name val="Times New Roman"/>
      <family val="1"/>
    </font>
    <font>
      <b val="true"/>
      <i val="true"/>
      <sz val="8"/>
      <color rgb="FF2323DC"/>
      <name val="Times New Roman"/>
      <family val="1"/>
    </font>
    <font>
      <sz val="6"/>
      <color rgb="FFFFFFFF"/>
      <name val="Times New Roman"/>
      <family val="1"/>
    </font>
    <font>
      <b val="true"/>
      <i val="true"/>
      <sz val="15"/>
      <name val="Times New Roman"/>
      <family val="2"/>
    </font>
    <font>
      <i val="true"/>
      <sz val="8"/>
      <name val="Times New Roman"/>
      <family val="2"/>
    </font>
    <font>
      <sz val="10"/>
      <name val="Arial"/>
      <family val="2"/>
    </font>
    <font>
      <sz val="10"/>
      <color rgb="FFFFFFFF"/>
      <name val="Times New Roman"/>
      <family val="1"/>
    </font>
    <font>
      <sz val="15"/>
      <name val="Times New Roman"/>
      <family val="1"/>
    </font>
  </fonts>
  <fills count="30">
    <fill>
      <patternFill patternType="none"/>
    </fill>
    <fill>
      <patternFill patternType="gray125"/>
    </fill>
    <fill>
      <patternFill patternType="solid">
        <fgColor rgb="FFCCCCFF"/>
        <bgColor rgb="FFCFE7F5"/>
      </patternFill>
    </fill>
    <fill>
      <patternFill patternType="solid">
        <fgColor rgb="FFFF99CC"/>
        <bgColor rgb="FFFF8080"/>
      </patternFill>
    </fill>
    <fill>
      <patternFill patternType="solid">
        <fgColor rgb="FFCCFFCC"/>
        <bgColor rgb="FFCCFFFF"/>
      </patternFill>
    </fill>
    <fill>
      <patternFill patternType="solid">
        <fgColor rgb="FFCC99FF"/>
        <bgColor rgb="FFFF99CC"/>
      </patternFill>
    </fill>
    <fill>
      <patternFill patternType="solid">
        <fgColor rgb="FFCCFFFF"/>
        <bgColor rgb="FFCCFFCC"/>
      </patternFill>
    </fill>
    <fill>
      <patternFill patternType="solid">
        <fgColor rgb="FFFFCC99"/>
        <bgColor rgb="FFFFCCFF"/>
      </patternFill>
    </fill>
    <fill>
      <patternFill patternType="solid">
        <fgColor rgb="FF99CCFF"/>
        <bgColor rgb="FFCCCCFF"/>
      </patternFill>
    </fill>
    <fill>
      <patternFill patternType="solid">
        <fgColor rgb="FFFF8080"/>
        <bgColor rgb="FFFF99CC"/>
      </patternFill>
    </fill>
    <fill>
      <patternFill patternType="solid">
        <fgColor rgb="FF00FF00"/>
        <bgColor rgb="FF33CCCC"/>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FFFF"/>
      </patternFill>
    </fill>
    <fill>
      <patternFill patternType="solid">
        <fgColor rgb="FFFF9900"/>
        <bgColor rgb="FFFFCC00"/>
      </patternFill>
    </fill>
    <fill>
      <patternFill patternType="solid">
        <fgColor rgb="FF333399"/>
        <bgColor rgb="FF2323DC"/>
      </patternFill>
    </fill>
    <fill>
      <patternFill patternType="solid">
        <fgColor rgb="FFFF0000"/>
        <bgColor rgb="FFFF3333"/>
      </patternFill>
    </fill>
    <fill>
      <patternFill patternType="solid">
        <fgColor rgb="FF339966"/>
        <bgColor rgb="FF008080"/>
      </patternFill>
    </fill>
    <fill>
      <patternFill patternType="solid">
        <fgColor rgb="FFFF6600"/>
        <bgColor rgb="FFFF9900"/>
      </patternFill>
    </fill>
    <fill>
      <patternFill patternType="solid">
        <fgColor rgb="FFC0C0C0"/>
        <bgColor rgb="FFB3B3B3"/>
      </patternFill>
    </fill>
    <fill>
      <patternFill patternType="solid">
        <fgColor rgb="FF969696"/>
        <bgColor rgb="FF808080"/>
      </patternFill>
    </fill>
    <fill>
      <patternFill patternType="solid">
        <fgColor rgb="FFFFFF99"/>
        <bgColor rgb="FFFFFFCC"/>
      </patternFill>
    </fill>
    <fill>
      <patternFill patternType="solid">
        <fgColor rgb="FFFFFFCC"/>
        <bgColor rgb="FFFFFFFF"/>
      </patternFill>
    </fill>
    <fill>
      <patternFill patternType="solid">
        <fgColor rgb="FFE6E6FF"/>
        <bgColor rgb="FFEEEEEE"/>
      </patternFill>
    </fill>
    <fill>
      <patternFill patternType="solid">
        <fgColor rgb="FFCFE7F5"/>
        <bgColor rgb="FFE6E6FF"/>
      </patternFill>
    </fill>
    <fill>
      <patternFill patternType="solid">
        <fgColor rgb="FFFFFF00"/>
        <bgColor rgb="FFCCFF00"/>
      </patternFill>
    </fill>
    <fill>
      <patternFill patternType="solid">
        <fgColor rgb="FF0000FF"/>
        <bgColor rgb="FF0000CC"/>
      </patternFill>
    </fill>
    <fill>
      <patternFill patternType="solid">
        <fgColor rgb="FFEEEEEE"/>
        <bgColor rgb="FFE6E6FF"/>
      </patternFill>
    </fill>
    <fill>
      <patternFill patternType="solid">
        <fgColor rgb="FFFFFFFF"/>
        <bgColor rgb="FFFFFFCC"/>
      </patternFill>
    </fill>
  </fills>
  <borders count="27">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333399"/>
      </bottom>
      <diagonal/>
    </border>
    <border diagonalUp="false" diagonalDown="false">
      <left/>
      <right/>
      <top/>
      <bottom style="thick">
        <color rgb="FFC0C0C0"/>
      </bottom>
      <diagonal/>
    </border>
    <border diagonalUp="false" diagonalDown="false">
      <left/>
      <right/>
      <top/>
      <bottom style="thick">
        <color rgb="FF0066CC"/>
      </bottom>
      <diagonal/>
    </border>
    <border diagonalUp="false" diagonalDown="false">
      <left/>
      <right/>
      <top/>
      <bottom style="thin">
        <color rgb="FFFF99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333399"/>
      </top>
      <bottom style="thin">
        <color rgb="FF333399"/>
      </bottom>
      <diagonal/>
    </border>
    <border diagonalUp="false" diagonalDown="false">
      <left style="hair"/>
      <right style="hair"/>
      <top/>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style="hair"/>
      <right style="hair"/>
      <top style="hair"/>
      <bottom style="hair"/>
      <diagonal/>
    </border>
    <border diagonalUp="false" diagonalDown="false">
      <left style="hair"/>
      <right style="hair"/>
      <top style="hair"/>
      <bottom/>
      <diagonal/>
    </border>
    <border diagonalUp="false" diagonalDown="false">
      <left style="hair"/>
      <right/>
      <top/>
      <bottom/>
      <diagonal/>
    </border>
    <border diagonalUp="false" diagonalDown="false">
      <left/>
      <right/>
      <top/>
      <bottom style="hair"/>
      <diagonal/>
    </border>
    <border diagonalUp="false" diagonalDown="false">
      <left style="hair"/>
      <right style="hair"/>
      <top/>
      <bottom style="hair"/>
      <diagonal/>
    </border>
    <border diagonalUp="false" diagonalDown="false">
      <left/>
      <right/>
      <top style="hair"/>
      <bottom/>
      <diagonal/>
    </border>
    <border diagonalUp="false" diagonalDown="false">
      <left style="hair"/>
      <right/>
      <top style="hair"/>
      <bottom/>
      <diagonal/>
    </border>
    <border diagonalUp="false" diagonalDown="false">
      <left style="hair"/>
      <right/>
      <top/>
      <bottom style="hair"/>
      <diagonal/>
    </border>
    <border diagonalUp="false" diagonalDown="false">
      <left/>
      <right style="hair"/>
      <top/>
      <bottom style="hair"/>
      <diagonal/>
    </border>
    <border diagonalUp="false" diagonalDown="false">
      <left style="hair"/>
      <right/>
      <top style="hair"/>
      <bottom style="hair"/>
      <diagonal/>
    </border>
    <border diagonalUp="false" diagonalDown="false">
      <left/>
      <right style="hair"/>
      <top style="hair"/>
      <bottom/>
      <diagonal/>
    </border>
    <border diagonalUp="false" diagonalDown="false">
      <left/>
      <right style="hair"/>
      <top/>
      <bottom/>
      <diagonal/>
    </border>
  </borders>
  <cellStyleXfs count="45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9" borderId="0" applyFont="true" applyBorder="false" applyAlignment="false" applyProtection="false"/>
    <xf numFmtId="164" fontId="6" fillId="10" borderId="0" applyFont="true" applyBorder="false" applyAlignment="false" applyProtection="false"/>
    <xf numFmtId="164" fontId="6" fillId="5" borderId="0" applyFont="true" applyBorder="false" applyAlignment="false" applyProtection="false"/>
    <xf numFmtId="164" fontId="6" fillId="8" borderId="0" applyFont="true" applyBorder="false" applyAlignment="false" applyProtection="false"/>
    <xf numFmtId="164" fontId="6" fillId="11"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0"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7" fillId="16" borderId="0" applyFont="true" applyBorder="false" applyAlignment="false" applyProtection="false"/>
    <xf numFmtId="164" fontId="7" fillId="17" borderId="0" applyFont="true" applyBorder="false" applyAlignment="false" applyProtection="false"/>
    <xf numFmtId="164" fontId="7" fillId="18"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9" borderId="0" applyFont="true" applyBorder="false" applyAlignment="false" applyProtection="false"/>
    <xf numFmtId="164" fontId="8" fillId="3" borderId="0" applyFont="true" applyBorder="false" applyAlignment="false" applyProtection="false"/>
    <xf numFmtId="164" fontId="9" fillId="20" borderId="1" applyFont="true" applyBorder="true" applyAlignment="false" applyProtection="false"/>
    <xf numFmtId="164" fontId="10" fillId="21" borderId="2" applyFont="true" applyBorder="true" applyAlignment="false" applyProtection="false"/>
    <xf numFmtId="164" fontId="11" fillId="0" borderId="0" applyFont="true" applyBorder="false" applyAlignment="false" applyProtection="false"/>
    <xf numFmtId="164" fontId="12" fillId="4"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7" borderId="1" applyFont="true" applyBorder="true" applyAlignment="false" applyProtection="false"/>
    <xf numFmtId="164" fontId="17" fillId="0" borderId="6" applyFont="true" applyBorder="true" applyAlignment="false" applyProtection="false"/>
    <xf numFmtId="164" fontId="18" fillId="22" borderId="0" applyFont="true" applyBorder="false" applyAlignment="false" applyProtection="false"/>
    <xf numFmtId="164" fontId="0" fillId="23" borderId="7" applyFont="true" applyBorder="true" applyAlignment="false" applyProtection="false"/>
    <xf numFmtId="164" fontId="19" fillId="20" borderId="2" applyFont="true" applyBorder="true" applyAlignment="false" applyProtection="false"/>
    <xf numFmtId="164" fontId="20" fillId="0" borderId="0" applyFont="true" applyBorder="false" applyAlignment="false" applyProtection="false"/>
    <xf numFmtId="164" fontId="21" fillId="0" borderId="8" applyFont="true" applyBorder="true" applyAlignment="false" applyProtection="false"/>
    <xf numFmtId="164" fontId="22"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4"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5"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6" borderId="0" applyFont="true" applyBorder="false" applyAlignment="false" applyProtection="false"/>
    <xf numFmtId="164" fontId="0" fillId="10" borderId="0" applyFont="true" applyBorder="false" applyAlignment="false" applyProtection="false"/>
    <xf numFmtId="164" fontId="0" fillId="26" borderId="0" applyFont="true" applyBorder="false" applyAlignment="false" applyProtection="false"/>
    <xf numFmtId="164" fontId="0" fillId="10" borderId="0" applyFont="true" applyBorder="false" applyAlignment="false" applyProtection="false"/>
    <xf numFmtId="164" fontId="0" fillId="26" borderId="0" applyFont="true" applyBorder="false" applyAlignment="false" applyProtection="false"/>
    <xf numFmtId="164" fontId="0" fillId="10"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10" borderId="0" applyFont="true" applyBorder="false" applyAlignment="false" applyProtection="false"/>
    <xf numFmtId="164" fontId="0" fillId="26" borderId="0" applyFont="true" applyBorder="false" applyAlignment="false" applyProtection="false"/>
    <xf numFmtId="164" fontId="0" fillId="10" borderId="0" applyFont="true" applyBorder="false" applyAlignment="false" applyProtection="false"/>
  </cellStyleXfs>
  <cellXfs count="90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left"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4" fontId="29"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31" fillId="0" borderId="0" xfId="0" applyFont="true" applyBorder="false" applyAlignment="false" applyProtection="false">
      <alignment horizontal="general" vertical="bottom" textRotation="0" wrapText="false" indent="0" shrinkToFit="false"/>
      <protection locked="true" hidden="false"/>
    </xf>
    <xf numFmtId="164" fontId="32" fillId="0" borderId="0" xfId="0" applyFont="true" applyBorder="false" applyAlignment="false" applyProtection="false">
      <alignment horizontal="general" vertical="bottom" textRotation="0" wrapText="false" indent="0" shrinkToFit="false"/>
      <protection locked="true" hidden="false"/>
    </xf>
    <xf numFmtId="164" fontId="33" fillId="0" borderId="0" xfId="0" applyFont="true" applyBorder="false" applyAlignment="false" applyProtection="false">
      <alignment horizontal="general" vertical="bottom" textRotation="0" wrapText="false" indent="0" shrinkToFit="false"/>
      <protection locked="true" hidden="false"/>
    </xf>
    <xf numFmtId="164" fontId="34" fillId="27" borderId="0" xfId="0" applyFont="true" applyBorder="false" applyAlignment="true" applyProtection="false">
      <alignment horizontal="center" vertical="bottom" textRotation="0" wrapText="false" indent="0" shrinkToFit="false"/>
      <protection locked="true" hidden="false"/>
    </xf>
    <xf numFmtId="164" fontId="35" fillId="27" borderId="0" xfId="0" applyFont="true" applyBorder="false" applyAlignment="true" applyProtection="false">
      <alignment horizontal="center" vertical="bottom" textRotation="0" wrapText="true" indent="0" shrinkToFit="false"/>
      <protection locked="true" hidden="false"/>
    </xf>
    <xf numFmtId="164" fontId="36" fillId="27" borderId="0" xfId="0" applyFont="true" applyBorder="false" applyAlignment="true" applyProtection="false">
      <alignment horizontal="center" vertical="bottom" textRotation="0" wrapText="false" indent="0" shrinkToFit="false"/>
      <protection locked="true" hidden="false"/>
    </xf>
    <xf numFmtId="164" fontId="37" fillId="27" borderId="0" xfId="0" applyFont="true" applyBorder="false" applyAlignment="true" applyProtection="false">
      <alignment horizontal="center" vertical="bottom" textRotation="0" wrapText="false" indent="0" shrinkToFit="false"/>
      <protection locked="true" hidden="false"/>
    </xf>
    <xf numFmtId="164" fontId="39" fillId="27" borderId="0" xfId="0" applyFont="true" applyBorder="false" applyAlignment="true" applyProtection="false">
      <alignment horizontal="center" vertical="bottom" textRotation="0" wrapText="true" indent="0" shrinkToFit="false"/>
      <protection locked="true" hidden="false"/>
    </xf>
    <xf numFmtId="164" fontId="40" fillId="27" borderId="0" xfId="0" applyFont="true" applyBorder="false" applyAlignment="true" applyProtection="false">
      <alignment horizontal="center" vertical="bottom" textRotation="0" wrapText="true" indent="0" shrinkToFit="false"/>
      <protection locked="true" hidden="false"/>
    </xf>
    <xf numFmtId="164" fontId="41" fillId="27" borderId="0" xfId="0" applyFont="true" applyBorder="false" applyAlignment="true" applyProtection="false">
      <alignment horizontal="center" vertical="bottom" textRotation="0" wrapText="false" indent="0" shrinkToFit="false"/>
      <protection locked="true" hidden="false"/>
    </xf>
    <xf numFmtId="164" fontId="42" fillId="27" borderId="0" xfId="0" applyFont="true" applyBorder="false" applyAlignment="true" applyProtection="false">
      <alignment horizontal="center" vertical="bottom" textRotation="0" wrapText="true" indent="0" shrinkToFit="false"/>
      <protection locked="true" hidden="false"/>
    </xf>
    <xf numFmtId="164" fontId="42" fillId="27" borderId="0" xfId="0" applyFont="true" applyBorder="false" applyAlignment="true" applyProtection="false">
      <alignment horizontal="center" vertical="bottom" textRotation="0" wrapText="false" indent="0" shrinkToFit="false"/>
      <protection locked="true" hidden="false"/>
    </xf>
    <xf numFmtId="164" fontId="43" fillId="27" borderId="0" xfId="0" applyFont="true" applyBorder="false" applyAlignment="true" applyProtection="false">
      <alignment horizontal="center" vertical="bottom" textRotation="0" wrapText="true" indent="0" shrinkToFit="false"/>
      <protection locked="true" hidden="false"/>
    </xf>
    <xf numFmtId="164" fontId="45" fillId="27" borderId="0" xfId="0" applyFont="true" applyBorder="false" applyAlignment="true" applyProtection="false">
      <alignment horizontal="center" vertical="bottom" textRotation="0" wrapText="true" indent="0" shrinkToFit="false"/>
      <protection locked="true" hidden="false"/>
    </xf>
    <xf numFmtId="164" fontId="46" fillId="27" borderId="0" xfId="0" applyFont="true" applyBorder="false" applyAlignment="true" applyProtection="false">
      <alignment horizontal="center" vertical="bottom" textRotation="0" wrapText="false" indent="0" shrinkToFit="false"/>
      <protection locked="true" hidden="false"/>
    </xf>
    <xf numFmtId="164" fontId="46" fillId="27" borderId="0" xfId="0" applyFont="true" applyBorder="false" applyAlignment="true" applyProtection="false">
      <alignment horizontal="left" vertical="bottom" textRotation="0" wrapText="false" indent="0" shrinkToFit="false"/>
      <protection locked="true" hidden="fals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left" vertical="bottom" textRotation="0" wrapText="false" indent="0" shrinkToFit="false"/>
      <protection locked="true" hidden="true"/>
    </xf>
    <xf numFmtId="164" fontId="51" fillId="0" borderId="0" xfId="0" applyFont="true" applyBorder="false" applyAlignment="false" applyProtection="true">
      <alignment horizontal="general" vertical="bottom" textRotation="0" wrapText="false" indent="0" shrinkToFit="false"/>
      <protection locked="true" hidden="true"/>
    </xf>
    <xf numFmtId="164" fontId="49" fillId="28" borderId="0" xfId="0" applyFont="true" applyBorder="false" applyAlignment="true" applyProtection="true">
      <alignment horizontal="left" vertical="bottom" textRotation="0" wrapText="false" indent="0" shrinkToFit="false"/>
      <protection locked="true" hidden="true"/>
    </xf>
    <xf numFmtId="164" fontId="49" fillId="28" borderId="0" xfId="0" applyFont="true" applyBorder="false" applyAlignment="true" applyProtection="true">
      <alignment horizontal="center" vertical="bottom" textRotation="0" wrapText="false" indent="0" shrinkToFit="false"/>
      <protection locked="true" hidden="true"/>
    </xf>
    <xf numFmtId="164" fontId="49" fillId="28" borderId="0" xfId="0" applyFont="true" applyBorder="false" applyAlignment="false" applyProtection="true">
      <alignment horizontal="general" vertical="bottom" textRotation="0" wrapText="false" indent="0" shrinkToFit="false"/>
      <protection locked="true" hidden="true"/>
    </xf>
    <xf numFmtId="166" fontId="49" fillId="28" borderId="0" xfId="0" applyFont="true" applyBorder="fals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64" fontId="53" fillId="28" borderId="11" xfId="0" applyFont="true" applyBorder="true" applyAlignment="true" applyProtection="true">
      <alignment horizontal="center" vertical="bottom" textRotation="0" wrapText="false" indent="0" shrinkToFit="false"/>
      <protection locked="true" hidden="true"/>
    </xf>
    <xf numFmtId="164" fontId="54" fillId="28" borderId="11" xfId="0" applyFont="true" applyBorder="true" applyAlignment="true" applyProtection="true">
      <alignment horizontal="center" vertical="bottom" textRotation="0" wrapText="false" indent="0" shrinkToFit="false"/>
      <protection locked="true" hidden="true"/>
    </xf>
    <xf numFmtId="164" fontId="53" fillId="28" borderId="12"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28" borderId="13" xfId="0" applyFont="true" applyBorder="true" applyAlignment="true" applyProtection="true">
      <alignment horizontal="center"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false" applyProtection="true">
      <alignment horizontal="general" vertical="bottom" textRotation="0" wrapText="false" indent="0" shrinkToFit="false"/>
      <protection locked="true" hidden="true"/>
    </xf>
    <xf numFmtId="164" fontId="56" fillId="0" borderId="14" xfId="0" applyFont="true" applyBorder="true" applyAlignment="true" applyProtection="true">
      <alignment horizontal="center" vertical="bottom" textRotation="0" wrapText="false" indent="0" shrinkToFit="false"/>
      <protection locked="true" hidden="true"/>
    </xf>
    <xf numFmtId="166" fontId="47" fillId="0" borderId="0" xfId="0" applyFont="true" applyBorder="false" applyAlignment="true" applyProtection="true">
      <alignment horizontal="center" vertical="bottom" textRotation="0" wrapText="false" indent="0" shrinkToFit="false"/>
      <protection locked="true" hidden="true"/>
    </xf>
    <xf numFmtId="164" fontId="53" fillId="0" borderId="14"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7" fillId="0" borderId="0" xfId="0" applyFont="true" applyBorder="false" applyAlignment="true" applyProtection="true">
      <alignment horizontal="center" vertical="bottom" textRotation="0" wrapText="false" indent="0" shrinkToFit="false"/>
      <protection locked="true" hidden="true"/>
    </xf>
    <xf numFmtId="166" fontId="57" fillId="0" borderId="0" xfId="0" applyFont="true" applyBorder="false" applyAlignment="true" applyProtection="true">
      <alignment horizontal="center" vertical="bottom" textRotation="0" wrapText="false" indent="0" shrinkToFit="false"/>
      <protection locked="true" hidden="true"/>
    </xf>
    <xf numFmtId="166" fontId="47"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5"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8" fillId="0" borderId="0" xfId="0" applyFont="true" applyBorder="true" applyAlignment="true" applyProtection="true">
      <alignment horizontal="center"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7" fontId="53" fillId="0" borderId="14"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false" applyAlignment="true" applyProtection="true">
      <alignment horizontal="center" vertical="bottom" textRotation="0" wrapText="false" indent="0" shrinkToFit="false"/>
      <protection locked="true" hidden="true"/>
    </xf>
    <xf numFmtId="166" fontId="48" fillId="0" borderId="0" xfId="0" applyFont="true" applyBorder="true" applyAlignment="true" applyProtection="true">
      <alignment horizontal="center" vertical="bottom" textRotation="0" wrapText="false" indent="0" shrinkToFit="false"/>
      <protection locked="true" hidden="true"/>
    </xf>
    <xf numFmtId="166" fontId="61" fillId="0" borderId="0"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true" hidden="true"/>
    </xf>
    <xf numFmtId="166" fontId="56" fillId="0" borderId="0"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true" applyAlignment="true" applyProtection="true">
      <alignment horizontal="center" vertical="bottom" textRotation="0" wrapText="false" indent="0" shrinkToFit="false"/>
      <protection locked="true" hidden="true"/>
    </xf>
    <xf numFmtId="166" fontId="62" fillId="0" borderId="0" xfId="0" applyFont="true" applyBorder="true" applyAlignment="true" applyProtection="true">
      <alignment horizontal="center" vertical="bottom" textRotation="0" wrapText="false" indent="0" shrinkToFit="false"/>
      <protection locked="true" hidden="true"/>
    </xf>
    <xf numFmtId="164" fontId="63" fillId="0" borderId="0" xfId="0" applyFont="true" applyBorder="true" applyAlignment="true" applyProtection="true">
      <alignment horizontal="center" vertical="bottom" textRotation="0" wrapText="false" indent="0" shrinkToFit="false"/>
      <protection locked="true" hidden="true"/>
    </xf>
    <xf numFmtId="166" fontId="63" fillId="0" borderId="0" xfId="0" applyFont="true" applyBorder="true" applyAlignment="true" applyProtection="true">
      <alignment horizontal="center" vertical="bottom" textRotation="0" wrapText="false" indent="0" shrinkToFit="false"/>
      <protection locked="true" hidden="true"/>
    </xf>
    <xf numFmtId="164" fontId="54" fillId="28" borderId="13" xfId="0" applyFont="true" applyBorder="true" applyAlignment="true" applyProtection="true">
      <alignment horizontal="center" vertical="bottom" textRotation="0" wrapText="false" indent="0" shrinkToFit="false"/>
      <protection locked="true" hidden="true"/>
    </xf>
    <xf numFmtId="164" fontId="60"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left" vertical="bottom" textRotation="0" wrapText="false" indent="0" shrinkToFit="false"/>
      <protection locked="true" hidden="true"/>
    </xf>
    <xf numFmtId="164" fontId="64"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false" applyProtection="true">
      <alignment horizontal="general" vertical="bottom" textRotation="0" wrapText="false" indent="0" shrinkToFit="false"/>
      <protection locked="true" hidden="true"/>
    </xf>
    <xf numFmtId="164" fontId="61" fillId="0" borderId="0" xfId="0" applyFont="true" applyBorder="true" applyAlignment="true" applyProtection="true">
      <alignment horizontal="center" vertical="bottom" textRotation="0" wrapText="false" indent="0" shrinkToFit="false"/>
      <protection locked="true" hidden="true"/>
    </xf>
    <xf numFmtId="164" fontId="47" fillId="28" borderId="11" xfId="0" applyFont="true" applyBorder="true" applyAlignment="true" applyProtection="true">
      <alignment horizontal="center" vertical="bottom" textRotation="0" wrapText="false" indent="0" shrinkToFit="false"/>
      <protection locked="true" hidden="true"/>
    </xf>
    <xf numFmtId="164" fontId="61" fillId="0" borderId="0" xfId="0" applyFont="true" applyBorder="tru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69"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56"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29" borderId="0" xfId="0" applyFont="true" applyBorder="false" applyAlignment="false" applyProtection="true">
      <alignment horizontal="general" vertical="bottom" textRotation="0" wrapText="false" indent="0" shrinkToFit="false"/>
      <protection locked="true" hidden="true"/>
    </xf>
    <xf numFmtId="164" fontId="65" fillId="29" borderId="0" xfId="0" applyFont="true" applyBorder="false" applyAlignment="true" applyProtection="true">
      <alignment horizontal="center" vertical="bottom" textRotation="0" wrapText="false" indent="0" shrinkToFit="false"/>
      <protection locked="true" hidden="true"/>
    </xf>
    <xf numFmtId="170" fontId="65" fillId="29" borderId="0" xfId="0" applyFont="true" applyBorder="false" applyAlignment="false" applyProtection="true">
      <alignment horizontal="general" vertical="bottom" textRotation="0" wrapText="false" indent="0" shrinkToFit="false"/>
      <protection locked="true" hidden="true"/>
    </xf>
    <xf numFmtId="164" fontId="65" fillId="29" borderId="0" xfId="0" applyFont="true" applyBorder="false" applyAlignment="false" applyProtection="true">
      <alignment horizontal="general" vertical="bottom" textRotation="0" wrapText="false" indent="0" shrinkToFit="false"/>
      <protection locked="true" hidden="true"/>
    </xf>
    <xf numFmtId="164" fontId="49" fillId="28" borderId="0" xfId="0" applyFont="true" applyBorder="false" applyAlignment="true" applyProtection="true">
      <alignment horizontal="justify" vertical="bottom" textRotation="0" wrapText="false" indent="0" shrinkToFit="false"/>
      <protection locked="true" hidden="true"/>
    </xf>
    <xf numFmtId="164" fontId="56" fillId="28" borderId="13"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47" fillId="0" borderId="15"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67" fillId="27" borderId="0" xfId="0" applyFont="true" applyBorder="false" applyAlignment="false" applyProtection="false">
      <alignment horizontal="general" vertical="bottom" textRotation="0" wrapText="false" indent="0" shrinkToFit="false"/>
      <protection locked="true" hidden="false"/>
    </xf>
    <xf numFmtId="164" fontId="68" fillId="27" borderId="0" xfId="0" applyFont="true" applyBorder="false" applyAlignment="false" applyProtection="false">
      <alignment horizontal="general" vertical="bottom" textRotation="0" wrapText="false" indent="0" shrinkToFit="false"/>
      <protection locked="true" hidden="false"/>
    </xf>
    <xf numFmtId="164" fontId="0" fillId="27" borderId="0" xfId="0" applyFont="false" applyBorder="false" applyAlignment="false" applyProtection="false">
      <alignment horizontal="general" vertical="bottom" textRotation="0" wrapText="false" indent="0" shrinkToFit="false"/>
      <protection locked="true" hidden="false"/>
    </xf>
    <xf numFmtId="164" fontId="40" fillId="27" borderId="0" xfId="0" applyFont="true" applyBorder="false" applyAlignment="false" applyProtection="false">
      <alignment horizontal="general" vertical="bottom" textRotation="0" wrapText="false" indent="0" shrinkToFit="false"/>
      <protection locked="true" hidden="false"/>
    </xf>
    <xf numFmtId="164" fontId="69" fillId="27" borderId="0" xfId="0" applyFont="true" applyBorder="false" applyAlignment="false" applyProtection="false">
      <alignment horizontal="general" vertical="bottom" textRotation="0" wrapText="false" indent="0" shrinkToFit="false"/>
      <protection locked="true" hidden="false"/>
    </xf>
    <xf numFmtId="164" fontId="40" fillId="27" borderId="0" xfId="0" applyFont="true" applyBorder="false" applyAlignment="true" applyProtection="true">
      <alignment horizontal="left" vertical="bottom" textRotation="0" wrapText="false" indent="0" shrinkToFit="false"/>
      <protection locked="true" hidden="true"/>
    </xf>
    <xf numFmtId="171" fontId="71" fillId="27" borderId="0" xfId="0" applyFont="true" applyBorder="false" applyAlignment="false" applyProtection="true">
      <alignment horizontal="general" vertical="bottom" textRotation="0" wrapText="false" indent="0" shrinkToFit="false"/>
      <protection locked="false" hidden="false"/>
    </xf>
    <xf numFmtId="164" fontId="71" fillId="27" borderId="0" xfId="0" applyFont="true" applyBorder="false" applyAlignment="true" applyProtection="true">
      <alignment horizontal="center" vertical="bottom" textRotation="0" wrapText="false" indent="0" shrinkToFit="false"/>
      <protection locked="true" hidden="true"/>
    </xf>
    <xf numFmtId="164" fontId="72" fillId="27" borderId="0" xfId="0" applyFont="true" applyBorder="false" applyAlignment="true" applyProtection="false">
      <alignment horizontal="left" vertical="bottom" textRotation="0" wrapText="false" indent="0" shrinkToFit="false"/>
      <protection locked="true" hidden="false"/>
    </xf>
    <xf numFmtId="164" fontId="69" fillId="27" borderId="0" xfId="0" applyFont="true" applyBorder="false" applyAlignment="true" applyProtection="false">
      <alignment horizontal="center" vertical="bottom" textRotation="0" wrapText="false" indent="0" shrinkToFit="false"/>
      <protection locked="true" hidden="false"/>
    </xf>
    <xf numFmtId="164" fontId="73" fillId="27" borderId="0" xfId="0" applyFont="true" applyBorder="false" applyAlignment="false" applyProtection="false">
      <alignment horizontal="general" vertical="bottom" textRotation="0" wrapText="false" indent="0" shrinkToFit="false"/>
      <protection locked="true" hidden="false"/>
    </xf>
    <xf numFmtId="164" fontId="69" fillId="27" borderId="0" xfId="0" applyFont="true" applyBorder="false" applyAlignment="false" applyProtection="true">
      <alignment horizontal="general" vertical="bottom" textRotation="0" wrapText="false" indent="0" shrinkToFit="false"/>
      <protection locked="false" hidden="false"/>
    </xf>
    <xf numFmtId="164" fontId="36" fillId="27" borderId="0" xfId="0" applyFont="true" applyBorder="false" applyAlignment="false" applyProtection="true">
      <alignment horizontal="general" vertical="bottom" textRotation="0" wrapText="false" indent="0" shrinkToFit="false"/>
      <protection locked="false" hidden="false"/>
    </xf>
    <xf numFmtId="164" fontId="36" fillId="27" borderId="0" xfId="0" applyFont="true" applyBorder="false" applyAlignment="false" applyProtection="false">
      <alignment horizontal="general" vertical="bottom" textRotation="0" wrapText="false" indent="0" shrinkToFit="false"/>
      <protection locked="true" hidden="false"/>
    </xf>
    <xf numFmtId="164" fontId="74" fillId="27" borderId="0" xfId="0" applyFont="true" applyBorder="false" applyAlignment="false" applyProtection="false">
      <alignment horizontal="general" vertical="bottom" textRotation="0" wrapText="false" indent="0" shrinkToFit="false"/>
      <protection locked="true" hidden="false"/>
    </xf>
    <xf numFmtId="164" fontId="75" fillId="27" borderId="0" xfId="0" applyFont="true" applyBorder="false" applyAlignment="false" applyProtection="false">
      <alignment horizontal="general" vertical="bottom" textRotation="0" wrapText="false" indent="0" shrinkToFit="false"/>
      <protection locked="true" hidden="false"/>
    </xf>
    <xf numFmtId="164" fontId="76" fillId="27" borderId="0" xfId="0" applyFont="true" applyBorder="false" applyAlignment="true" applyProtection="false">
      <alignment horizontal="general" vertical="center" textRotation="0" wrapText="false" indent="0" shrinkToFit="false"/>
      <protection locked="true" hidden="false"/>
    </xf>
    <xf numFmtId="164" fontId="69" fillId="27" borderId="0" xfId="0" applyFont="true" applyBorder="false" applyAlignment="true" applyProtection="false">
      <alignment horizontal="general" vertical="center" textRotation="0" wrapText="false" indent="0" shrinkToFit="false"/>
      <protection locked="true" hidden="false"/>
    </xf>
    <xf numFmtId="164" fontId="77" fillId="27" borderId="0" xfId="0" applyFont="true" applyBorder="false" applyAlignment="false" applyProtection="false">
      <alignment horizontal="general" vertical="bottom" textRotation="0" wrapText="false" indent="0" shrinkToFit="false"/>
      <protection locked="true" hidden="false"/>
    </xf>
    <xf numFmtId="164" fontId="78" fillId="27" borderId="0" xfId="0" applyFont="true" applyBorder="false" applyAlignment="true" applyProtection="false">
      <alignment horizontal="general" vertical="center" textRotation="0" wrapText="false" indent="0" shrinkToFit="false"/>
      <protection locked="true" hidden="false"/>
    </xf>
    <xf numFmtId="164" fontId="77" fillId="27" borderId="0" xfId="0" applyFont="true" applyBorder="false" applyAlignment="true" applyProtection="false">
      <alignment horizontal="general" vertical="center" textRotation="0" wrapText="false" indent="0" shrinkToFit="false"/>
      <protection locked="true" hidden="false"/>
    </xf>
    <xf numFmtId="164" fontId="79" fillId="27" borderId="0" xfId="0" applyFont="true" applyBorder="false" applyAlignment="true" applyProtection="false">
      <alignment horizontal="general" vertical="center" textRotation="0" wrapText="false" indent="0" shrinkToFit="false"/>
      <protection locked="true" hidden="false"/>
    </xf>
    <xf numFmtId="164" fontId="80" fillId="27" borderId="0" xfId="0" applyFont="true" applyBorder="false" applyAlignment="true" applyProtection="false">
      <alignment horizontal="general" vertical="center" textRotation="0" wrapText="false" indent="0" shrinkToFit="false"/>
      <protection locked="true" hidden="false"/>
    </xf>
    <xf numFmtId="164" fontId="40" fillId="27" borderId="0" xfId="0" applyFont="true" applyBorder="false" applyAlignment="true" applyProtection="false">
      <alignment horizontal="general" vertical="center" textRotation="0" wrapText="false" indent="0" shrinkToFit="false"/>
      <protection locked="true" hidden="false"/>
    </xf>
    <xf numFmtId="164" fontId="81" fillId="27" borderId="0" xfId="0" applyFont="true" applyBorder="false" applyAlignment="false" applyProtection="false">
      <alignment horizontal="general" vertical="bottom" textRotation="0" wrapText="false" indent="0" shrinkToFit="false"/>
      <protection locked="true" hidden="false"/>
    </xf>
    <xf numFmtId="164" fontId="76" fillId="27" borderId="0" xfId="0" applyFont="true" applyBorder="false" applyAlignment="true" applyProtection="false">
      <alignment horizontal="left" vertical="center" textRotation="0" wrapText="false" indent="0" shrinkToFit="false"/>
      <protection locked="true" hidden="false"/>
    </xf>
    <xf numFmtId="164" fontId="69" fillId="27" borderId="0" xfId="0" applyFont="true" applyBorder="false" applyAlignment="true" applyProtection="false">
      <alignment horizontal="general" vertical="bottom" textRotation="0" wrapText="false" indent="0" shrinkToFit="false"/>
      <protection locked="true" hidden="false"/>
    </xf>
    <xf numFmtId="164" fontId="83" fillId="27" borderId="0" xfId="0" applyFont="true" applyBorder="false" applyAlignment="false" applyProtection="false">
      <alignment horizontal="general" vertical="bottom" textRotation="0" wrapText="false" indent="0" shrinkToFit="false"/>
      <protection locked="true" hidden="false"/>
    </xf>
    <xf numFmtId="164" fontId="84" fillId="27" borderId="0" xfId="0" applyFont="true" applyBorder="false" applyAlignment="false" applyProtection="false">
      <alignment horizontal="general" vertical="bottom" textRotation="0" wrapText="false" indent="0" shrinkToFit="false"/>
      <protection locked="true" hidden="false"/>
    </xf>
    <xf numFmtId="164" fontId="85" fillId="27" borderId="0" xfId="0" applyFont="true" applyBorder="false" applyAlignment="false" applyProtection="false">
      <alignment horizontal="general" vertical="bottom" textRotation="0" wrapText="false" indent="0" shrinkToFit="false"/>
      <protection locked="true" hidden="false"/>
    </xf>
    <xf numFmtId="164" fontId="86" fillId="27" borderId="0" xfId="0" applyFont="true" applyBorder="false" applyAlignment="false" applyProtection="false">
      <alignment horizontal="general" vertical="bottom" textRotation="0" wrapText="false" indent="0" shrinkToFit="false"/>
      <protection locked="true" hidden="false"/>
    </xf>
    <xf numFmtId="164" fontId="69" fillId="27" borderId="0" xfId="0" applyFont="true" applyBorder="false" applyAlignment="true" applyProtection="false">
      <alignment horizontal="left" vertical="bottom" textRotation="0" wrapText="false" indent="0" shrinkToFit="false"/>
      <protection locked="true" hidden="false"/>
    </xf>
    <xf numFmtId="164" fontId="71" fillId="27" borderId="0" xfId="0" applyFont="true" applyBorder="false" applyAlignment="false" applyProtection="false">
      <alignment horizontal="general" vertical="bottom" textRotation="0" wrapText="false" indent="0" shrinkToFit="false"/>
      <protection locked="true" hidden="false"/>
    </xf>
    <xf numFmtId="164" fontId="26" fillId="27" borderId="0" xfId="0" applyFont="true" applyBorder="false" applyAlignment="false" applyProtection="false">
      <alignment horizontal="general" vertical="bottom" textRotation="0" wrapText="false" indent="0" shrinkToFit="false"/>
      <protection locked="true" hidden="false"/>
    </xf>
    <xf numFmtId="164" fontId="89" fillId="27" borderId="0" xfId="0" applyFont="true" applyBorder="false" applyAlignment="false" applyProtection="false">
      <alignment horizontal="general" vertical="bottom" textRotation="0" wrapText="false" indent="0" shrinkToFit="false"/>
      <protection locked="true" hidden="false"/>
    </xf>
    <xf numFmtId="164" fontId="90" fillId="27" borderId="0" xfId="0" applyFont="true" applyBorder="false" applyAlignment="false" applyProtection="false">
      <alignment horizontal="general" vertical="bottom" textRotation="0" wrapText="false" indent="0" shrinkToFit="false"/>
      <protection locked="true" hidden="false"/>
    </xf>
    <xf numFmtId="164" fontId="77" fillId="27" borderId="0" xfId="0" applyFont="true" applyBorder="false" applyAlignment="true" applyProtection="false">
      <alignment horizontal="left" vertical="bottom" textRotation="0" wrapText="false" indent="0" shrinkToFit="false"/>
      <protection locked="true" hidden="false"/>
    </xf>
    <xf numFmtId="164" fontId="91" fillId="27" borderId="0" xfId="0" applyFont="true" applyBorder="false" applyAlignment="false" applyProtection="false">
      <alignment horizontal="general" vertical="bottom" textRotation="0" wrapText="false" indent="0" shrinkToFit="false"/>
      <protection locked="true" hidden="false"/>
    </xf>
    <xf numFmtId="164" fontId="92" fillId="27" borderId="0" xfId="0" applyFont="true" applyBorder="false" applyAlignment="false" applyProtection="false">
      <alignment horizontal="general" vertical="bottom" textRotation="0" wrapText="false" indent="0" shrinkToFit="false"/>
      <protection locked="true" hidden="false"/>
    </xf>
    <xf numFmtId="164" fontId="77" fillId="27" borderId="0" xfId="0" applyFont="true" applyBorder="false" applyAlignment="true" applyProtection="false">
      <alignment horizontal="general" vertical="bottom" textRotation="0" wrapText="false" indent="0" shrinkToFit="false"/>
      <protection locked="true" hidden="false"/>
    </xf>
    <xf numFmtId="164" fontId="40" fillId="27" borderId="0" xfId="0" applyFont="true" applyBorder="false" applyAlignment="true" applyProtection="false">
      <alignment horizontal="left" vertical="bottom" textRotation="0" wrapText="false" indent="0" shrinkToFit="false"/>
      <protection locked="true" hidden="false"/>
    </xf>
    <xf numFmtId="164" fontId="87" fillId="27" borderId="0" xfId="0" applyFont="true" applyBorder="false" applyAlignment="true" applyProtection="false">
      <alignment horizontal="left" vertical="bottom" textRotation="0" wrapText="false" indent="0" shrinkToFit="false"/>
      <protection locked="true" hidden="false"/>
    </xf>
    <xf numFmtId="164" fontId="93" fillId="27"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true"/>
    </xf>
    <xf numFmtId="164" fontId="26" fillId="0" borderId="0" xfId="0" applyFont="true" applyBorder="false" applyAlignment="false" applyProtection="false">
      <alignment horizontal="general" vertical="bottom" textRotation="0" wrapText="false" indent="0" shrinkToFit="false"/>
      <protection locked="true" hidden="false"/>
    </xf>
    <xf numFmtId="164" fontId="94" fillId="0" borderId="0" xfId="0" applyFont="true" applyBorder="false" applyAlignment="true" applyProtection="true">
      <alignment horizontal="center" vertical="bottom" textRotation="0" wrapText="false" indent="0" shrinkToFit="false"/>
      <protection locked="false" hidden="false"/>
    </xf>
    <xf numFmtId="164" fontId="95"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false" hidden="false"/>
    </xf>
    <xf numFmtId="164" fontId="53"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false" applyProtection="true">
      <alignment horizontal="general" vertical="bottom" textRotation="0" wrapText="false" indent="0" shrinkToFit="false"/>
      <protection locked="true" hidden="true"/>
    </xf>
    <xf numFmtId="164" fontId="96" fillId="0" borderId="0" xfId="0" applyFont="true" applyBorder="false" applyAlignment="true" applyProtection="true">
      <alignment horizontal="left" vertical="bottom" textRotation="0" wrapText="false" indent="0" shrinkToFit="false"/>
      <protection locked="true" hidden="true"/>
    </xf>
    <xf numFmtId="171" fontId="99" fillId="0" borderId="0" xfId="0" applyFont="true" applyBorder="false" applyAlignment="false" applyProtection="true">
      <alignment horizontal="general" vertical="bottom" textRotation="0" wrapText="false" indent="0" shrinkToFit="false"/>
      <protection locked="false" hidden="false"/>
    </xf>
    <xf numFmtId="171" fontId="99"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false" hidden="false"/>
    </xf>
    <xf numFmtId="164" fontId="53"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false" applyProtection="true">
      <alignment horizontal="general" vertical="bottom" textRotation="0" wrapText="false" indent="0" shrinkToFit="false"/>
      <protection locked="true" hidden="true"/>
    </xf>
    <xf numFmtId="172" fontId="53" fillId="0" borderId="0" xfId="0" applyFont="true" applyBorder="false" applyAlignment="true" applyProtection="true">
      <alignment horizontal="center" vertical="bottom" textRotation="0" wrapText="false" indent="0" shrinkToFit="false"/>
      <protection locked="true" hidden="true"/>
    </xf>
    <xf numFmtId="164" fontId="100" fillId="0" borderId="0" xfId="0" applyFont="true" applyBorder="false" applyAlignment="false" applyProtection="false">
      <alignment horizontal="general" vertical="bottom" textRotation="0" wrapText="false" indent="0" shrinkToFit="false"/>
      <protection locked="true" hidden="false"/>
    </xf>
    <xf numFmtId="164" fontId="99" fillId="0" borderId="0" xfId="0" applyFont="true" applyBorder="false" applyAlignment="false" applyProtection="true">
      <alignment horizontal="general" vertical="bottom" textRotation="0" wrapText="false" indent="0" shrinkToFit="false"/>
      <protection locked="false" hidden="false"/>
    </xf>
    <xf numFmtId="164" fontId="99" fillId="0" borderId="0" xfId="0" applyFont="true" applyBorder="false" applyAlignment="false" applyProtection="true">
      <alignment horizontal="general" vertical="bottom" textRotation="0" wrapText="false" indent="0" shrinkToFit="false"/>
      <protection locked="true" hidden="true"/>
    </xf>
    <xf numFmtId="171" fontId="99" fillId="0" borderId="0" xfId="0" applyFont="true" applyBorder="false" applyAlignment="false" applyProtection="true">
      <alignment horizontal="general" vertical="bottom" textRotation="0" wrapText="false" indent="0" shrinkToFit="false"/>
      <protection locked="false" hidden="false"/>
    </xf>
    <xf numFmtId="171" fontId="99" fillId="0" borderId="0" xfId="0" applyFont="true" applyBorder="false" applyAlignment="false" applyProtection="true">
      <alignment horizontal="general" vertical="bottom" textRotation="0" wrapText="false" indent="0" shrinkToFit="false"/>
      <protection locked="true" hidden="true"/>
    </xf>
    <xf numFmtId="164" fontId="101" fillId="0" borderId="0" xfId="0" applyFont="true" applyBorder="false" applyAlignment="true" applyProtection="false">
      <alignment horizontal="left" vertical="bottom" textRotation="0" wrapText="false" indent="0" shrinkToFit="false"/>
      <protection locked="true" hidden="false"/>
    </xf>
    <xf numFmtId="164" fontId="49" fillId="0" borderId="0" xfId="0" applyFont="true" applyBorder="false" applyAlignment="true" applyProtection="false">
      <alignment horizontal="center" vertical="bottom" textRotation="0" wrapText="false" indent="0" shrinkToFit="false"/>
      <protection locked="true" hidden="false"/>
    </xf>
    <xf numFmtId="164" fontId="47" fillId="0" borderId="0" xfId="0" applyFont="true" applyBorder="false" applyAlignment="true" applyProtection="false">
      <alignment horizontal="center" vertical="bottom" textRotation="0" wrapText="false" indent="0" shrinkToFit="false"/>
      <protection locked="true" hidden="false"/>
    </xf>
    <xf numFmtId="164" fontId="50" fillId="0" borderId="0" xfId="0" applyFont="true" applyBorder="false" applyAlignment="true" applyProtection="true">
      <alignment horizontal="left" vertical="bottom" textRotation="0" wrapText="false" indent="0" shrinkToFit="false"/>
      <protection locked="true" hidden="true"/>
    </xf>
    <xf numFmtId="164" fontId="102" fillId="0" borderId="0" xfId="0" applyFont="true" applyBorder="false" applyAlignment="false" applyProtection="false">
      <alignment horizontal="general" vertical="bottom" textRotation="0" wrapText="false" indent="0" shrinkToFit="false"/>
      <protection locked="true" hidden="false"/>
    </xf>
    <xf numFmtId="164" fontId="65" fillId="0" borderId="0" xfId="0" applyFont="true" applyBorder="false" applyAlignment="true" applyProtection="true">
      <alignment horizontal="center" vertical="bottom" textRotation="0" wrapText="false" indent="0" shrinkToFit="false"/>
      <protection locked="false" hidden="false"/>
    </xf>
    <xf numFmtId="164" fontId="55" fillId="0" borderId="0"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55" fillId="0" borderId="0" xfId="0" applyFont="true" applyBorder="false" applyAlignment="true" applyProtection="false">
      <alignment horizontal="center" vertical="bottom" textRotation="0" wrapText="false" indent="0" shrinkToFit="false"/>
      <protection locked="true" hidden="false"/>
    </xf>
    <xf numFmtId="164" fontId="103" fillId="0" borderId="0" xfId="0" applyFont="true" applyBorder="true" applyAlignment="true" applyProtection="true">
      <alignment horizontal="center" vertical="bottom" textRotation="0" wrapText="false" indent="0" shrinkToFit="false"/>
      <protection locked="true" hidden="true"/>
    </xf>
    <xf numFmtId="164" fontId="104" fillId="0" borderId="0" xfId="0" applyFont="true" applyBorder="true" applyAlignment="false" applyProtection="true">
      <alignment horizontal="general" vertical="bottom" textRotation="0" wrapText="false" indent="0" shrinkToFit="false"/>
      <protection locked="true" hidden="true"/>
    </xf>
    <xf numFmtId="164" fontId="103" fillId="0" borderId="0" xfId="0" applyFont="true" applyBorder="true" applyAlignment="true" applyProtection="true">
      <alignment horizontal="left" vertical="bottom" textRotation="0" wrapText="false" indent="0" shrinkToFit="false"/>
      <protection locked="true" hidden="true"/>
    </xf>
    <xf numFmtId="164" fontId="104" fillId="0" borderId="0" xfId="0" applyFont="true" applyBorder="true" applyAlignment="true" applyProtection="true">
      <alignment horizontal="center" vertical="bottom" textRotation="0" wrapText="false" indent="0" shrinkToFit="false"/>
      <protection locked="true" hidden="true"/>
    </xf>
    <xf numFmtId="164" fontId="103" fillId="0" borderId="0" xfId="0" applyFont="true" applyBorder="true" applyAlignment="true" applyProtection="true">
      <alignment horizontal="left" vertical="bottom" textRotation="0" wrapText="false" indent="0" shrinkToFit="false"/>
      <protection locked="fals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true">
      <alignment horizontal="general" vertical="bottom" textRotation="0" wrapText="false" indent="0" shrinkToFit="false"/>
      <protection locked="true" hidden="true"/>
    </xf>
    <xf numFmtId="164" fontId="104" fillId="0" borderId="0" xfId="0" applyFont="true" applyBorder="false" applyAlignment="false" applyProtection="true">
      <alignment horizontal="general" vertical="bottom" textRotation="0" wrapText="false" indent="0" shrinkToFit="false"/>
      <protection locked="true" hidden="true"/>
    </xf>
    <xf numFmtId="164" fontId="0" fillId="0" borderId="0" xfId="0" applyFont="true" applyBorder="false" applyAlignment="true" applyProtection="false">
      <alignment horizontal="center" vertical="bottom" textRotation="0" wrapText="false" indent="0" shrinkToFit="false"/>
      <protection locked="true" hidden="false"/>
    </xf>
    <xf numFmtId="164" fontId="103" fillId="0" borderId="0" xfId="0" applyFont="true" applyBorder="false" applyAlignment="true" applyProtection="true">
      <alignment horizontal="center" vertical="bottom" textRotation="0" wrapText="false" indent="0" shrinkToFit="false"/>
      <protection locked="true" hidden="true"/>
    </xf>
    <xf numFmtId="164" fontId="104" fillId="0" borderId="0" xfId="0" applyFont="true" applyBorder="false" applyAlignment="true" applyProtection="true">
      <alignment horizontal="center" vertical="bottom" textRotation="0" wrapText="false" indent="0" shrinkToFit="false"/>
      <protection locked="true" hidden="true"/>
    </xf>
    <xf numFmtId="171" fontId="53" fillId="0" borderId="0" xfId="0" applyFont="true" applyBorder="false" applyAlignment="true" applyProtection="true">
      <alignment horizontal="left" vertical="bottom" textRotation="0" wrapText="false" indent="0" shrinkToFit="false"/>
      <protection locked="true" hidden="true"/>
    </xf>
    <xf numFmtId="164" fontId="103" fillId="0" borderId="0" xfId="0" applyFont="true" applyBorder="false" applyAlignment="true" applyProtection="true">
      <alignment horizontal="left" vertical="bottom" textRotation="0" wrapText="false" indent="0" shrinkToFit="false"/>
      <protection locked="true" hidden="true"/>
    </xf>
    <xf numFmtId="164" fontId="104" fillId="0" borderId="0" xfId="0" applyFont="true" applyBorder="true" applyAlignment="false" applyProtection="true">
      <alignment horizontal="general" vertical="bottom" textRotation="0" wrapText="false" indent="0" shrinkToFit="false"/>
      <protection locked="false" hidden="false"/>
    </xf>
    <xf numFmtId="164" fontId="104" fillId="0" borderId="0" xfId="0" applyFont="true" applyBorder="false" applyAlignment="false" applyProtection="true">
      <alignment horizontal="general" vertical="bottom" textRotation="0" wrapText="false" indent="0" shrinkToFit="false"/>
      <protection locked="false" hidden="true"/>
    </xf>
    <xf numFmtId="164" fontId="103" fillId="0" borderId="0" xfId="0" applyFont="true" applyBorder="false" applyAlignment="true" applyProtection="true">
      <alignment horizontal="center" vertical="bottom" textRotation="0" wrapText="false" indent="0" shrinkToFit="false"/>
      <protection locked="false" hidden="false"/>
    </xf>
    <xf numFmtId="164" fontId="104" fillId="0" borderId="0" xfId="0" applyFont="true" applyBorder="false" applyAlignment="false" applyProtection="true">
      <alignment horizontal="general" vertical="bottom" textRotation="0" wrapText="false" indent="0" shrinkToFit="false"/>
      <protection locked="false" hidden="false"/>
    </xf>
    <xf numFmtId="164" fontId="104" fillId="0" borderId="0" xfId="0" applyFont="true" applyBorder="true" applyAlignment="true" applyProtection="true">
      <alignment horizontal="center" vertical="bottom" textRotation="0" wrapText="false" indent="0" shrinkToFit="false"/>
      <protection locked="false" hidden="false"/>
    </xf>
    <xf numFmtId="164" fontId="103" fillId="24" borderId="0" xfId="0" applyFont="true" applyBorder="true" applyAlignment="true" applyProtection="true">
      <alignment horizontal="center" vertical="bottom" textRotation="0" wrapText="false" indent="0" shrinkToFit="false"/>
      <protection locked="false" hidden="true"/>
    </xf>
    <xf numFmtId="164" fontId="103" fillId="0" borderId="0" xfId="0" applyFont="true" applyBorder="true" applyAlignment="true" applyProtection="true">
      <alignment horizontal="center" vertical="bottom" textRotation="0" wrapText="false" indent="0" shrinkToFit="false"/>
      <protection locked="false" hidden="true"/>
    </xf>
    <xf numFmtId="164" fontId="103" fillId="0" borderId="0" xfId="0" applyFont="true" applyBorder="false" applyAlignment="false" applyProtection="true">
      <alignment horizontal="general" vertical="bottom" textRotation="0" wrapText="false" indent="0" shrinkToFit="false"/>
      <protection locked="false" hidden="false"/>
    </xf>
    <xf numFmtId="164" fontId="0" fillId="0" borderId="0" xfId="0" applyFont="true" applyBorder="false" applyAlignment="true" applyProtection="true">
      <alignment horizontal="left"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true" hidden="true"/>
    </xf>
    <xf numFmtId="164" fontId="0" fillId="0" borderId="0" xfId="0" applyFont="true" applyBorder="true" applyAlignment="true" applyProtection="false">
      <alignment horizontal="left" vertical="bottom" textRotation="0" wrapText="false" indent="0" shrinkToFit="false"/>
      <protection locked="true" hidden="false"/>
    </xf>
    <xf numFmtId="164" fontId="103" fillId="0" borderId="0" xfId="0" applyFont="true" applyBorder="true" applyAlignment="true" applyProtection="true">
      <alignment horizontal="left" vertical="bottom" textRotation="0" wrapText="false" indent="0" shrinkToFit="false"/>
      <protection locked="false" hidden="true"/>
    </xf>
    <xf numFmtId="164" fontId="103" fillId="0" borderId="0" xfId="0" applyFont="true" applyBorder="false" applyAlignment="true" applyProtection="true">
      <alignment horizontal="center" vertical="bottom" textRotation="0" wrapText="false" indent="0" shrinkToFit="false"/>
      <protection locked="false" hidden="true"/>
    </xf>
    <xf numFmtId="164" fontId="55" fillId="0" borderId="0" xfId="0" applyFont="true" applyBorder="true" applyAlignment="true" applyProtection="false">
      <alignment horizontal="left" vertical="bottom" textRotation="0" wrapText="false" indent="0" shrinkToFit="false"/>
      <protection locked="true" hidden="false"/>
    </xf>
    <xf numFmtId="164" fontId="103" fillId="0" borderId="0" xfId="0" applyFont="true" applyBorder="true" applyAlignment="true" applyProtection="true">
      <alignment horizontal="center" vertical="bottom" textRotation="0" wrapText="false" indent="0" shrinkToFit="false"/>
      <protection locked="fals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55" fillId="24" borderId="0" xfId="0" applyFont="true" applyBorder="false" applyAlignment="true" applyProtection="false">
      <alignment horizontal="center" vertical="bottom" textRotation="0" wrapText="false" indent="0" shrinkToFit="false"/>
      <protection locked="true" hidden="false"/>
    </xf>
    <xf numFmtId="173" fontId="53" fillId="0" borderId="0" xfId="0" applyFont="true" applyBorder="false" applyAlignment="true" applyProtection="true">
      <alignment horizontal="center" vertical="bottom" textRotation="0" wrapText="false" indent="0" shrinkToFit="false"/>
      <protection locked="false" hidden="true"/>
    </xf>
    <xf numFmtId="173"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0"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true" applyProtection="true">
      <alignment horizontal="left"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74" fontId="10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74" fontId="26" fillId="0" borderId="0" xfId="0" applyFont="true" applyBorder="false" applyAlignment="false" applyProtection="true">
      <alignment horizontal="general"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false" hidden="true"/>
    </xf>
    <xf numFmtId="174" fontId="65"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73" fontId="53" fillId="0" borderId="0" xfId="0" applyFont="true" applyBorder="false" applyAlignment="false" applyProtection="true">
      <alignment horizontal="general" vertical="bottom" textRotation="0" wrapText="false" indent="0" shrinkToFit="false"/>
      <protection locked="false" hidden="true"/>
    </xf>
    <xf numFmtId="174" fontId="65" fillId="0" borderId="0" xfId="0" applyFont="true" applyBorder="false" applyAlignment="true" applyProtection="true">
      <alignment horizontal="left"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false" applyProtection="true">
      <alignment horizontal="general" vertical="bottom" textRotation="0" wrapText="false" indent="0" shrinkToFit="false"/>
      <protection locked="true" hidden="true"/>
    </xf>
    <xf numFmtId="164" fontId="106" fillId="0" borderId="0" xfId="0" applyFont="true" applyBorder="false" applyAlignment="false" applyProtection="true">
      <alignment horizontal="general" vertical="bottom" textRotation="0" wrapText="false" indent="0" shrinkToFit="false"/>
      <protection locked="true" hidden="true"/>
    </xf>
    <xf numFmtId="174" fontId="107" fillId="0" borderId="0" xfId="0" applyFont="true" applyBorder="false" applyAlignment="false" applyProtection="true">
      <alignment horizontal="general" vertical="bottom" textRotation="0" wrapText="false" indent="0" shrinkToFit="false"/>
      <protection locked="true" hidden="tru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true">
      <alignment horizontal="center" vertical="bottom" textRotation="0" wrapText="false" indent="0" shrinkToFit="false"/>
      <protection locked="true" hidden="true"/>
    </xf>
    <xf numFmtId="164" fontId="106" fillId="0" borderId="0" xfId="0" applyFont="true" applyBorder="false" applyAlignment="true" applyProtection="true">
      <alignment horizontal="center" vertical="bottom" textRotation="0" wrapText="false" indent="0" shrinkToFit="false"/>
      <protection locked="true" hidden="true"/>
    </xf>
    <xf numFmtId="164" fontId="108" fillId="0" borderId="0" xfId="0" applyFont="true" applyBorder="false" applyAlignment="false" applyProtection="false">
      <alignment horizontal="general" vertical="bottom" textRotation="0" wrapText="false" indent="0" shrinkToFit="false"/>
      <protection locked="true" hidden="false"/>
    </xf>
    <xf numFmtId="174" fontId="105" fillId="0" borderId="0" xfId="0" applyFont="true" applyBorder="false" applyAlignment="false" applyProtection="true">
      <alignment horizontal="general" vertical="bottom" textRotation="0" wrapText="false" indent="0" shrinkToFit="false"/>
      <protection locked="true" hidden="true"/>
    </xf>
    <xf numFmtId="166" fontId="97" fillId="24" borderId="0" xfId="0" applyFont="true" applyBorder="true" applyAlignment="true" applyProtection="true">
      <alignment horizontal="left" vertical="bottom" textRotation="0" wrapText="false" indent="0" shrinkToFit="false"/>
      <protection locked="true" hidden="true"/>
    </xf>
    <xf numFmtId="164" fontId="109" fillId="0" borderId="0" xfId="0" applyFont="true" applyBorder="false" applyAlignment="false" applyProtection="true">
      <alignment horizontal="general" vertical="bottom" textRotation="0" wrapText="false" indent="0" shrinkToFit="false"/>
      <protection locked="false" hidden="false"/>
    </xf>
    <xf numFmtId="174" fontId="110" fillId="0" borderId="0" xfId="0" applyFont="true" applyBorder="false" applyAlignment="false" applyProtection="true">
      <alignment horizontal="general" vertical="bottom" textRotation="0" wrapText="false" indent="0" shrinkToFit="false"/>
      <protection locked="true" hidden="true"/>
    </xf>
    <xf numFmtId="164" fontId="102" fillId="0" borderId="0" xfId="0" applyFont="true" applyBorder="false" applyAlignment="false" applyProtection="false">
      <alignment horizontal="general" vertical="bottom" textRotation="0" wrapText="false" indent="0" shrinkToFit="false"/>
      <protection locked="true" hidden="false"/>
    </xf>
    <xf numFmtId="164" fontId="111" fillId="0" borderId="0" xfId="0" applyFont="true" applyBorder="false" applyAlignment="true" applyProtection="true">
      <alignment horizontal="left" vertical="bottom" textRotation="0" wrapText="false" indent="0" shrinkToFit="false"/>
      <protection locked="true" hidden="true"/>
    </xf>
    <xf numFmtId="174" fontId="105" fillId="0" borderId="0" xfId="0" applyFont="true" applyBorder="false" applyAlignment="true" applyProtection="true">
      <alignment horizontal="left" vertical="bottom" textRotation="0" wrapText="false" indent="0" shrinkToFit="false"/>
      <protection locked="true" hidden="true"/>
    </xf>
    <xf numFmtId="166" fontId="97" fillId="24" borderId="0" xfId="0" applyFont="true" applyBorder="false" applyAlignment="true" applyProtection="true">
      <alignment horizontal="left" vertical="bottom" textRotation="0" wrapText="false" indent="0" shrinkToFit="false"/>
      <protection locked="true" hidden="true"/>
    </xf>
    <xf numFmtId="174" fontId="105"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true" applyAlignment="true" applyProtection="true">
      <alignment horizontal="center" vertical="bottom" textRotation="0" wrapText="false" indent="0" shrinkToFit="false"/>
      <protection locked="true" hidden="true"/>
    </xf>
    <xf numFmtId="165" fontId="50"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false">
      <alignment horizontal="center" vertical="bottom" textRotation="0" wrapText="false" indent="0" shrinkToFit="false"/>
      <protection locked="true" hidden="false"/>
    </xf>
    <xf numFmtId="164" fontId="112" fillId="0" borderId="0" xfId="0" applyFont="true" applyBorder="false" applyAlignment="true" applyProtection="true">
      <alignment horizontal="center" vertical="bottom" textRotation="0" wrapText="false" indent="0" shrinkToFit="false"/>
      <protection locked="false" hidden="false"/>
    </xf>
    <xf numFmtId="164" fontId="49" fillId="0" borderId="0" xfId="0" applyFont="true" applyBorder="false" applyAlignment="true" applyProtection="true">
      <alignment horizontal="center" vertical="bottom" textRotation="0" wrapText="false" indent="0" shrinkToFit="false"/>
      <protection locked="false" hidden="false"/>
    </xf>
    <xf numFmtId="164" fontId="48" fillId="0" borderId="0" xfId="0" applyFont="true" applyBorder="false" applyAlignment="false" applyProtection="true">
      <alignment horizontal="general" vertical="bottom" textRotation="0" wrapText="false" indent="0" shrinkToFit="false"/>
      <protection locked="false" hidden="false"/>
    </xf>
    <xf numFmtId="164" fontId="49" fillId="0" borderId="0" xfId="0" applyFont="true" applyBorder="false" applyAlignment="true" applyProtection="true">
      <alignment horizontal="left" vertical="bottom" textRotation="0" wrapText="false" indent="0" shrinkToFit="false"/>
      <protection locked="false" hidden="false"/>
    </xf>
    <xf numFmtId="164" fontId="50" fillId="0" borderId="0" xfId="0" applyFont="true" applyBorder="false" applyAlignment="true" applyProtection="true">
      <alignment horizontal="center" vertical="bottom" textRotation="0" wrapText="false" indent="0" shrinkToFit="false"/>
      <protection locked="fals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50" fillId="0" borderId="0" xfId="0" applyFont="true" applyBorder="false" applyAlignment="true" applyProtection="true">
      <alignment horizontal="center" vertical="bottom" textRotation="0" wrapText="false" indent="0" shrinkToFit="false"/>
      <protection locked="false" hidden="true"/>
    </xf>
    <xf numFmtId="164" fontId="104" fillId="0" borderId="0" xfId="0" applyFont="true" applyBorder="false" applyAlignment="false" applyProtection="true">
      <alignment horizontal="general" vertical="bottom" textRotation="0" wrapText="false" indent="0" shrinkToFit="false"/>
      <protection locked="false" hidden="false"/>
    </xf>
    <xf numFmtId="164" fontId="50" fillId="0" borderId="0" xfId="0" applyFont="true" applyBorder="false" applyAlignment="true" applyProtection="true">
      <alignment horizontal="center"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true" hidden="true"/>
    </xf>
    <xf numFmtId="173" fontId="53" fillId="24" borderId="0" xfId="0" applyFont="true" applyBorder="true" applyAlignment="true" applyProtection="true">
      <alignment horizontal="center" vertical="bottom" textRotation="0" wrapText="false" indent="0" shrinkToFit="false"/>
      <protection locked="false" hidden="true"/>
    </xf>
    <xf numFmtId="173" fontId="56" fillId="0" borderId="0" xfId="0" applyFont="true" applyBorder="true" applyAlignment="true" applyProtection="true">
      <alignment horizontal="center" vertical="bottom" textRotation="0" wrapText="false" indent="0" shrinkToFit="false"/>
      <protection locked="true" hidden="true"/>
    </xf>
    <xf numFmtId="175" fontId="53" fillId="0" borderId="0" xfId="0" applyFont="true" applyBorder="true" applyAlignment="true" applyProtection="true">
      <alignment horizontal="center" vertical="bottom" textRotation="0" wrapText="false" indent="0" shrinkToFit="false"/>
      <protection locked="false" hidden="false"/>
    </xf>
    <xf numFmtId="164" fontId="53" fillId="0" borderId="0" xfId="0" applyFont="true" applyBorder="false" applyAlignment="true" applyProtection="true">
      <alignment horizontal="left" vertical="bottom" textRotation="0" wrapText="false" indent="0" shrinkToFit="false"/>
      <protection locked="false" hidden="false"/>
    </xf>
    <xf numFmtId="164" fontId="53" fillId="0" borderId="0" xfId="0" applyFont="true" applyBorder="true" applyAlignment="true" applyProtection="true">
      <alignment horizontal="center" vertical="bottom" textRotation="0" wrapText="false" indent="0" shrinkToFit="false"/>
      <protection locked="false" hidden="false"/>
    </xf>
    <xf numFmtId="171" fontId="53" fillId="0" borderId="0" xfId="0" applyFont="true" applyBorder="true" applyAlignment="true" applyProtection="true">
      <alignment horizontal="center" vertical="bottom" textRotation="0" wrapText="false" indent="0" shrinkToFit="false"/>
      <protection locked="false" hidden="false"/>
    </xf>
    <xf numFmtId="171" fontId="53" fillId="0" borderId="0" xfId="0" applyFont="true" applyBorder="false" applyAlignment="true" applyProtection="true">
      <alignment horizontal="center" vertical="bottom" textRotation="0" wrapText="false" indent="0" shrinkToFit="false"/>
      <protection locked="true" hidden="true"/>
    </xf>
    <xf numFmtId="173" fontId="53" fillId="0" borderId="0" xfId="0" applyFont="true" applyBorder="false" applyAlignment="true" applyProtection="true">
      <alignment horizontal="center" vertical="bottom" textRotation="0" wrapText="false" indent="0" shrinkToFit="false"/>
      <protection locked="true" hidden="true"/>
    </xf>
    <xf numFmtId="173" fontId="53" fillId="0" borderId="0" xfId="0" applyFont="true" applyBorder="false" applyAlignment="true" applyProtection="true">
      <alignment horizontal="center" vertical="bottom" textRotation="0" wrapText="false" indent="0" shrinkToFit="false"/>
      <protection locked="false" hidden="true"/>
    </xf>
    <xf numFmtId="166" fontId="49" fillId="28" borderId="0" xfId="0" applyFont="true" applyBorder="false" applyAlignment="true" applyProtection="true">
      <alignment horizontal="left" vertical="bottom" textRotation="0" wrapText="false" indent="0" shrinkToFit="false"/>
      <protection locked="false" hidden="false"/>
    </xf>
    <xf numFmtId="166" fontId="49" fillId="28" borderId="0" xfId="0" applyFont="true" applyBorder="false" applyAlignment="true" applyProtection="true">
      <alignment horizontal="center" vertical="bottom" textRotation="0" wrapText="false" indent="0" shrinkToFit="false"/>
      <protection locked="false" hidden="false"/>
    </xf>
    <xf numFmtId="166" fontId="53" fillId="0" borderId="0" xfId="0" applyFont="true" applyBorder="false" applyAlignment="true" applyProtection="true">
      <alignment horizontal="center" vertical="bottom" textRotation="0" wrapText="false" indent="0" shrinkToFit="false"/>
      <protection locked="true" hidden="true"/>
    </xf>
    <xf numFmtId="166" fontId="49" fillId="28" borderId="0" xfId="0" applyFont="true" applyBorder="false" applyAlignment="true" applyProtection="true">
      <alignment horizontal="left" vertical="bottom" textRotation="0" wrapText="false" indent="0" shrinkToFit="false"/>
      <protection locked="false" hidden="true"/>
    </xf>
    <xf numFmtId="166" fontId="49" fillId="28" borderId="0" xfId="0" applyFont="true" applyBorder="false" applyAlignment="true" applyProtection="true">
      <alignment horizontal="center" vertical="bottom" textRotation="0" wrapText="false" indent="0" shrinkToFit="false"/>
      <protection locked="false" hidden="true"/>
    </xf>
    <xf numFmtId="166" fontId="53" fillId="0" borderId="0" xfId="0" applyFont="true" applyBorder="false" applyAlignment="false" applyProtection="true">
      <alignment horizontal="general" vertical="bottom" textRotation="0" wrapText="false" indent="0" shrinkToFit="false"/>
      <protection locked="true" hidden="true"/>
    </xf>
    <xf numFmtId="166" fontId="50" fillId="28" borderId="0" xfId="0" applyFont="true" applyBorder="false" applyAlignment="true" applyProtection="true">
      <alignment horizontal="left" vertical="bottom" textRotation="0" wrapText="false" indent="0" shrinkToFit="false"/>
      <protection locked="false" hidden="true"/>
    </xf>
    <xf numFmtId="166" fontId="50" fillId="28" borderId="0" xfId="0" applyFont="true" applyBorder="false" applyAlignment="true" applyProtection="true">
      <alignment horizontal="center" vertical="bottom" textRotation="0" wrapText="false" indent="0" shrinkToFit="false"/>
      <protection locked="false" hidden="true"/>
    </xf>
    <xf numFmtId="164" fontId="100" fillId="0" borderId="0" xfId="0" applyFont="true" applyBorder="false" applyAlignment="false" applyProtection="true">
      <alignment horizontal="general"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false" hidden="false"/>
    </xf>
    <xf numFmtId="171" fontId="53" fillId="0" borderId="0" xfId="0" applyFont="true" applyBorder="true" applyAlignment="true" applyProtection="true">
      <alignment horizontal="center" vertical="bottom" textRotation="0" wrapText="false" indent="0" shrinkToFit="false"/>
      <protection locked="true" hidden="true"/>
    </xf>
    <xf numFmtId="164" fontId="53" fillId="28" borderId="11" xfId="0" applyFont="true" applyBorder="true" applyAlignment="true" applyProtection="true">
      <alignment horizontal="center" vertical="bottom" textRotation="0" wrapText="false" indent="0" shrinkToFit="false"/>
      <protection locked="false" hidden="false"/>
    </xf>
    <xf numFmtId="164" fontId="53" fillId="28" borderId="11"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0" fillId="0" borderId="0" xfId="0" applyFont="false" applyBorder="false" applyAlignment="false" applyProtection="true">
      <alignment horizontal="general" vertical="bottom" textRotation="0" wrapText="false" indent="0" shrinkToFit="false"/>
      <protection locked="false" hidden="false"/>
    </xf>
    <xf numFmtId="164" fontId="56" fillId="0" borderId="14" xfId="0" applyFont="true" applyBorder="true" applyAlignment="true" applyProtection="true">
      <alignment horizontal="center" vertical="bottom" textRotation="0" wrapText="false" indent="0" shrinkToFit="false"/>
      <protection locked="false" hidden="false"/>
    </xf>
    <xf numFmtId="164" fontId="47" fillId="0" borderId="0" xfId="0" applyFont="true" applyBorder="false" applyAlignment="true" applyProtection="true">
      <alignment horizontal="center" vertical="bottom" textRotation="0" wrapText="false" indent="0" shrinkToFit="false"/>
      <protection locked="false" hidden="false"/>
    </xf>
    <xf numFmtId="164" fontId="53" fillId="0" borderId="14" xfId="0" applyFont="true" applyBorder="true" applyAlignment="true" applyProtection="true">
      <alignment horizontal="center" vertical="bottom" textRotation="0" wrapText="false" indent="0" shrinkToFit="false"/>
      <protection locked="false" hidden="false"/>
    </xf>
    <xf numFmtId="164" fontId="56" fillId="0" borderId="14" xfId="0" applyFont="true" applyBorder="tru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true">
      <alignment horizontal="center" vertical="bottom" textRotation="0" wrapText="false" indent="0" shrinkToFit="false"/>
      <protection locked="false" hidden="true"/>
    </xf>
    <xf numFmtId="164" fontId="53" fillId="0" borderId="14" xfId="0" applyFont="true" applyBorder="true" applyAlignment="true" applyProtection="true">
      <alignment horizontal="center" vertical="bottom" textRotation="0" wrapText="false" indent="0" shrinkToFit="false"/>
      <protection locked="false" hidden="true"/>
    </xf>
    <xf numFmtId="164" fontId="54" fillId="0" borderId="14" xfId="0" applyFont="true" applyBorder="true" applyAlignment="true" applyProtection="true">
      <alignment horizontal="center" vertical="bottom" textRotation="0" wrapText="false" indent="0" shrinkToFit="false"/>
      <protection locked="false" hidden="tru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false"/>
    </xf>
    <xf numFmtId="171" fontId="53" fillId="0" borderId="0" xfId="0" applyFont="true" applyBorder="false" applyAlignment="true" applyProtection="true">
      <alignment horizontal="center" vertical="bottom" textRotation="0" wrapText="false" indent="0" shrinkToFit="false"/>
      <protection locked="false" hidden="false"/>
    </xf>
    <xf numFmtId="164" fontId="53" fillId="0" borderId="0" xfId="0" applyFont="true" applyBorder="false" applyAlignment="true" applyProtection="true">
      <alignment horizontal="center" vertical="bottom" textRotation="0" wrapText="false" indent="0" shrinkToFit="false"/>
      <protection locked="false" hidden="true"/>
    </xf>
    <xf numFmtId="164" fontId="50"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false" hidden="true"/>
    </xf>
    <xf numFmtId="175" fontId="53" fillId="0" borderId="0" xfId="0" applyFont="true" applyBorder="false" applyAlignment="true" applyProtection="true">
      <alignment horizontal="center" vertical="bottom" textRotation="0" wrapText="false" indent="0" shrinkToFit="false"/>
      <protection locked="false" hidden="false"/>
    </xf>
    <xf numFmtId="164" fontId="53" fillId="0" borderId="0" xfId="0" applyFont="true" applyBorder="false" applyAlignment="true" applyProtection="true">
      <alignment horizontal="center" vertical="bottom" textRotation="0" wrapText="false" indent="0" shrinkToFit="false"/>
      <protection locked="false" hidden="false"/>
    </xf>
    <xf numFmtId="166" fontId="53" fillId="0" borderId="16" xfId="0" applyFont="true" applyBorder="true" applyAlignment="true" applyProtection="true">
      <alignment horizontal="center" vertical="bottom" textRotation="0" wrapText="false" indent="0" shrinkToFit="false"/>
      <protection locked="true" hidden="true"/>
    </xf>
    <xf numFmtId="165" fontId="53" fillId="0" borderId="17" xfId="0" applyFont="true" applyBorder="true" applyAlignment="true" applyProtection="true">
      <alignment horizontal="center" vertical="bottom" textRotation="0" wrapText="false" indent="0" shrinkToFit="false"/>
      <protection locked="false" hidden="false"/>
    </xf>
    <xf numFmtId="166" fontId="53" fillId="0" borderId="18" xfId="0" applyFont="true" applyBorder="true" applyAlignment="true" applyProtection="true">
      <alignment horizontal="left" vertical="bottom" textRotation="0" wrapText="false" indent="0" shrinkToFit="false"/>
      <protection locked="false" hidden="false"/>
    </xf>
    <xf numFmtId="166" fontId="53" fillId="0" borderId="18" xfId="0" applyFont="true" applyBorder="true" applyAlignment="true" applyProtection="true">
      <alignment horizontal="center"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71" fontId="53" fillId="0" borderId="18" xfId="0" applyFont="true" applyBorder="true" applyAlignment="true" applyProtection="true">
      <alignment horizontal="center" vertical="bottom" textRotation="0" wrapText="false" indent="0" shrinkToFit="false"/>
      <protection locked="false" hidden="false"/>
    </xf>
    <xf numFmtId="171" fontId="53" fillId="0" borderId="18" xfId="0" applyFont="true" applyBorder="true" applyAlignment="true" applyProtection="true">
      <alignment horizontal="center" vertical="bottom" textRotation="0" wrapText="false" indent="0" shrinkToFit="false"/>
      <protection locked="true" hidden="true"/>
    </xf>
    <xf numFmtId="173" fontId="53" fillId="0" borderId="18" xfId="0" applyFont="true" applyBorder="true" applyAlignment="true" applyProtection="true">
      <alignment horizontal="center" vertical="bottom" textRotation="0" wrapText="false" indent="0" shrinkToFit="false"/>
      <protection locked="true" hidden="true"/>
    </xf>
    <xf numFmtId="173" fontId="53" fillId="0" borderId="18" xfId="0" applyFont="true" applyBorder="true" applyAlignment="true" applyProtection="true">
      <alignment horizontal="center" vertical="bottom" textRotation="0" wrapText="false" indent="0" shrinkToFit="false"/>
      <protection locked="false" hidden="true"/>
    </xf>
    <xf numFmtId="164" fontId="53" fillId="0" borderId="19" xfId="0" applyFont="true" applyBorder="true" applyAlignment="true" applyProtection="true">
      <alignment horizontal="center" vertical="bottom" textRotation="0" wrapText="false" indent="0" shrinkToFit="false"/>
      <protection locked="true" hidden="true"/>
    </xf>
    <xf numFmtId="164" fontId="53" fillId="0" borderId="18"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false" applyAlignment="true" applyProtection="true">
      <alignment horizontal="center" vertical="bottom" textRotation="0" wrapText="false" indent="0" shrinkToFit="false"/>
      <protection locked="true" hidden="true"/>
    </xf>
    <xf numFmtId="176" fontId="53" fillId="0" borderId="0"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left" vertical="bottom" textRotation="0" wrapText="false" indent="0" shrinkToFit="false"/>
      <protection locked="false" hidden="false"/>
    </xf>
    <xf numFmtId="171" fontId="53" fillId="0" borderId="0" xfId="0" applyFont="true" applyBorder="false" applyAlignment="true" applyProtection="true">
      <alignment horizontal="center" vertical="bottom" textRotation="0" wrapText="false" indent="0" shrinkToFit="false"/>
      <protection locked="false" hidden="false"/>
    </xf>
    <xf numFmtId="164" fontId="53" fillId="0" borderId="18" xfId="0" applyFont="true" applyBorder="true" applyAlignment="true" applyProtection="true">
      <alignment horizontal="left" vertical="bottom" textRotation="0" wrapText="false" indent="0" shrinkToFit="false"/>
      <protection locked="false" hidden="false"/>
    </xf>
    <xf numFmtId="175" fontId="53" fillId="0" borderId="19" xfId="0" applyFont="true" applyBorder="true" applyAlignment="true" applyProtection="true">
      <alignment horizontal="center" vertical="bottom" textRotation="0" wrapText="false" indent="0" shrinkToFit="false"/>
      <protection locked="true" hidden="true"/>
    </xf>
    <xf numFmtId="175" fontId="53" fillId="0" borderId="18" xfId="0" applyFont="true" applyBorder="true" applyAlignment="true" applyProtection="true">
      <alignment horizontal="center" vertical="bottom" textRotation="0" wrapText="false" indent="0" shrinkToFit="false"/>
      <protection locked="true" hidden="true"/>
    </xf>
    <xf numFmtId="164" fontId="113" fillId="0" borderId="0" xfId="0" applyFont="true" applyBorder="false" applyAlignment="true" applyProtection="true">
      <alignment horizontal="center" vertical="bottom" textRotation="0" wrapText="false" indent="0" shrinkToFit="false"/>
      <protection locked="false" hidden="true"/>
    </xf>
    <xf numFmtId="174" fontId="110"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left" vertical="bottom" textRotation="0" wrapText="false" indent="0" shrinkToFit="false"/>
      <protection locked="false" hidden="false"/>
    </xf>
    <xf numFmtId="164" fontId="53" fillId="0" borderId="0" xfId="0" applyFont="true" applyBorder="false" applyAlignment="true" applyProtection="true">
      <alignment horizontal="left" vertical="bottom" textRotation="0" wrapText="false" indent="0" shrinkToFit="false"/>
      <protection locked="false" hidden="false"/>
    </xf>
    <xf numFmtId="166" fontId="53" fillId="0" borderId="20" xfId="0" applyFont="true" applyBorder="true" applyAlignment="true" applyProtection="true">
      <alignment horizontal="center" vertical="bottom" textRotation="0" wrapText="false" indent="0" shrinkToFit="false"/>
      <protection locked="true" hidden="true"/>
    </xf>
    <xf numFmtId="166" fontId="53" fillId="24" borderId="20"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false" applyAlignment="false" applyProtection="true">
      <alignment horizontal="general" vertical="bottom" textRotation="0" wrapText="false" indent="0" shrinkToFit="false"/>
      <protection locked="true" hidden="true"/>
    </xf>
    <xf numFmtId="166" fontId="53" fillId="24" borderId="16" xfId="0" applyFont="true" applyBorder="true" applyAlignment="true" applyProtection="true">
      <alignment horizontal="center" vertical="bottom" textRotation="0" wrapText="false" indent="0" shrinkToFit="false"/>
      <protection locked="true" hidden="true"/>
    </xf>
    <xf numFmtId="164" fontId="114" fillId="0" borderId="0" xfId="0" applyFont="true" applyBorder="true" applyAlignment="true" applyProtection="true">
      <alignment horizontal="center" vertical="bottom" textRotation="0" wrapText="false" indent="0" shrinkToFit="false"/>
      <protection locked="false" hidden="true"/>
    </xf>
    <xf numFmtId="174" fontId="114" fillId="0" borderId="0" xfId="0" applyFont="true" applyBorder="true" applyAlignment="true" applyProtection="true">
      <alignment horizontal="center" vertical="bottom" textRotation="0" wrapText="false" indent="0" shrinkToFit="false"/>
      <protection locked="true" hidden="true"/>
    </xf>
    <xf numFmtId="174" fontId="100" fillId="0" borderId="0" xfId="0" applyFont="true" applyBorder="false" applyAlignment="false" applyProtection="true">
      <alignment horizontal="general" vertical="bottom" textRotation="0" wrapText="false" indent="0" shrinkToFit="false"/>
      <protection locked="true" hidden="true"/>
    </xf>
    <xf numFmtId="164" fontId="53" fillId="24" borderId="19" xfId="0" applyFont="true" applyBorder="true" applyAlignment="true" applyProtection="true">
      <alignment horizontal="center" vertical="bottom" textRotation="0" wrapText="false" indent="0" shrinkToFit="false"/>
      <protection locked="true" hidden="true"/>
    </xf>
    <xf numFmtId="175" fontId="53" fillId="0" borderId="9" xfId="0" applyFont="true" applyBorder="true" applyAlignment="true" applyProtection="true">
      <alignment horizontal="center" vertical="bottom" textRotation="0" wrapText="false" indent="0" shrinkToFit="false"/>
      <protection locked="true" hidden="true"/>
    </xf>
    <xf numFmtId="175" fontId="53" fillId="24" borderId="18" xfId="0" applyFont="true" applyBorder="true" applyAlignment="true" applyProtection="true">
      <alignment horizontal="center" vertical="bottom" textRotation="0" wrapText="false" indent="0" shrinkToFit="false"/>
      <protection locked="true" hidden="true"/>
    </xf>
    <xf numFmtId="164" fontId="53" fillId="0" borderId="9" xfId="0" applyFont="true" applyBorder="true" applyAlignment="true" applyProtection="true">
      <alignment horizontal="center" vertical="bottom" textRotation="0" wrapText="false" indent="0" shrinkToFit="false"/>
      <protection locked="true" hidden="true"/>
    </xf>
    <xf numFmtId="164" fontId="53" fillId="24" borderId="18"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false" hidden="true"/>
    </xf>
    <xf numFmtId="174" fontId="53" fillId="0" borderId="0" xfId="0" applyFont="true" applyBorder="false" applyAlignment="true" applyProtection="true">
      <alignment horizontal="center" vertical="bottom" textRotation="0" wrapText="false" indent="0" shrinkToFit="false"/>
      <protection locked="true" hidden="true"/>
    </xf>
    <xf numFmtId="173" fontId="53" fillId="0" borderId="18" xfId="0" applyFont="true" applyBorder="true" applyAlignment="true" applyProtection="true">
      <alignment horizontal="center" vertical="bottom" textRotation="0" wrapText="false" indent="0" shrinkToFit="false"/>
      <protection locked="true" hidden="true"/>
    </xf>
    <xf numFmtId="173" fontId="53" fillId="0" borderId="18" xfId="0" applyFont="true" applyBorder="true" applyAlignment="true" applyProtection="true">
      <alignment horizontal="center" vertical="bottom" textRotation="0" wrapText="false" indent="0" shrinkToFit="false"/>
      <protection locked="false" hidden="true"/>
    </xf>
    <xf numFmtId="174" fontId="53" fillId="0" borderId="0" xfId="0" applyFont="true" applyBorder="true" applyAlignment="true" applyProtection="true">
      <alignment horizontal="center" vertical="bottom" textRotation="0" wrapText="false" indent="0" shrinkToFit="false"/>
      <protection locked="true" hidden="true"/>
    </xf>
    <xf numFmtId="171" fontId="53" fillId="0" borderId="0" xfId="0" applyFont="true" applyBorder="false" applyAlignment="true" applyProtection="true">
      <alignment horizontal="center" vertical="bottom" textRotation="0" wrapText="false" indent="0" shrinkToFit="false"/>
      <protection locked="true" hidden="true"/>
    </xf>
    <xf numFmtId="164" fontId="53" fillId="0" borderId="18" xfId="0" applyFont="true" applyBorder="true" applyAlignment="true" applyProtection="true">
      <alignment horizontal="center" vertical="bottom" textRotation="0" wrapText="false" indent="0" shrinkToFit="false"/>
      <protection locked="false" hidden="false"/>
    </xf>
    <xf numFmtId="166" fontId="53" fillId="0" borderId="9" xfId="0" applyFont="true" applyBorder="true" applyAlignment="true" applyProtection="true">
      <alignment horizontal="center" vertical="bottom" textRotation="0" wrapText="false" indent="0" shrinkToFit="false"/>
      <protection locked="true" hidden="true"/>
    </xf>
    <xf numFmtId="166" fontId="53" fillId="0" borderId="21" xfId="0" applyFont="true" applyBorder="true" applyAlignment="true" applyProtection="true">
      <alignment horizontal="center" vertical="bottom" textRotation="0" wrapText="false" indent="0" shrinkToFit="false"/>
      <protection locked="true" hidden="true"/>
    </xf>
    <xf numFmtId="166" fontId="54" fillId="0" borderId="20" xfId="0" applyFont="true" applyBorder="true" applyAlignment="true" applyProtection="true">
      <alignment horizontal="center" vertical="bottom" textRotation="0" wrapText="false" indent="0" shrinkToFit="false"/>
      <protection locked="true" hidden="true"/>
    </xf>
    <xf numFmtId="164" fontId="54" fillId="0" borderId="19" xfId="0" applyFont="true" applyBorder="true" applyAlignment="true" applyProtection="true">
      <alignment horizontal="center" vertical="bottom" textRotation="0" wrapText="false" indent="0" shrinkToFit="false"/>
      <protection locked="true" hidden="true"/>
    </xf>
    <xf numFmtId="166" fontId="53" fillId="0" borderId="19"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true" hidden="true"/>
    </xf>
    <xf numFmtId="175" fontId="53" fillId="0" borderId="0" xfId="0" applyFont="true" applyBorder="false" applyAlignment="true" applyProtection="true">
      <alignment horizontal="center" vertical="bottom" textRotation="0" wrapText="false" indent="0" shrinkToFit="false"/>
      <protection locked="false" hidden="false"/>
    </xf>
    <xf numFmtId="164" fontId="53" fillId="0" borderId="17" xfId="0" applyFont="true" applyBorder="true" applyAlignment="true" applyProtection="true">
      <alignment horizontal="center" vertical="bottom" textRotation="0" wrapText="false" indent="0" shrinkToFit="false"/>
      <protection locked="false" hidden="false"/>
    </xf>
    <xf numFmtId="164" fontId="50" fillId="0" borderId="0" xfId="0" applyFont="true" applyBorder="false" applyAlignment="false" applyProtection="true">
      <alignment horizontal="general" vertical="bottom" textRotation="0" wrapText="false" indent="0" shrinkToFit="false"/>
      <protection locked="true" hidden="true"/>
    </xf>
    <xf numFmtId="164" fontId="53" fillId="0" borderId="16" xfId="0" applyFont="true" applyBorder="true" applyAlignment="true" applyProtection="true">
      <alignment horizontal="center"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false" hidden="true"/>
    </xf>
    <xf numFmtId="166" fontId="53" fillId="0" borderId="18" xfId="0" applyFont="true" applyBorder="true" applyAlignment="true" applyProtection="true">
      <alignment horizontal="center" vertical="bottom" textRotation="0" wrapText="false" indent="0" shrinkToFit="false"/>
      <protection locked="true" hidden="true"/>
    </xf>
    <xf numFmtId="174" fontId="53" fillId="0" borderId="0" xfId="0" applyFont="true" applyBorder="false" applyAlignment="false" applyProtection="true">
      <alignment horizontal="general" vertical="bottom" textRotation="0" wrapText="false" indent="0" shrinkToFit="false"/>
      <protection locked="true" hidden="true"/>
    </xf>
    <xf numFmtId="164" fontId="53" fillId="0" borderId="20"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center" vertical="bottom" textRotation="0" wrapText="false" indent="0" shrinkToFit="false"/>
      <protection locked="true" hidden="true"/>
    </xf>
    <xf numFmtId="164" fontId="53" fillId="0" borderId="19" xfId="0" applyFont="true" applyBorder="true" applyAlignment="true" applyProtection="true">
      <alignment horizontal="center" vertical="bottom" textRotation="0" wrapText="false" indent="0" shrinkToFit="false"/>
      <protection locked="true" hidden="true"/>
    </xf>
    <xf numFmtId="164" fontId="53" fillId="0" borderId="18"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false" applyAlignment="false" applyProtection="true">
      <alignment horizontal="general" vertical="bottom" textRotation="0" wrapText="false" indent="0" shrinkToFit="false"/>
      <protection locked="true" hidden="true"/>
    </xf>
    <xf numFmtId="164" fontId="53" fillId="0" borderId="20" xfId="0" applyFont="true" applyBorder="true" applyAlignment="true" applyProtection="true">
      <alignment horizontal="center" vertical="bottom" textRotation="0" wrapText="false" indent="0" shrinkToFit="false"/>
      <protection locked="true" hidden="true"/>
    </xf>
    <xf numFmtId="164" fontId="56" fillId="0" borderId="19" xfId="0" applyFont="true" applyBorder="true" applyAlignment="true" applyProtection="true">
      <alignment horizontal="center" vertical="bottom" textRotation="0" wrapText="false" indent="0" shrinkToFit="false"/>
      <protection locked="true" hidden="true"/>
    </xf>
    <xf numFmtId="164" fontId="56" fillId="0" borderId="18" xfId="0" applyFont="true" applyBorder="true" applyAlignment="true" applyProtection="true">
      <alignment horizontal="center" vertical="bottom" textRotation="0" wrapText="false" indent="0" shrinkToFit="false"/>
      <protection locked="true" hidden="true"/>
    </xf>
    <xf numFmtId="164" fontId="53" fillId="0" borderId="21" xfId="0" applyFont="true" applyBorder="true" applyAlignment="true" applyProtection="true">
      <alignment horizontal="center" vertical="bottom" textRotation="0" wrapText="false" indent="0" shrinkToFit="false"/>
      <protection locked="true" hidden="true"/>
    </xf>
    <xf numFmtId="166" fontId="53" fillId="0" borderId="22" xfId="0" applyFont="true" applyBorder="true" applyAlignment="true" applyProtection="true">
      <alignment horizontal="center" vertical="bottom" textRotation="0" wrapText="false" indent="0" shrinkToFit="false"/>
      <protection locked="true" hidden="true"/>
    </xf>
    <xf numFmtId="164" fontId="47" fillId="0" borderId="19" xfId="0" applyFont="true" applyBorder="true" applyAlignment="true" applyProtection="true">
      <alignment horizontal="center" vertical="bottom" textRotation="0" wrapText="false" indent="0" shrinkToFit="false"/>
      <protection locked="true" hidden="true"/>
    </xf>
    <xf numFmtId="164" fontId="0" fillId="0" borderId="19" xfId="0" applyFont="false" applyBorder="true" applyAlignment="false" applyProtection="false">
      <alignment horizontal="general" vertical="bottom" textRotation="0" wrapText="false" indent="0" shrinkToFit="false"/>
      <protection locked="true" hidden="false"/>
    </xf>
    <xf numFmtId="164" fontId="53" fillId="0" borderId="0"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false" applyAlignment="false" applyProtection="true">
      <alignment horizontal="general" vertical="bottom" textRotation="0" wrapText="false" indent="0" shrinkToFit="false"/>
      <protection locked="true" hidden="true"/>
    </xf>
    <xf numFmtId="164" fontId="53" fillId="0" borderId="23" xfId="0" applyFont="true" applyBorder="true" applyAlignment="true" applyProtection="true">
      <alignment horizontal="center" vertical="bottom" textRotation="0" wrapText="false" indent="0" shrinkToFit="false"/>
      <protection locked="true" hidden="true"/>
    </xf>
    <xf numFmtId="164" fontId="53" fillId="0" borderId="22"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true" hidden="true"/>
    </xf>
    <xf numFmtId="164" fontId="53" fillId="28" borderId="0" xfId="0" applyFont="true" applyBorder="true" applyAlignment="true" applyProtection="true">
      <alignment horizontal="center" vertical="bottom" textRotation="0" wrapText="false" indent="0" shrinkToFit="false"/>
      <protection locked="false" hidden="false"/>
    </xf>
    <xf numFmtId="171" fontId="53" fillId="28" borderId="0" xfId="0" applyFont="true" applyBorder="true" applyAlignment="true" applyProtection="true">
      <alignment horizontal="center" vertical="bottom" textRotation="0" wrapText="false" indent="0" shrinkToFit="false"/>
      <protection locked="false" hidden="false"/>
    </xf>
    <xf numFmtId="171" fontId="53" fillId="28" borderId="0" xfId="0" applyFont="true" applyBorder="true" applyAlignment="true" applyProtection="true">
      <alignment horizontal="center" vertical="bottom" textRotation="0" wrapText="false" indent="0" shrinkToFit="false"/>
      <protection locked="true" hidden="true"/>
    </xf>
    <xf numFmtId="173" fontId="53" fillId="28" borderId="0" xfId="0" applyFont="true" applyBorder="true" applyAlignment="true" applyProtection="true">
      <alignment horizontal="center" vertical="bottom" textRotation="0" wrapText="false" indent="0" shrinkToFit="false"/>
      <protection locked="true" hidden="true"/>
    </xf>
    <xf numFmtId="164" fontId="53" fillId="28" borderId="0"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false" applyAlignment="true" applyProtection="true">
      <alignment horizontal="center" vertical="bottom" textRotation="0" wrapText="false" indent="0" shrinkToFit="false"/>
      <protection locked="true" hidden="true"/>
    </xf>
    <xf numFmtId="165" fontId="50" fillId="0" borderId="0" xfId="0" applyFont="true" applyBorder="false" applyAlignment="true" applyProtection="true">
      <alignment horizontal="center" vertical="bottom" textRotation="0" wrapText="false" indent="0" shrinkToFit="false"/>
      <protection locked="false" hidden="true"/>
    </xf>
    <xf numFmtId="165" fontId="53" fillId="0" borderId="0" xfId="0" applyFont="true" applyBorder="false" applyAlignment="true" applyProtection="true">
      <alignment horizontal="center" vertical="bottom" textRotation="0" wrapText="false" indent="0" shrinkToFit="false"/>
      <protection locked="false" hidden="true"/>
    </xf>
    <xf numFmtId="176" fontId="62" fillId="0" borderId="0" xfId="0" applyFont="true" applyBorder="false" applyAlignment="true" applyProtection="true">
      <alignment horizontal="center" vertical="bottom" textRotation="0" wrapText="false" indent="0" shrinkToFit="false"/>
      <protection locked="false" hidden="true"/>
    </xf>
    <xf numFmtId="176" fontId="53" fillId="0" borderId="0" xfId="0" applyFont="true" applyBorder="false" applyAlignment="true" applyProtection="true">
      <alignment horizontal="center" vertical="bottom" textRotation="0" wrapText="false" indent="0" shrinkToFit="false"/>
      <protection locked="true" hidden="true"/>
    </xf>
    <xf numFmtId="176" fontId="53" fillId="0" borderId="0" xfId="0" applyFont="true" applyBorder="false" applyAlignment="true" applyProtection="true">
      <alignment horizontal="center" vertical="bottom" textRotation="0" wrapText="false" indent="0" shrinkToFit="false"/>
      <protection locked="false" hidden="false"/>
    </xf>
    <xf numFmtId="173" fontId="62" fillId="0" borderId="0" xfId="0" applyFont="true" applyBorder="false" applyAlignment="true" applyProtection="true">
      <alignment horizontal="center" vertical="bottom" textRotation="0" wrapText="false" indent="0" shrinkToFit="false"/>
      <protection locked="true" hidden="true"/>
    </xf>
    <xf numFmtId="173" fontId="62" fillId="0" borderId="0" xfId="0" applyFont="true" applyBorder="false" applyAlignment="true" applyProtection="true">
      <alignment horizontal="center" vertical="bottom" textRotation="0" wrapText="false" indent="0" shrinkToFit="false"/>
      <protection locked="false" hidden="true"/>
    </xf>
    <xf numFmtId="176" fontId="62" fillId="0" borderId="0" xfId="0" applyFont="true" applyBorder="false" applyAlignment="true" applyProtection="true">
      <alignment horizontal="center" vertical="bottom" textRotation="0" wrapText="false" indent="0" shrinkToFit="false"/>
      <protection locked="true" hidden="true"/>
    </xf>
    <xf numFmtId="176" fontId="62" fillId="0" borderId="0" xfId="0" applyFont="true" applyBorder="false" applyAlignment="true" applyProtection="true">
      <alignment horizontal="center" vertical="bottom" textRotation="0" wrapText="false" indent="0" shrinkToFit="false"/>
      <protection locked="false" hidden="false"/>
    </xf>
    <xf numFmtId="174" fontId="115" fillId="0" borderId="0" xfId="0" applyFont="true" applyBorder="true" applyAlignment="true" applyProtection="true">
      <alignment horizontal="center" vertical="bottom" textRotation="0" wrapText="false" indent="0" shrinkToFit="false"/>
      <protection locked="true" hidden="true"/>
    </xf>
    <xf numFmtId="164" fontId="53" fillId="28" borderId="0" xfId="0" applyFont="true" applyBorder="false" applyAlignment="true" applyProtection="true">
      <alignment horizontal="center" vertical="bottom" textRotation="0" wrapText="false" indent="0" shrinkToFit="false"/>
      <protection locked="false" hidden="false"/>
    </xf>
    <xf numFmtId="171" fontId="53" fillId="28" borderId="0" xfId="0" applyFont="true" applyBorder="false" applyAlignment="true" applyProtection="true">
      <alignment horizontal="center" vertical="bottom" textRotation="0" wrapText="false" indent="0" shrinkToFit="false"/>
      <protection locked="false" hidden="false"/>
    </xf>
    <xf numFmtId="171" fontId="53" fillId="28" borderId="0" xfId="0" applyFont="true" applyBorder="false" applyAlignment="true" applyProtection="true">
      <alignment horizontal="center" vertical="bottom" textRotation="0" wrapText="false" indent="0" shrinkToFit="false"/>
      <protection locked="true" hidden="true"/>
    </xf>
    <xf numFmtId="173" fontId="53" fillId="28" borderId="0" xfId="0" applyFont="true" applyBorder="false" applyAlignment="true" applyProtection="true">
      <alignment horizontal="center" vertical="bottom" textRotation="0" wrapText="false" indent="0" shrinkToFit="false"/>
      <protection locked="true" hidden="true"/>
    </xf>
    <xf numFmtId="164" fontId="53" fillId="28" borderId="0" xfId="0" applyFont="true" applyBorder="false" applyAlignment="true" applyProtection="true">
      <alignment horizontal="center" vertical="bottom" textRotation="0" wrapText="false" indent="0" shrinkToFit="false"/>
      <protection locked="true" hidden="true"/>
    </xf>
    <xf numFmtId="164" fontId="116"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47" fillId="28" borderId="0" xfId="0" applyFont="true" applyBorder="false" applyAlignment="true" applyProtection="false">
      <alignment horizontal="center" vertical="bottom" textRotation="0" wrapText="false" indent="0" shrinkToFit="false"/>
      <protection locked="true" hidden="false"/>
    </xf>
    <xf numFmtId="173" fontId="62" fillId="0" borderId="0" xfId="0" applyFont="true" applyBorder="false" applyAlignment="true" applyProtection="true">
      <alignment horizontal="center" vertical="bottom" textRotation="0" wrapText="false" indent="0" shrinkToFit="false"/>
      <protection locked="true" hidden="true"/>
    </xf>
    <xf numFmtId="164" fontId="53" fillId="24" borderId="24" xfId="0" applyFont="true" applyBorder="true" applyAlignment="true" applyProtection="true">
      <alignment horizontal="center" vertical="bottom" textRotation="0" wrapText="false" indent="0" shrinkToFit="false"/>
      <protection locked="false" hidden="true"/>
    </xf>
    <xf numFmtId="173" fontId="117" fillId="0" borderId="0" xfId="0" applyFont="true" applyBorder="false" applyAlignment="true" applyProtection="true">
      <alignment horizontal="left" vertical="bottom" textRotation="0" wrapText="false" indent="0" shrinkToFit="false"/>
      <protection locked="false" hidden="true"/>
    </xf>
    <xf numFmtId="176" fontId="53" fillId="28" borderId="0" xfId="0" applyFont="true" applyBorder="false" applyAlignment="true" applyProtection="true">
      <alignment horizontal="left" vertical="bottom" textRotation="0" wrapText="false" indent="0" shrinkToFit="false"/>
      <protection locked="false" hidden="false"/>
    </xf>
    <xf numFmtId="176" fontId="53" fillId="28" borderId="0" xfId="0" applyFont="true" applyBorder="false" applyAlignment="true" applyProtection="true">
      <alignment horizontal="center" vertical="bottom" textRotation="0" wrapText="false" indent="0" shrinkToFit="false"/>
      <protection locked="false" hidden="false"/>
    </xf>
    <xf numFmtId="171" fontId="50" fillId="28" borderId="0" xfId="0" applyFont="true" applyBorder="false" applyAlignment="true" applyProtection="true">
      <alignment horizontal="center" vertical="bottom" textRotation="0" wrapText="false" indent="0" shrinkToFit="false"/>
      <protection locked="false" hidden="false"/>
    </xf>
    <xf numFmtId="176" fontId="53" fillId="28" borderId="0" xfId="0" applyFont="true" applyBorder="true" applyAlignment="true" applyProtection="true">
      <alignment horizontal="center" vertical="bottom" textRotation="0" wrapText="false" indent="0" shrinkToFit="false"/>
      <protection locked="true" hidden="true"/>
    </xf>
    <xf numFmtId="176" fontId="50" fillId="0" borderId="0" xfId="0" applyFont="true" applyBorder="false" applyAlignment="false" applyProtection="true">
      <alignment horizontal="general" vertical="bottom" textRotation="0" wrapText="false" indent="0" shrinkToFit="false"/>
      <protection locked="true" hidden="true"/>
    </xf>
    <xf numFmtId="173" fontId="53"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center" vertical="bottom" textRotation="0" wrapText="false" indent="0" shrinkToFit="false"/>
      <protection locked="true" hidden="true"/>
    </xf>
    <xf numFmtId="164" fontId="100" fillId="0" borderId="0" xfId="0" applyFont="true" applyBorder="false" applyAlignment="false" applyProtection="true">
      <alignment horizontal="general" vertical="bottom" textRotation="0" wrapText="false" indent="0" shrinkToFit="false"/>
      <protection locked="false" hidden="false"/>
    </xf>
    <xf numFmtId="168" fontId="53" fillId="0" borderId="0" xfId="0" applyFont="true" applyBorder="false" applyAlignment="true" applyProtection="true">
      <alignment horizontal="center" vertical="bottom" textRotation="0" wrapText="false" indent="0" shrinkToFit="false"/>
      <protection locked="true" hidden="true"/>
    </xf>
    <xf numFmtId="177" fontId="53" fillId="0" borderId="0" xfId="0" applyFont="true" applyBorder="false" applyAlignment="true" applyProtection="true">
      <alignment horizontal="center" vertical="bottom" textRotation="0" wrapText="false" indent="0" shrinkToFit="false"/>
      <protection locked="true" hidden="true"/>
    </xf>
    <xf numFmtId="173" fontId="117" fillId="0" borderId="0" xfId="0" applyFont="true" applyBorder="false" applyAlignment="true" applyProtection="true">
      <alignment horizontal="left" vertical="bottom" textRotation="0" wrapText="false" indent="0" shrinkToFit="false"/>
      <protection locked="false" hidden="false"/>
    </xf>
    <xf numFmtId="164" fontId="53" fillId="28" borderId="0" xfId="0" applyFont="true" applyBorder="false" applyAlignment="false" applyProtection="true">
      <alignment horizontal="general" vertical="bottom" textRotation="0" wrapText="false" indent="0" shrinkToFit="false"/>
      <protection locked="true" hidden="true"/>
    </xf>
    <xf numFmtId="176" fontId="53" fillId="28" borderId="0" xfId="0" applyFont="true" applyBorder="false" applyAlignment="true" applyProtection="true">
      <alignment horizontal="center" vertical="bottom" textRotation="0" wrapText="false" indent="0" shrinkToFit="false"/>
      <protection locked="true" hidden="true"/>
    </xf>
    <xf numFmtId="176" fontId="53" fillId="0" borderId="0" xfId="0" applyFont="true" applyBorder="false" applyAlignment="false" applyProtection="true">
      <alignment horizontal="general" vertical="bottom" textRotation="0" wrapText="false" indent="0" shrinkToFit="false"/>
      <protection locked="true" hidden="true"/>
    </xf>
    <xf numFmtId="174" fontId="118" fillId="0" borderId="0" xfId="0" applyFont="true" applyBorder="false" applyAlignment="true" applyProtection="true">
      <alignment horizontal="center" vertical="bottom" textRotation="0" wrapText="false" indent="0" shrinkToFit="false"/>
      <protection locked="true" hidden="true"/>
    </xf>
    <xf numFmtId="174" fontId="44" fillId="0" borderId="0" xfId="0" applyFont="true" applyBorder="false" applyAlignment="true" applyProtection="true">
      <alignment horizontal="center" vertical="bottom" textRotation="0" wrapText="false" indent="0" shrinkToFit="false"/>
      <protection locked="true" hidden="true"/>
    </xf>
    <xf numFmtId="168" fontId="62" fillId="0" borderId="0" xfId="0" applyFont="true" applyBorder="false" applyAlignment="true" applyProtection="true">
      <alignment horizontal="center" vertical="bottom" textRotation="0" wrapText="false" indent="0" shrinkToFit="false"/>
      <protection locked="true" hidden="true"/>
    </xf>
    <xf numFmtId="177" fontId="62" fillId="0" borderId="0" xfId="0" applyFont="true" applyBorder="false" applyAlignment="true" applyProtection="true">
      <alignment horizontal="center" vertical="bottom" textRotation="0" wrapText="false" indent="0" shrinkToFit="false"/>
      <protection locked="true" hidden="true"/>
    </xf>
    <xf numFmtId="178" fontId="65" fillId="0" borderId="0" xfId="0" applyFont="true" applyBorder="false" applyAlignment="false" applyProtection="true">
      <alignment horizontal="general" vertical="bottom" textRotation="0" wrapText="false" indent="0" shrinkToFit="false"/>
      <protection locked="true" hidden="true"/>
    </xf>
    <xf numFmtId="178" fontId="65" fillId="0" borderId="0" xfId="0" applyFont="true" applyBorder="false" applyAlignment="true" applyProtection="true">
      <alignment horizontal="center" vertical="bottom" textRotation="0" wrapText="false" indent="0" shrinkToFit="false"/>
      <protection locked="true" hidden="true"/>
    </xf>
    <xf numFmtId="178"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left" vertical="bottom" textRotation="0" wrapText="false" indent="0" shrinkToFit="false"/>
      <protection locked="true" hidden="true"/>
    </xf>
    <xf numFmtId="178" fontId="65" fillId="0" borderId="0" xfId="0" applyFont="true" applyBorder="false" applyAlignment="true" applyProtection="true">
      <alignment horizontal="left" vertical="bottom" textRotation="0" wrapText="false" indent="0" shrinkToFit="false"/>
      <protection locked="true" hidden="true"/>
    </xf>
    <xf numFmtId="178" fontId="26" fillId="0" borderId="0" xfId="0" applyFont="true" applyBorder="false" applyAlignment="false" applyProtection="true">
      <alignment horizontal="general" vertical="bottom" textRotation="0" wrapText="false" indent="0" shrinkToFit="false"/>
      <protection locked="true" hidden="true"/>
    </xf>
    <xf numFmtId="166" fontId="53" fillId="0" borderId="0" xfId="0" applyFont="true" applyBorder="false" applyAlignment="true" applyProtection="true">
      <alignment horizontal="center" vertical="bottom" textRotation="0" wrapText="false" indent="0" shrinkToFit="false"/>
      <protection locked="false" hidden="false"/>
    </xf>
    <xf numFmtId="178" fontId="65" fillId="0" borderId="0" xfId="0" applyFont="true" applyBorder="true" applyAlignment="true" applyProtection="true">
      <alignment horizontal="center" vertical="bottom" textRotation="0" wrapText="false" indent="0" shrinkToFit="false"/>
      <protection locked="true" hidden="true"/>
    </xf>
    <xf numFmtId="178" fontId="65" fillId="0" borderId="0" xfId="0" applyFont="true" applyBorder="true" applyAlignment="true" applyProtection="true">
      <alignment horizontal="center" vertical="bottom" textRotation="0" wrapText="false" indent="0" shrinkToFit="false"/>
      <protection locked="true" hidden="true"/>
    </xf>
    <xf numFmtId="179" fontId="119" fillId="0" borderId="0" xfId="0" applyFont="true" applyBorder="false" applyAlignment="true" applyProtection="false">
      <alignment horizontal="center" vertical="bottom" textRotation="0" wrapText="false" indent="0" shrinkToFit="false"/>
      <protection locked="true" hidden="false"/>
    </xf>
    <xf numFmtId="178" fontId="65" fillId="0" borderId="0" xfId="0" applyFont="true" applyBorder="false" applyAlignment="true" applyProtection="true">
      <alignment horizontal="left" vertical="bottom" textRotation="0" wrapText="false" indent="0" shrinkToFit="false"/>
      <protection locked="true" hidden="true"/>
    </xf>
    <xf numFmtId="179" fontId="119" fillId="0" borderId="0" xfId="0" applyFont="true" applyBorder="false" applyAlignment="true" applyProtection="true">
      <alignment horizontal="center" vertical="bottom" textRotation="0" wrapText="false" indent="0" shrinkToFit="false"/>
      <protection locked="true" hidden="true"/>
    </xf>
    <xf numFmtId="164" fontId="106" fillId="0" borderId="0" xfId="0" applyFont="true" applyBorder="false" applyAlignment="true" applyProtection="true">
      <alignment horizontal="center" vertical="bottom" textRotation="0" wrapText="false" indent="0" shrinkToFit="false"/>
      <protection locked="false" hidden="false"/>
    </xf>
    <xf numFmtId="178" fontId="65" fillId="0" borderId="0" xfId="0" applyFont="true" applyBorder="false" applyAlignment="false" applyProtection="true">
      <alignment horizontal="general" vertical="bottom" textRotation="0" wrapText="false" indent="0" shrinkToFit="false"/>
      <protection locked="true" hidden="true"/>
    </xf>
    <xf numFmtId="178" fontId="107" fillId="0" borderId="0" xfId="0" applyFont="true" applyBorder="false" applyAlignment="true" applyProtection="true">
      <alignment horizontal="center" vertical="bottom" textRotation="0" wrapText="false" indent="0" shrinkToFit="false"/>
      <protection locked="true" hidden="true"/>
    </xf>
    <xf numFmtId="164" fontId="108" fillId="0" borderId="0" xfId="0" applyFont="true" applyBorder="false" applyAlignment="false" applyProtection="false">
      <alignment horizontal="general" vertical="bottom" textRotation="0" wrapText="false" indent="0" shrinkToFit="false"/>
      <protection locked="true" hidden="false"/>
    </xf>
    <xf numFmtId="164" fontId="106" fillId="0" borderId="0" xfId="0" applyFont="true" applyBorder="false" applyAlignment="true" applyProtection="true">
      <alignment horizontal="center" vertical="bottom" textRotation="0" wrapText="false" indent="0" shrinkToFit="false"/>
      <protection locked="true" hidden="true"/>
    </xf>
    <xf numFmtId="178" fontId="107" fillId="0" borderId="0" xfId="0" applyFont="true" applyBorder="false" applyAlignment="false" applyProtection="true">
      <alignment horizontal="general" vertical="bottom" textRotation="0" wrapText="false" indent="0" shrinkToFit="false"/>
      <protection locked="true" hidden="true"/>
    </xf>
    <xf numFmtId="164" fontId="97" fillId="24" borderId="0" xfId="0" applyFont="true" applyBorder="true" applyAlignment="true" applyProtection="true">
      <alignment horizontal="left" vertical="bottom" textRotation="0" wrapText="false" indent="0" shrinkToFit="false"/>
      <protection locked="false" hidden="true"/>
    </xf>
    <xf numFmtId="164" fontId="97" fillId="24" borderId="0" xfId="0" applyFont="true" applyBorder="false" applyAlignment="true" applyProtection="true">
      <alignment horizontal="left" vertical="bottom" textRotation="0" wrapText="false" indent="0" shrinkToFit="false"/>
      <protection locked="false" hidden="true"/>
    </xf>
    <xf numFmtId="178" fontId="105" fillId="0" borderId="0" xfId="0" applyFont="true" applyBorder="false" applyAlignment="true" applyProtection="true">
      <alignment horizontal="left" vertical="bottom" textRotation="0" wrapText="false" indent="0" shrinkToFit="false"/>
      <protection locked="true" hidden="true"/>
    </xf>
    <xf numFmtId="178" fontId="105"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false">
      <alignment horizontal="center" vertical="bottom" textRotation="0" wrapText="false" indent="0" shrinkToFit="false"/>
      <protection locked="true" hidden="false"/>
    </xf>
    <xf numFmtId="164" fontId="100" fillId="0" borderId="0" xfId="0" applyFont="true" applyBorder="false" applyAlignment="true" applyProtection="true">
      <alignment horizontal="center" vertical="bottom" textRotation="0" wrapText="false" indent="0" shrinkToFit="false"/>
      <protection locked="false" hidden="false"/>
    </xf>
    <xf numFmtId="165" fontId="50" fillId="24" borderId="0" xfId="0" applyFont="true" applyBorder="true" applyAlignment="true" applyProtection="true">
      <alignment horizontal="center" vertical="bottom" textRotation="0" wrapText="false" indent="0" shrinkToFit="false"/>
      <protection locked="false" hidden="true"/>
    </xf>
    <xf numFmtId="173" fontId="53" fillId="24" borderId="0" xfId="0" applyFont="true" applyBorder="false" applyAlignment="true" applyProtection="true">
      <alignment horizontal="center" vertical="bottom" textRotation="0" wrapText="false" indent="0" shrinkToFit="false"/>
      <protection locked="false" hidden="true"/>
    </xf>
    <xf numFmtId="175" fontId="53" fillId="24" borderId="0" xfId="0" applyFont="true" applyBorder="tru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left" vertical="bottom" textRotation="0" wrapText="false" indent="0" shrinkToFit="false"/>
      <protection locked="false" hidden="false"/>
    </xf>
    <xf numFmtId="164" fontId="53" fillId="24" borderId="0" xfId="0" applyFont="true" applyBorder="true" applyAlignment="true" applyProtection="true">
      <alignment horizontal="center" vertical="bottom" textRotation="0" wrapText="false" indent="0" shrinkToFit="false"/>
      <protection locked="false" hidden="false"/>
    </xf>
    <xf numFmtId="171" fontId="53" fillId="24" borderId="0" xfId="0" applyFont="true" applyBorder="true" applyAlignment="true" applyProtection="true">
      <alignment horizontal="center" vertical="bottom" textRotation="0" wrapText="false" indent="0" shrinkToFit="false"/>
      <protection locked="false" hidden="false"/>
    </xf>
    <xf numFmtId="166" fontId="49" fillId="28" borderId="0" xfId="0" applyFont="true" applyBorder="false" applyAlignment="true" applyProtection="true">
      <alignment horizontal="left" vertical="bottom" textRotation="0" wrapText="false" indent="0" shrinkToFit="false"/>
      <protection locked="true" hidden="true"/>
    </xf>
    <xf numFmtId="164" fontId="50" fillId="24" borderId="0" xfId="0" applyFont="true" applyBorder="true" applyAlignment="true" applyProtection="true">
      <alignment horizontal="center" vertical="bottom" textRotation="0" wrapText="false" indent="0" shrinkToFit="false"/>
      <protection locked="false" hidden="false"/>
    </xf>
    <xf numFmtId="164" fontId="50" fillId="24" borderId="0" xfId="0" applyFont="true" applyBorder="false" applyAlignment="true" applyProtection="true">
      <alignment horizontal="center" vertical="bottom" textRotation="0" wrapText="false" indent="0" shrinkToFit="false"/>
      <protection locked="false" hidden="false"/>
    </xf>
    <xf numFmtId="166" fontId="54" fillId="0" borderId="16" xfId="0" applyFont="true" applyBorder="true" applyAlignment="true" applyProtection="true">
      <alignment horizontal="center" vertical="bottom" textRotation="0" wrapText="false" indent="0" shrinkToFit="false"/>
      <protection locked="false" hidden="true"/>
    </xf>
    <xf numFmtId="166" fontId="54" fillId="0" borderId="0" xfId="0" applyFont="true" applyBorder="false" applyAlignment="true" applyProtection="true">
      <alignment horizontal="center" vertical="bottom" textRotation="0" wrapText="false" indent="0" shrinkToFit="false"/>
      <protection locked="false" hidden="true"/>
    </xf>
    <xf numFmtId="164" fontId="53" fillId="0" borderId="19" xfId="0" applyFont="true" applyBorder="true" applyAlignment="true" applyProtection="true">
      <alignment horizontal="center" vertical="bottom" textRotation="0" wrapText="false" indent="0" shrinkToFit="false"/>
      <protection locked="false" hidden="true"/>
    </xf>
    <xf numFmtId="166" fontId="53" fillId="0" borderId="0" xfId="0" applyFont="true" applyBorder="true" applyAlignment="true" applyProtection="true">
      <alignment horizontal="center" vertical="bottom" textRotation="0" wrapText="false" indent="0" shrinkToFit="false"/>
      <protection locked="false" hidden="true"/>
    </xf>
    <xf numFmtId="178" fontId="105" fillId="0" borderId="0" xfId="0" applyFont="true" applyBorder="false" applyAlignment="true" applyProtection="true">
      <alignment horizontal="center" vertical="bottom" textRotation="0" wrapText="false" indent="0" shrinkToFit="false"/>
      <protection locked="true" hidden="true"/>
    </xf>
    <xf numFmtId="164" fontId="120" fillId="0" borderId="0" xfId="0" applyFont="true" applyBorder="false" applyAlignment="true" applyProtection="true">
      <alignment horizontal="center" vertical="bottom" textRotation="0" wrapText="false" indent="0" shrinkToFit="false"/>
      <protection locked="false" hidden="true"/>
    </xf>
    <xf numFmtId="166" fontId="53" fillId="0" borderId="16"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false" applyAlignment="false" applyProtection="true">
      <alignment horizontal="general" vertical="bottom" textRotation="0" wrapText="false" indent="0" shrinkToFit="false"/>
      <protection locked="false" hidden="true"/>
    </xf>
    <xf numFmtId="178" fontId="105" fillId="0" borderId="0" xfId="0" applyFont="true" applyBorder="false" applyAlignment="true" applyProtection="true">
      <alignment horizontal="left"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false" hidden="false"/>
    </xf>
    <xf numFmtId="166" fontId="121" fillId="0" borderId="0" xfId="0" applyFont="true" applyBorder="false" applyAlignment="false" applyProtection="true">
      <alignment horizontal="general" vertical="bottom" textRotation="0" wrapText="false" indent="0" shrinkToFit="false"/>
      <protection locked="false" hidden="true"/>
    </xf>
    <xf numFmtId="171" fontId="53" fillId="0" borderId="18"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false" applyAlignment="true" applyProtection="true">
      <alignment horizontal="center" vertical="bottom" textRotation="0" wrapText="false" indent="0" shrinkToFit="false"/>
      <protection locked="false" hidden="true"/>
    </xf>
    <xf numFmtId="166" fontId="53" fillId="0" borderId="0" xfId="0" applyFont="true" applyBorder="false" applyAlignment="false" applyProtection="true">
      <alignment horizontal="general" vertical="bottom" textRotation="0" wrapText="false" indent="0" shrinkToFit="false"/>
      <protection locked="false" hidden="true"/>
    </xf>
    <xf numFmtId="166" fontId="54" fillId="0" borderId="0" xfId="0" applyFont="true" applyBorder="true" applyAlignment="true" applyProtection="true">
      <alignment horizontal="center" vertical="bottom" textRotation="0" wrapText="false" indent="0" shrinkToFit="false"/>
      <protection locked="false" hidden="true"/>
    </xf>
    <xf numFmtId="166" fontId="121" fillId="0" borderId="0" xfId="0" applyFont="true" applyBorder="true" applyAlignment="true" applyProtection="true">
      <alignment horizontal="center" vertical="bottom" textRotation="0" wrapText="false" indent="0" shrinkToFit="false"/>
      <protection locked="false" hidden="true"/>
    </xf>
    <xf numFmtId="166" fontId="121" fillId="0" borderId="0" xfId="0" applyFont="true" applyBorder="false" applyAlignment="false" applyProtection="true">
      <alignment horizontal="general" vertical="bottom" textRotation="0" wrapText="false" indent="0" shrinkToFit="false"/>
      <protection locked="false" hidden="true"/>
    </xf>
    <xf numFmtId="165" fontId="50" fillId="24" borderId="0" xfId="0" applyFont="true" applyBorder="false" applyAlignment="true" applyProtection="true">
      <alignment horizontal="center" vertical="bottom" textRotation="0" wrapText="false" indent="0" shrinkToFit="false"/>
      <protection locked="false" hidden="true"/>
    </xf>
    <xf numFmtId="173" fontId="62" fillId="0" borderId="0" xfId="0" applyFont="true" applyBorder="false" applyAlignment="true" applyProtection="true">
      <alignment horizontal="center" vertical="bottom" textRotation="0" wrapText="false" indent="0" shrinkToFit="false"/>
      <protection locked="false" hidden="true"/>
    </xf>
    <xf numFmtId="164" fontId="47" fillId="28" borderId="0" xfId="0" applyFont="true" applyBorder="false" applyAlignment="true" applyProtection="true">
      <alignment horizontal="center" vertical="bottom" textRotation="0" wrapText="false" indent="0" shrinkToFit="false"/>
      <protection locked="true" hidden="true"/>
    </xf>
    <xf numFmtId="178" fontId="26" fillId="0" borderId="0" xfId="0" applyFont="true" applyBorder="false" applyAlignment="false" applyProtection="true">
      <alignment horizontal="general" vertical="bottom" textRotation="0" wrapText="false" indent="0" shrinkToFit="false"/>
      <protection locked="true" hidden="true"/>
    </xf>
    <xf numFmtId="164" fontId="53" fillId="24" borderId="15" xfId="0" applyFont="true" applyBorder="true" applyAlignment="true" applyProtection="true">
      <alignment horizontal="center" vertical="bottom" textRotation="0" wrapText="false" indent="0" shrinkToFit="false"/>
      <protection locked="false" hidden="true"/>
    </xf>
    <xf numFmtId="164" fontId="100" fillId="0" borderId="0" xfId="0" applyFont="true" applyBorder="false" applyAlignment="false" applyProtection="true">
      <alignment horizontal="general" vertical="bottom" textRotation="0" wrapText="false" indent="0" shrinkToFit="false"/>
      <protection locked="false" hidden="false"/>
    </xf>
    <xf numFmtId="164" fontId="53" fillId="28"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false" applyProtection="true">
      <alignment horizontal="general" vertical="bottom" textRotation="0" wrapText="false" indent="0" shrinkToFit="false"/>
      <protection locked="true" hidden="true"/>
    </xf>
    <xf numFmtId="164" fontId="50" fillId="0" borderId="0" xfId="0" applyFont="true" applyBorder="false" applyAlignment="true" applyProtection="true">
      <alignment horizontal="left" vertical="bottom" textRotation="0" wrapText="false" indent="0" shrinkToFit="false"/>
      <protection locked="false" hidden="false"/>
    </xf>
    <xf numFmtId="164" fontId="51"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false" hidden="false"/>
    </xf>
    <xf numFmtId="175" fontId="53" fillId="0" borderId="0" xfId="0" applyFont="true" applyBorder="true" applyAlignment="true" applyProtection="true">
      <alignment horizontal="center" vertical="bottom" textRotation="0" wrapText="false" indent="0" shrinkToFit="false"/>
      <protection locked="false" hidden="true"/>
    </xf>
    <xf numFmtId="166" fontId="53" fillId="0" borderId="18" xfId="0" applyFont="true" applyBorder="true" applyAlignment="true" applyProtection="true">
      <alignment horizontal="left" vertical="bottom" textRotation="0" wrapText="false" indent="0" shrinkToFit="false"/>
      <protection locked="false" hidden="true"/>
    </xf>
    <xf numFmtId="166" fontId="53" fillId="0" borderId="18"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center" vertical="bottom" textRotation="0" wrapText="false" indent="0" shrinkToFit="false"/>
      <protection locked="false" hidden="true"/>
    </xf>
    <xf numFmtId="171" fontId="53" fillId="0" borderId="18" xfId="0" applyFont="true" applyBorder="true" applyAlignment="true" applyProtection="true">
      <alignment horizontal="center" vertical="bottom" textRotation="0" wrapText="false" indent="0" shrinkToFit="false"/>
      <protection locked="false" hidden="true"/>
    </xf>
    <xf numFmtId="166" fontId="53" fillId="0" borderId="0" xfId="0" applyFont="true" applyBorder="true" applyAlignment="true" applyProtection="true">
      <alignment horizontal="left"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left" vertical="bottom" textRotation="0" wrapText="false" indent="0" shrinkToFit="false"/>
      <protection locked="false" hidden="true"/>
    </xf>
    <xf numFmtId="164" fontId="53" fillId="0" borderId="0" xfId="0" applyFont="true" applyBorder="false" applyAlignment="true" applyProtection="true">
      <alignment horizontal="left"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false" hidden="true"/>
    </xf>
    <xf numFmtId="166" fontId="54" fillId="0" borderId="0" xfId="0" applyFont="true" applyBorder="false" applyAlignment="false" applyProtection="true">
      <alignment horizontal="general" vertical="bottom" textRotation="0" wrapText="false" indent="0" shrinkToFit="false"/>
      <protection locked="false" hidden="true"/>
    </xf>
    <xf numFmtId="164" fontId="54" fillId="0" borderId="0" xfId="0" applyFont="true" applyBorder="false" applyAlignment="true" applyProtection="true">
      <alignment horizontal="center" vertical="bottom" textRotation="0" wrapText="false" indent="0" shrinkToFit="false"/>
      <protection locked="false" hidden="true"/>
    </xf>
    <xf numFmtId="171" fontId="53" fillId="0" borderId="0" xfId="0" applyFont="true" applyBorder="false" applyAlignment="false" applyProtection="true">
      <alignment horizontal="general"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true"/>
    </xf>
    <xf numFmtId="164" fontId="54" fillId="0" borderId="0" xfId="0" applyFont="true" applyBorder="true" applyAlignment="true" applyProtection="true">
      <alignment horizontal="center" vertical="bottom" textRotation="0" wrapText="false" indent="0" shrinkToFit="false"/>
      <protection locked="false" hidden="true"/>
    </xf>
    <xf numFmtId="164" fontId="54" fillId="0" borderId="0" xfId="0" applyFont="true" applyBorder="false" applyAlignment="false" applyProtection="true">
      <alignment horizontal="general" vertical="bottom" textRotation="0" wrapText="false" indent="0" shrinkToFit="false"/>
      <protection locked="false" hidden="true"/>
    </xf>
    <xf numFmtId="164" fontId="58" fillId="0" borderId="19" xfId="0" applyFont="true" applyBorder="true" applyAlignment="true" applyProtection="true">
      <alignment horizontal="center" vertical="bottom" textRotation="0" wrapText="false" indent="0" shrinkToFit="false"/>
      <protection locked="false" hidden="true"/>
    </xf>
    <xf numFmtId="166" fontId="0" fillId="24" borderId="0" xfId="0" applyFont="false" applyBorder="false" applyAlignment="false" applyProtection="false">
      <alignment horizontal="general" vertical="bottom" textRotation="0" wrapText="false" indent="0" shrinkToFit="false"/>
      <protection locked="true" hidden="false"/>
    </xf>
    <xf numFmtId="166" fontId="54" fillId="0" borderId="0" xfId="0" applyFont="true" applyBorder="false" applyAlignment="false" applyProtection="true">
      <alignment horizontal="general" vertical="bottom" textRotation="0" wrapText="false" indent="0" shrinkToFit="false"/>
      <protection locked="false" hidden="true"/>
    </xf>
    <xf numFmtId="166" fontId="53" fillId="0" borderId="0" xfId="0" applyFont="true" applyBorder="false" applyAlignment="false" applyProtection="true">
      <alignment horizontal="general" vertical="bottom" textRotation="0" wrapText="false" indent="0" shrinkToFit="false"/>
      <protection locked="false" hidden="true"/>
    </xf>
    <xf numFmtId="166" fontId="50" fillId="0" borderId="0" xfId="0" applyFont="true" applyBorder="false" applyAlignment="false" applyProtection="true">
      <alignment horizontal="general" vertical="bottom" textRotation="0" wrapText="false" indent="0" shrinkToFit="false"/>
      <protection locked="false" hidden="true"/>
    </xf>
    <xf numFmtId="164" fontId="49" fillId="0" borderId="0" xfId="0" applyFont="true" applyBorder="false" applyAlignment="true" applyProtection="true">
      <alignment horizontal="center" vertical="bottom" textRotation="0" wrapText="false" indent="0" shrinkToFit="false"/>
      <protection locked="true" hidden="true"/>
    </xf>
    <xf numFmtId="175" fontId="53" fillId="0" borderId="0" xfId="0" applyFont="true" applyBorder="false" applyAlignment="true" applyProtection="true">
      <alignment horizontal="center" vertical="bottom" textRotation="0" wrapText="false" indent="0" shrinkToFit="false"/>
      <protection locked="true" hidden="true"/>
    </xf>
    <xf numFmtId="175" fontId="47" fillId="0" borderId="0" xfId="0" applyFont="true" applyBorder="false" applyAlignment="true" applyProtection="true">
      <alignment horizontal="center" vertical="bottom" textRotation="0" wrapText="false" indent="0" shrinkToFit="false"/>
      <protection locked="true" hidden="true"/>
    </xf>
    <xf numFmtId="164" fontId="54" fillId="0" borderId="0" xfId="0" applyFont="true" applyBorder="false" applyAlignment="true" applyProtection="true">
      <alignment horizontal="center" vertical="bottom" textRotation="0" wrapText="false" indent="0" shrinkToFit="false"/>
      <protection locked="true" hidden="true"/>
    </xf>
    <xf numFmtId="173" fontId="47" fillId="0" borderId="0" xfId="0" applyFont="true" applyBorder="false" applyAlignment="true" applyProtection="true">
      <alignment horizontal="center" vertical="bottom" textRotation="0" wrapText="false" indent="0" shrinkToFit="false"/>
      <protection locked="true" hidden="true"/>
    </xf>
    <xf numFmtId="170" fontId="53" fillId="0" borderId="0" xfId="0" applyFont="true" applyBorder="false" applyAlignment="true" applyProtection="true">
      <alignment horizontal="center" vertical="bottom" textRotation="0" wrapText="false" indent="0" shrinkToFit="false"/>
      <protection locked="true" hidden="true"/>
    </xf>
    <xf numFmtId="179"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0" fontId="0" fillId="0" borderId="0" xfId="0" applyFont="false" applyBorder="false" applyAlignment="false" applyProtection="true">
      <alignment horizontal="general" vertical="bottom" textRotation="0" wrapText="false" indent="0" shrinkToFit="false"/>
      <protection locked="true" hidden="true"/>
    </xf>
    <xf numFmtId="173" fontId="56" fillId="0" borderId="0" xfId="0" applyFont="true" applyBorder="false" applyAlignment="true" applyProtection="true">
      <alignment horizontal="center" vertical="bottom" textRotation="0" wrapText="false" indent="0" shrinkToFit="false"/>
      <protection locked="true" hidden="true"/>
    </xf>
    <xf numFmtId="176" fontId="53" fillId="0" borderId="0" xfId="0" applyFont="true" applyBorder="false" applyAlignment="true" applyProtection="true">
      <alignment horizontal="center" vertical="bottom" textRotation="0" wrapText="false" indent="0" shrinkToFit="false"/>
      <protection locked="true" hidden="true"/>
    </xf>
    <xf numFmtId="164" fontId="100" fillId="0" borderId="0" xfId="0" applyFont="true" applyBorder="false" applyAlignment="false" applyProtection="true">
      <alignment horizontal="general" vertical="bottom" textRotation="0" wrapText="false" indent="0" shrinkToFit="false"/>
      <protection locked="true" hidden="true"/>
    </xf>
    <xf numFmtId="164" fontId="94" fillId="0" borderId="0" xfId="0" applyFont="true" applyBorder="false" applyAlignment="true" applyProtection="true">
      <alignment horizontal="left" vertical="bottom" textRotation="0" wrapText="false" indent="0" shrinkToFit="false"/>
      <protection locked="true" hidden="true"/>
    </xf>
    <xf numFmtId="166" fontId="52" fillId="24" borderId="0" xfId="0" applyFont="true" applyBorder="false" applyAlignment="false" applyProtection="true">
      <alignment horizontal="general" vertical="bottom" textRotation="0" wrapText="false" indent="0" shrinkToFit="false"/>
      <protection locked="true" hidden="true"/>
    </xf>
    <xf numFmtId="164" fontId="101" fillId="0" borderId="0" xfId="0" applyFont="true" applyBorder="false" applyAlignment="true" applyProtection="true">
      <alignment horizontal="left" vertical="bottom" textRotation="0" wrapText="false" indent="0" shrinkToFit="false"/>
      <protection locked="true" hidden="true"/>
    </xf>
    <xf numFmtId="175" fontId="97" fillId="0" borderId="0" xfId="0" applyFont="true" applyBorder="false" applyAlignment="true" applyProtection="true">
      <alignment horizontal="center" vertical="bottom" textRotation="0" wrapText="false" indent="0" shrinkToFit="false"/>
      <protection locked="true" hidden="true"/>
    </xf>
    <xf numFmtId="173" fontId="52" fillId="0" borderId="0" xfId="0" applyFont="true" applyBorder="false" applyAlignment="true" applyProtection="true">
      <alignment horizontal="left" vertical="bottom" textRotation="0" wrapText="false" indent="0" shrinkToFit="false"/>
      <protection locked="true" hidden="true"/>
    </xf>
    <xf numFmtId="175" fontId="47" fillId="0" borderId="18" xfId="0" applyFont="true" applyBorder="true" applyAlignment="true" applyProtection="true">
      <alignment horizontal="center" vertical="bottom" textRotation="0" wrapText="false" indent="0" shrinkToFit="false"/>
      <protection locked="true" hidden="true"/>
    </xf>
    <xf numFmtId="170" fontId="50" fillId="0" borderId="0" xfId="0" applyFont="true" applyBorder="false" applyAlignment="true" applyProtection="true">
      <alignment horizontal="center" vertical="bottom" textRotation="0" wrapText="false" indent="0" shrinkToFit="false"/>
      <protection locked="true" hidden="true"/>
    </xf>
    <xf numFmtId="164" fontId="47" fillId="0" borderId="18" xfId="0" applyFont="true" applyBorder="true" applyAlignment="true" applyProtection="false">
      <alignment horizontal="center" vertical="bottom" textRotation="0" wrapText="false" indent="0" shrinkToFit="false"/>
      <protection locked="true" hidden="false"/>
    </xf>
    <xf numFmtId="164" fontId="0" fillId="0" borderId="21" xfId="0" applyFont="false" applyBorder="true" applyAlignment="false" applyProtection="true">
      <alignment horizontal="general" vertical="bottom" textRotation="0" wrapText="false" indent="0" shrinkToFit="false"/>
      <protection locked="true" hidden="true"/>
    </xf>
    <xf numFmtId="164" fontId="0" fillId="0" borderId="20" xfId="0" applyFont="false" applyBorder="true" applyAlignment="false" applyProtection="true">
      <alignment horizontal="general" vertical="bottom" textRotation="0" wrapText="false" indent="0" shrinkToFit="false"/>
      <protection locked="true" hidden="true"/>
    </xf>
    <xf numFmtId="168" fontId="0" fillId="0" borderId="20" xfId="0" applyFont="false" applyBorder="true" applyAlignment="false" applyProtection="true">
      <alignment horizontal="general" vertical="bottom" textRotation="0" wrapText="false" indent="0" shrinkToFit="false"/>
      <protection locked="true" hidden="true"/>
    </xf>
    <xf numFmtId="164" fontId="0" fillId="0" borderId="25" xfId="0" applyFont="false" applyBorder="true" applyAlignment="false" applyProtection="true">
      <alignment horizontal="general" vertical="bottom" textRotation="0" wrapText="false" indent="0" shrinkToFit="false"/>
      <protection locked="true" hidden="true"/>
    </xf>
    <xf numFmtId="173" fontId="0" fillId="0" borderId="21" xfId="0" applyFont="false" applyBorder="true" applyAlignment="false" applyProtection="true">
      <alignment horizontal="general" vertical="bottom" textRotation="0" wrapText="false" indent="0" shrinkToFit="false"/>
      <protection locked="true" hidden="true"/>
    </xf>
    <xf numFmtId="164" fontId="100" fillId="0" borderId="21" xfId="0" applyFont="true" applyBorder="true" applyAlignment="false" applyProtection="false">
      <alignment horizontal="general" vertical="bottom" textRotation="0" wrapText="false" indent="0" shrinkToFit="false"/>
      <protection locked="true" hidden="false"/>
    </xf>
    <xf numFmtId="164" fontId="100" fillId="0" borderId="20" xfId="0" applyFont="true" applyBorder="true" applyAlignment="false" applyProtection="false">
      <alignment horizontal="general" vertical="bottom" textRotation="0" wrapText="false" indent="0" shrinkToFit="false"/>
      <protection locked="true" hidden="false"/>
    </xf>
    <xf numFmtId="164" fontId="100" fillId="0" borderId="25" xfId="0" applyFont="true" applyBorder="tru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true">
      <alignment horizontal="general" vertical="bottom" textRotation="0" wrapText="false" indent="0" shrinkToFit="false"/>
      <protection locked="true" hidden="true"/>
    </xf>
    <xf numFmtId="164" fontId="50" fillId="0" borderId="17"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true" applyAlignment="true" applyProtection="true">
      <alignment horizontal="center" vertical="bottom" textRotation="0" wrapText="false" indent="0" shrinkToFit="false"/>
      <protection locked="true" hidden="true"/>
    </xf>
    <xf numFmtId="171" fontId="50" fillId="0" borderId="0" xfId="0" applyFont="true" applyBorder="true" applyAlignment="true" applyProtection="true">
      <alignment horizontal="center" vertical="bottom" textRotation="0" wrapText="false" indent="0" shrinkToFit="false"/>
      <protection locked="true" hidden="true"/>
    </xf>
    <xf numFmtId="175" fontId="50" fillId="0" borderId="0" xfId="0" applyFont="true" applyBorder="true" applyAlignment="true" applyProtection="true">
      <alignment horizontal="center" vertical="bottom" textRotation="0" wrapText="false" indent="0" shrinkToFit="false"/>
      <protection locked="true" hidden="true"/>
    </xf>
    <xf numFmtId="175" fontId="49" fillId="0" borderId="0" xfId="0" applyFont="true" applyBorder="true" applyAlignment="true" applyProtection="true">
      <alignment horizontal="center" vertical="bottom" textRotation="0" wrapText="false" indent="0" shrinkToFit="false"/>
      <protection locked="true" hidden="true"/>
    </xf>
    <xf numFmtId="173" fontId="121" fillId="0" borderId="0" xfId="0" applyFont="true" applyBorder="true" applyAlignment="true" applyProtection="true">
      <alignment horizontal="center" vertical="bottom" textRotation="0" wrapText="false" indent="0" shrinkToFit="false"/>
      <protection locked="true" hidden="true"/>
    </xf>
    <xf numFmtId="173" fontId="121" fillId="0" borderId="26" xfId="0" applyFont="true" applyBorder="true" applyAlignment="true" applyProtection="true">
      <alignment horizontal="center" vertical="bottom" textRotation="0" wrapText="false" indent="0" shrinkToFit="false"/>
      <protection locked="true" hidden="true"/>
    </xf>
    <xf numFmtId="173" fontId="50" fillId="0" borderId="0" xfId="0" applyFont="true" applyBorder="false" applyAlignment="true" applyProtection="true">
      <alignment horizontal="center" vertical="bottom" textRotation="0" wrapText="false" indent="0" shrinkToFit="false"/>
      <protection locked="true" hidden="true"/>
    </xf>
    <xf numFmtId="173" fontId="49" fillId="0" borderId="17" xfId="0" applyFont="true" applyBorder="true" applyAlignment="true" applyProtection="true">
      <alignment horizontal="center" vertical="bottom" textRotation="0" wrapText="false" indent="0" shrinkToFit="false"/>
      <protection locked="true" hidden="true"/>
    </xf>
    <xf numFmtId="175" fontId="49" fillId="0" borderId="0" xfId="0" applyFont="true" applyBorder="false" applyAlignment="true" applyProtection="true">
      <alignment horizontal="center" vertical="bottom" textRotation="0" wrapText="false" indent="0" shrinkToFit="false"/>
      <protection locked="true" hidden="true"/>
    </xf>
    <xf numFmtId="175" fontId="49" fillId="24" borderId="0" xfId="0" applyFont="true" applyBorder="true" applyAlignment="true" applyProtection="true">
      <alignment horizontal="center" vertical="bottom" textRotation="0" wrapText="false" indent="0" shrinkToFit="false"/>
      <protection locked="true" hidden="true"/>
    </xf>
    <xf numFmtId="164" fontId="49" fillId="24" borderId="0" xfId="0" applyFont="true" applyBorder="true" applyAlignment="true" applyProtection="true">
      <alignment horizontal="center" vertical="bottom" textRotation="0" wrapText="false" indent="0" shrinkToFit="false"/>
      <protection locked="true" hidden="true"/>
    </xf>
    <xf numFmtId="175" fontId="49" fillId="0" borderId="26" xfId="0" applyFont="true" applyBorder="true" applyAlignment="true" applyProtection="true">
      <alignment horizontal="center" vertical="bottom" textRotation="0" wrapText="false" indent="0" shrinkToFit="false"/>
      <protection locked="true" hidden="true"/>
    </xf>
    <xf numFmtId="170" fontId="50" fillId="0" borderId="17" xfId="0" applyFont="true" applyBorder="true" applyAlignment="true" applyProtection="true">
      <alignment horizontal="center" vertical="bottom" textRotation="0" wrapText="false" indent="0" shrinkToFit="false"/>
      <protection locked="true" hidden="true"/>
    </xf>
    <xf numFmtId="179" fontId="50" fillId="0" borderId="0" xfId="0" applyFont="true" applyBorder="true" applyAlignment="true" applyProtection="true">
      <alignment horizontal="center" vertical="bottom" textRotation="0" wrapText="false" indent="0" shrinkToFit="false"/>
      <protection locked="true" hidden="true"/>
    </xf>
    <xf numFmtId="170" fontId="50" fillId="0" borderId="0" xfId="0" applyFont="true" applyBorder="true" applyAlignment="true" applyProtection="true">
      <alignment horizontal="center" vertical="bottom" textRotation="0" wrapText="false" indent="0" shrinkToFit="false"/>
      <protection locked="true" hidden="true"/>
    </xf>
    <xf numFmtId="164" fontId="50" fillId="0" borderId="26" xfId="0" applyFont="true" applyBorder="true" applyAlignment="true" applyProtection="true">
      <alignment horizontal="center" vertical="bottom" textRotation="0" wrapText="false" indent="0" shrinkToFit="false"/>
      <protection locked="true" hidden="true"/>
    </xf>
    <xf numFmtId="175" fontId="49" fillId="24" borderId="0" xfId="0" applyFont="true" applyBorder="false" applyAlignment="true" applyProtection="true">
      <alignment horizontal="center" vertical="bottom" textRotation="0" wrapText="false" indent="0" shrinkToFit="false"/>
      <protection locked="true" hidden="true"/>
    </xf>
    <xf numFmtId="164" fontId="49" fillId="24" borderId="0" xfId="0" applyFont="true" applyBorder="false" applyAlignment="true" applyProtection="true">
      <alignment horizontal="center" vertical="bottom" textRotation="0" wrapText="false" indent="0" shrinkToFit="false"/>
      <protection locked="true" hidden="true"/>
    </xf>
    <xf numFmtId="179" fontId="50" fillId="0" borderId="0" xfId="0" applyFont="true" applyBorder="false" applyAlignment="true" applyProtection="true">
      <alignment horizontal="center" vertical="bottom" textRotation="0" wrapText="false" indent="0" shrinkToFit="false"/>
      <protection locked="true" hidden="true"/>
    </xf>
    <xf numFmtId="164" fontId="122" fillId="0" borderId="0" xfId="0" applyFont="true" applyBorder="true" applyAlignment="true" applyProtection="true">
      <alignment horizontal="center" vertical="bottom" textRotation="0" wrapText="false" indent="0" shrinkToFit="false"/>
      <protection locked="true" hidden="true"/>
    </xf>
    <xf numFmtId="181" fontId="50" fillId="24" borderId="0" xfId="0" applyFont="true" applyBorder="false" applyAlignment="true" applyProtection="true">
      <alignment horizontal="center" vertical="bottom" textRotation="0" wrapText="false" indent="0" shrinkToFit="false"/>
      <protection locked="false" hidden="true"/>
    </xf>
    <xf numFmtId="164" fontId="0" fillId="0" borderId="17" xfId="0" applyFont="false" applyBorder="true" applyAlignment="false" applyProtection="true">
      <alignment horizontal="general" vertical="bottom" textRotation="0" wrapText="false" indent="0" shrinkToFit="false"/>
      <protection locked="true" hidden="true"/>
    </xf>
    <xf numFmtId="168" fontId="0" fillId="0" borderId="0" xfId="0" applyFont="false" applyBorder="false" applyAlignment="false" applyProtection="true">
      <alignment horizontal="general" vertical="bottom" textRotation="0" wrapText="false" indent="0" shrinkToFit="false"/>
      <protection locked="true" hidden="true"/>
    </xf>
    <xf numFmtId="164" fontId="0" fillId="0" borderId="26" xfId="0" applyFont="false" applyBorder="true" applyAlignment="false" applyProtection="true">
      <alignment horizontal="general" vertical="bottom" textRotation="0" wrapText="false" indent="0" shrinkToFit="false"/>
      <protection locked="true" hidden="true"/>
    </xf>
    <xf numFmtId="164" fontId="49" fillId="0" borderId="26" xfId="0" applyFont="true" applyBorder="true" applyAlignment="true" applyProtection="true">
      <alignment horizontal="center" vertical="bottom" textRotation="0" wrapText="false" indent="0" shrinkToFit="false"/>
      <protection locked="true" hidden="true"/>
    </xf>
    <xf numFmtId="164" fontId="100" fillId="0" borderId="17" xfId="0" applyFont="true" applyBorder="true" applyAlignment="false" applyProtection="false">
      <alignment horizontal="general" vertical="bottom" textRotation="0" wrapText="false" indent="0" shrinkToFit="false"/>
      <protection locked="true" hidden="false"/>
    </xf>
    <xf numFmtId="164" fontId="100" fillId="0" borderId="0" xfId="0" applyFont="true" applyBorder="false" applyAlignment="false" applyProtection="false">
      <alignment horizontal="general" vertical="bottom" textRotation="0" wrapText="false" indent="0" shrinkToFit="false"/>
      <protection locked="true" hidden="false"/>
    </xf>
    <xf numFmtId="164" fontId="121" fillId="0" borderId="26" xfId="0" applyFont="true" applyBorder="true" applyAlignment="true" applyProtection="true">
      <alignment horizontal="center" vertical="bottom" textRotation="0" wrapText="false" indent="0" shrinkToFit="false"/>
      <protection locked="true" hidden="true"/>
    </xf>
    <xf numFmtId="164" fontId="105" fillId="0" borderId="0" xfId="0" applyFont="true" applyBorder="false" applyAlignment="true" applyProtection="true">
      <alignment horizontal="center" vertical="bottom" textRotation="0" wrapText="false" indent="0" shrinkToFit="false"/>
      <protection locked="true" hidden="true"/>
    </xf>
    <xf numFmtId="173" fontId="0" fillId="0" borderId="17" xfId="0" applyFont="false" applyBorder="true" applyAlignment="false" applyProtection="true">
      <alignment horizontal="general" vertical="bottom" textRotation="0" wrapText="false" indent="0" shrinkToFit="false"/>
      <protection locked="true" hidden="true"/>
    </xf>
    <xf numFmtId="164" fontId="100" fillId="0" borderId="17" xfId="0" applyFont="true" applyBorder="true" applyAlignment="false" applyProtection="false">
      <alignment horizontal="general" vertical="bottom" textRotation="0" wrapText="false" indent="0" shrinkToFit="false"/>
      <protection locked="true" hidden="false"/>
    </xf>
    <xf numFmtId="164" fontId="100" fillId="0" borderId="26" xfId="0" applyFont="true" applyBorder="true" applyAlignment="false" applyProtection="false">
      <alignment horizontal="general" vertical="bottom" textRotation="0" wrapText="false" indent="0" shrinkToFit="false"/>
      <protection locked="true" hidden="false"/>
    </xf>
    <xf numFmtId="164" fontId="53" fillId="0" borderId="17" xfId="0" applyFont="true" applyBorder="true" applyAlignment="true" applyProtection="true">
      <alignment horizontal="center" vertical="bottom" textRotation="0" wrapText="false" indent="0" shrinkToFit="false"/>
      <protection locked="true" hidden="true"/>
    </xf>
    <xf numFmtId="173" fontId="54" fillId="0" borderId="26" xfId="0" applyFont="true" applyBorder="true" applyAlignment="true" applyProtection="true">
      <alignment horizontal="center" vertical="bottom" textRotation="0" wrapText="false" indent="0" shrinkToFit="false"/>
      <protection locked="true" hidden="true"/>
    </xf>
    <xf numFmtId="173" fontId="47" fillId="0" borderId="17" xfId="0" applyFont="true" applyBorder="true" applyAlignment="true" applyProtection="true">
      <alignment horizontal="center" vertical="bottom" textRotation="0" wrapText="false" indent="0" shrinkToFit="false"/>
      <protection locked="true" hidden="true"/>
    </xf>
    <xf numFmtId="175" fontId="47" fillId="0" borderId="0" xfId="0" applyFont="true" applyBorder="true" applyAlignment="true" applyProtection="true">
      <alignment horizontal="center" vertical="bottom" textRotation="0" wrapText="false" indent="0" shrinkToFit="false"/>
      <protection locked="true" hidden="true"/>
    </xf>
    <xf numFmtId="175" fontId="47" fillId="0" borderId="26" xfId="0" applyFont="true" applyBorder="true" applyAlignment="true" applyProtection="true">
      <alignment horizontal="center" vertical="bottom" textRotation="0" wrapText="false" indent="0" shrinkToFit="false"/>
      <protection locked="true" hidden="true"/>
    </xf>
    <xf numFmtId="170" fontId="53" fillId="0" borderId="17" xfId="0" applyFont="true" applyBorder="true" applyAlignment="true" applyProtection="true">
      <alignment horizontal="center" vertical="bottom" textRotation="0" wrapText="false" indent="0" shrinkToFit="false"/>
      <protection locked="true" hidden="true"/>
    </xf>
    <xf numFmtId="164" fontId="53" fillId="0" borderId="26" xfId="0" applyFont="true" applyBorder="true" applyAlignment="true" applyProtection="true">
      <alignment horizontal="center" vertical="bottom" textRotation="0" wrapText="false" indent="0" shrinkToFit="false"/>
      <protection locked="true" hidden="true"/>
    </xf>
    <xf numFmtId="164" fontId="47" fillId="0" borderId="17" xfId="0" applyFont="true" applyBorder="tru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true">
      <alignment horizontal="center" vertical="bottom" textRotation="0" wrapText="false" indent="0" shrinkToFit="false"/>
      <protection locked="false" hidden="true"/>
    </xf>
    <xf numFmtId="168" fontId="47" fillId="0" borderId="0" xfId="0" applyFont="true" applyBorder="false" applyAlignment="true" applyProtection="true">
      <alignment horizontal="center" vertical="bottom" textRotation="0" wrapText="false" indent="0" shrinkToFit="false"/>
      <protection locked="false" hidden="true"/>
    </xf>
    <xf numFmtId="164" fontId="54" fillId="0" borderId="26" xfId="0" applyFont="true" applyBorder="true" applyAlignment="true" applyProtection="true">
      <alignment horizontal="center" vertical="bottom" textRotation="0" wrapText="false" indent="0" shrinkToFit="false"/>
      <protection locked="true" hidden="true"/>
    </xf>
    <xf numFmtId="173" fontId="47" fillId="0" borderId="17" xfId="0" applyFont="true" applyBorder="true" applyAlignment="true" applyProtection="true">
      <alignment horizontal="center" vertical="bottom" textRotation="0" wrapText="false" indent="0" shrinkToFit="false"/>
      <protection locked="true" hidden="true"/>
    </xf>
    <xf numFmtId="175" fontId="47" fillId="0" borderId="0" xfId="0" applyFont="true" applyBorder="true" applyAlignment="true" applyProtection="true">
      <alignment horizontal="center" vertical="bottom" textRotation="0" wrapText="false" indent="0" shrinkToFit="false"/>
      <protection locked="true" hidden="true"/>
    </xf>
    <xf numFmtId="175" fontId="47" fillId="0" borderId="0" xfId="0" applyFont="true" applyBorder="false" applyAlignment="true" applyProtection="true">
      <alignment horizontal="center" vertical="bottom" textRotation="0" wrapText="false" indent="0" shrinkToFit="false"/>
      <protection locked="false" hidden="true"/>
    </xf>
    <xf numFmtId="175" fontId="47" fillId="0" borderId="0" xfId="0" applyFont="true" applyBorder="false" applyAlignment="true" applyProtection="true">
      <alignment horizontal="center" vertical="bottom" textRotation="0" wrapText="false" indent="0" shrinkToFit="false"/>
      <protection locked="true" hidden="true"/>
    </xf>
    <xf numFmtId="175" fontId="47" fillId="0" borderId="26" xfId="0" applyFont="true" applyBorder="true" applyAlignment="true" applyProtection="true">
      <alignment horizontal="center" vertical="bottom" textRotation="0" wrapText="false" indent="0" shrinkToFit="false"/>
      <protection locked="true" hidden="true"/>
    </xf>
    <xf numFmtId="170" fontId="53" fillId="0" borderId="17" xfId="0" applyFont="true" applyBorder="true" applyAlignment="true" applyProtection="true">
      <alignment horizontal="center" vertical="bottom" textRotation="0" wrapText="false" indent="0" shrinkToFit="false"/>
      <protection locked="true" hidden="true"/>
    </xf>
    <xf numFmtId="179" fontId="53" fillId="0" borderId="0" xfId="0" applyFont="true" applyBorder="false" applyAlignment="true" applyProtection="true">
      <alignment horizontal="center" vertical="bottom" textRotation="0" wrapText="false" indent="0" shrinkToFit="false"/>
      <protection locked="true" hidden="true"/>
    </xf>
    <xf numFmtId="170" fontId="53" fillId="0" borderId="0" xfId="0" applyFont="true" applyBorder="false" applyAlignment="true" applyProtection="true">
      <alignment horizontal="center" vertical="bottom" textRotation="0" wrapText="false" indent="0" shrinkToFit="false"/>
      <protection locked="true" hidden="true"/>
    </xf>
    <xf numFmtId="164" fontId="53" fillId="0" borderId="26" xfId="0" applyFont="true" applyBorder="tru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66" fontId="53" fillId="0" borderId="17" xfId="0" applyFont="true" applyBorder="true" applyAlignment="true" applyProtection="true">
      <alignment horizontal="center" vertical="bottom" textRotation="0" wrapText="false" indent="0" shrinkToFit="false"/>
      <protection locked="false" hidden="true"/>
    </xf>
    <xf numFmtId="168" fontId="53" fillId="0" borderId="0" xfId="0" applyFont="true" applyBorder="true" applyAlignment="true" applyProtection="true">
      <alignment horizontal="center" vertical="bottom" textRotation="0" wrapText="false" indent="0" shrinkToFit="false"/>
      <protection locked="false" hidden="true"/>
    </xf>
    <xf numFmtId="164" fontId="47" fillId="0" borderId="0" xfId="0" applyFont="true" applyBorder="true" applyAlignment="true" applyProtection="true">
      <alignment horizontal="center" vertical="bottom" textRotation="0" wrapText="false" indent="0" shrinkToFit="false"/>
      <protection locked="true" hidden="true"/>
    </xf>
    <xf numFmtId="175" fontId="53" fillId="0" borderId="0" xfId="0" applyFont="true" applyBorder="true" applyAlignment="true" applyProtection="true">
      <alignment horizontal="center" vertical="bottom" textRotation="0" wrapText="false" indent="0" shrinkToFit="false"/>
      <protection locked="true" hidden="true"/>
    </xf>
    <xf numFmtId="173" fontId="53" fillId="0" borderId="17" xfId="0" applyFont="true" applyBorder="true" applyAlignment="true" applyProtection="true">
      <alignment horizontal="center" vertical="bottom" textRotation="0" wrapText="false" indent="0" shrinkToFit="false"/>
      <protection locked="true" hidden="true"/>
    </xf>
    <xf numFmtId="175" fontId="47" fillId="0" borderId="0" xfId="0" applyFont="true" applyBorder="true" applyAlignment="true" applyProtection="true">
      <alignment horizontal="center" vertical="bottom" textRotation="0" wrapText="false" indent="0" shrinkToFit="false"/>
      <protection locked="false" hidden="true"/>
    </xf>
    <xf numFmtId="175" fontId="47" fillId="0" borderId="0" xfId="0" applyFont="true" applyBorder="false" applyAlignment="true" applyProtection="true">
      <alignment horizontal="center" vertical="bottom" textRotation="0" wrapText="false" indent="0" shrinkToFit="false"/>
      <protection locked="false" hidden="true"/>
    </xf>
    <xf numFmtId="164" fontId="54" fillId="0" borderId="26" xfId="0" applyFont="true" applyBorder="true" applyAlignment="true" applyProtection="true">
      <alignment horizontal="center" vertical="bottom" textRotation="0" wrapText="false" indent="0" shrinkToFit="false"/>
      <protection locked="true" hidden="true"/>
    </xf>
    <xf numFmtId="164" fontId="47" fillId="0" borderId="17" xfId="0" applyFont="true" applyBorder="true" applyAlignment="true" applyProtection="true">
      <alignment horizontal="center" vertical="bottom" textRotation="0" wrapText="false" indent="0" shrinkToFit="false"/>
      <protection locked="true" hidden="true"/>
    </xf>
    <xf numFmtId="168" fontId="47" fillId="0" borderId="0" xfId="0" applyFont="true" applyBorder="false" applyAlignment="true" applyProtection="true">
      <alignment horizontal="center" vertical="bottom" textRotation="0" wrapText="false" indent="0" shrinkToFit="false"/>
      <protection locked="true" hidden="true"/>
    </xf>
    <xf numFmtId="166" fontId="123" fillId="0" borderId="22" xfId="0" applyFont="true" applyBorder="true" applyAlignment="true" applyProtection="true">
      <alignment horizontal="center" vertical="bottom" textRotation="0" wrapText="false" indent="0" shrinkToFit="false"/>
      <protection locked="true" hidden="true"/>
    </xf>
    <xf numFmtId="164" fontId="123" fillId="0" borderId="18" xfId="0" applyFont="true" applyBorder="true" applyAlignment="true" applyProtection="true">
      <alignment horizontal="center" vertical="bottom" textRotation="0" wrapText="false" indent="0" shrinkToFit="false"/>
      <protection locked="true" hidden="true"/>
    </xf>
    <xf numFmtId="166" fontId="123" fillId="0" borderId="18" xfId="0" applyFont="true" applyBorder="true" applyAlignment="true" applyProtection="true">
      <alignment horizontal="center" vertical="bottom" textRotation="0" wrapText="false" indent="0" shrinkToFit="false"/>
      <protection locked="true" hidden="true"/>
    </xf>
    <xf numFmtId="168" fontId="123" fillId="0" borderId="18" xfId="0" applyFont="true" applyBorder="true" applyAlignment="true" applyProtection="true">
      <alignment horizontal="center" vertical="bottom" textRotation="0" wrapText="false" indent="0" shrinkToFit="false"/>
      <protection locked="true" hidden="true"/>
    </xf>
    <xf numFmtId="182" fontId="123" fillId="0" borderId="18" xfId="0" applyFont="true" applyBorder="true" applyAlignment="true" applyProtection="true">
      <alignment horizontal="center" vertical="bottom" textRotation="0" wrapText="false" indent="0" shrinkToFit="false"/>
      <protection locked="true" hidden="true"/>
    </xf>
    <xf numFmtId="173" fontId="123" fillId="0" borderId="18" xfId="0" applyFont="true" applyBorder="true" applyAlignment="true" applyProtection="true">
      <alignment horizontal="center" vertical="bottom" textRotation="0" wrapText="false" indent="0" shrinkToFit="false"/>
      <protection locked="true" hidden="true"/>
    </xf>
    <xf numFmtId="182" fontId="121" fillId="0" borderId="23" xfId="0" applyFont="true" applyBorder="true" applyAlignment="true" applyProtection="true">
      <alignment horizontal="center" vertical="bottom" textRotation="0" wrapText="false" indent="0" shrinkToFit="false"/>
      <protection locked="true" hidden="true"/>
    </xf>
    <xf numFmtId="182" fontId="123" fillId="0" borderId="0" xfId="0" applyFont="true" applyBorder="false" applyAlignment="true" applyProtection="true">
      <alignment horizontal="center" vertical="bottom" textRotation="0" wrapText="false" indent="0" shrinkToFit="false"/>
      <protection locked="true" hidden="true"/>
    </xf>
    <xf numFmtId="173" fontId="123" fillId="0" borderId="22" xfId="0" applyFont="true" applyBorder="true" applyAlignment="true" applyProtection="true">
      <alignment horizontal="center" vertical="bottom" textRotation="0" wrapText="false" indent="0" shrinkToFit="false"/>
      <protection locked="true" hidden="true"/>
    </xf>
    <xf numFmtId="182" fontId="123" fillId="0" borderId="23" xfId="0" applyFont="true" applyBorder="true" applyAlignment="true" applyProtection="true">
      <alignment horizontal="center" vertical="bottom" textRotation="0" wrapText="false" indent="0" shrinkToFit="false"/>
      <protection locked="true" hidden="true"/>
    </xf>
    <xf numFmtId="179" fontId="123" fillId="0" borderId="22" xfId="0" applyFont="true" applyBorder="true" applyAlignment="true" applyProtection="true">
      <alignment horizontal="center" vertical="bottom" textRotation="0" wrapText="false" indent="0" shrinkToFit="false"/>
      <protection locked="true" hidden="true"/>
    </xf>
    <xf numFmtId="179" fontId="123" fillId="0" borderId="18" xfId="0" applyFont="true" applyBorder="true" applyAlignment="true" applyProtection="true">
      <alignment horizontal="center" vertical="bottom" textRotation="0" wrapText="false" indent="0" shrinkToFit="false"/>
      <protection locked="true" hidden="true"/>
    </xf>
    <xf numFmtId="179" fontId="123" fillId="0" borderId="18" xfId="0" applyFont="true" applyBorder="true" applyAlignment="true" applyProtection="true">
      <alignment horizontal="center" vertical="bottom" textRotation="0" wrapText="false" indent="0" shrinkToFit="false"/>
      <protection locked="true" hidden="true"/>
    </xf>
    <xf numFmtId="170" fontId="50" fillId="0" borderId="18" xfId="0" applyFont="true" applyBorder="true" applyAlignment="true" applyProtection="true">
      <alignment horizontal="center" vertical="bottom" textRotation="0" wrapText="false" indent="0" shrinkToFit="false"/>
      <protection locked="true" hidden="true"/>
    </xf>
    <xf numFmtId="177" fontId="50" fillId="0" borderId="18" xfId="0" applyFont="true" applyBorder="true" applyAlignment="true" applyProtection="true">
      <alignment horizontal="center" vertical="bottom" textRotation="0" wrapText="false" indent="0" shrinkToFit="false"/>
      <protection locked="true" hidden="true"/>
    </xf>
    <xf numFmtId="177" fontId="50" fillId="0" borderId="23" xfId="0" applyFont="true" applyBorder="true" applyAlignment="true" applyProtection="true">
      <alignment horizontal="center" vertical="bottom" textRotation="0" wrapText="false" indent="0" shrinkToFit="false"/>
      <protection locked="true" hidden="true"/>
    </xf>
    <xf numFmtId="164" fontId="123" fillId="0" borderId="0" xfId="0" applyFont="true" applyBorder="fals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73" fontId="54" fillId="0" borderId="0" xfId="0" applyFont="true" applyBorder="true" applyAlignment="true" applyProtection="true">
      <alignment horizontal="center" vertical="bottom" textRotation="0" wrapText="false" indent="0" shrinkToFit="false"/>
      <protection locked="true" hidden="true"/>
    </xf>
    <xf numFmtId="173" fontId="47"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true" applyAlignment="false" applyProtection="true">
      <alignment horizontal="general" vertical="bottom" textRotation="0" wrapText="false" indent="0" shrinkToFit="false"/>
      <protection locked="true" hidden="true"/>
    </xf>
    <xf numFmtId="173" fontId="49" fillId="0" borderId="0" xfId="0" applyFont="true" applyBorder="true" applyAlignment="true" applyProtection="true">
      <alignment horizontal="center" vertical="bottom" textRotation="0" wrapText="false" indent="0" shrinkToFit="false"/>
      <protection locked="true" hidden="true"/>
    </xf>
    <xf numFmtId="171" fontId="50" fillId="0" borderId="0" xfId="0" applyFont="true" applyBorder="false" applyAlignment="true" applyProtection="true">
      <alignment horizontal="center" vertical="bottom" textRotation="0" wrapText="false" indent="0" shrinkToFit="false"/>
      <protection locked="true" hidden="true"/>
    </xf>
    <xf numFmtId="175" fontId="50" fillId="0" borderId="0" xfId="0" applyFont="true" applyBorder="false" applyAlignment="true" applyProtection="true">
      <alignment horizontal="center" vertical="bottom" textRotation="0" wrapText="false" indent="0" shrinkToFit="false"/>
      <protection locked="true" hidden="true"/>
    </xf>
    <xf numFmtId="173" fontId="121" fillId="0" borderId="0" xfId="0" applyFont="true" applyBorder="false" applyAlignment="true" applyProtection="true">
      <alignment horizontal="center" vertical="bottom" textRotation="0" wrapText="false" indent="0" shrinkToFit="false"/>
      <protection locked="true" hidden="true"/>
    </xf>
    <xf numFmtId="175" fontId="49" fillId="0" borderId="0" xfId="0" applyFont="true" applyBorder="false" applyAlignment="true" applyProtection="true">
      <alignment horizontal="center" vertical="bottom" textRotation="0" wrapText="false" indent="0" shrinkToFit="false"/>
      <protection locked="true" hidden="true"/>
    </xf>
    <xf numFmtId="181" fontId="50" fillId="0" borderId="0" xfId="0" applyFont="true" applyBorder="true" applyAlignment="true" applyProtection="true">
      <alignment horizontal="center" vertical="bottom" textRotation="0" wrapText="false" indent="0" shrinkToFit="false"/>
      <protection locked="true" hidden="true"/>
    </xf>
    <xf numFmtId="173" fontId="50" fillId="0" borderId="0" xfId="0" applyFont="true" applyBorder="true" applyAlignment="true" applyProtection="true">
      <alignment horizontal="center" vertical="bottom" textRotation="0" wrapText="false" indent="0" shrinkToFit="false"/>
      <protection locked="true" hidden="true"/>
    </xf>
    <xf numFmtId="173" fontId="49" fillId="0" borderId="0"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true" hidden="true"/>
    </xf>
    <xf numFmtId="183" fontId="53" fillId="0" borderId="0" xfId="0" applyFont="true" applyBorder="false" applyAlignment="true" applyProtection="true">
      <alignment horizontal="center" vertical="bottom" textRotation="0" wrapText="false" indent="0" shrinkToFit="false"/>
      <protection locked="true" hidden="true"/>
    </xf>
    <xf numFmtId="183" fontId="53" fillId="0" borderId="0" xfId="0" applyFont="true" applyBorder="false" applyAlignment="true" applyProtection="true">
      <alignment horizontal="center" vertical="bottom" textRotation="0" wrapText="false" indent="0" shrinkToFit="false"/>
      <protection locked="false" hidden="false"/>
    </xf>
    <xf numFmtId="172" fontId="0" fillId="0" borderId="0" xfId="0" applyFont="false" applyBorder="false" applyAlignment="false" applyProtection="false">
      <alignment horizontal="general" vertical="bottom" textRotation="0" wrapText="false" indent="0" shrinkToFit="false"/>
      <protection locked="true" hidden="false"/>
    </xf>
    <xf numFmtId="184"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false" applyProtection="false">
      <alignment horizontal="general" vertical="bottom" textRotation="0" wrapText="false" indent="0" shrinkToFit="false"/>
      <protection locked="true" hidden="false"/>
    </xf>
    <xf numFmtId="183" fontId="47" fillId="0" borderId="0" xfId="0" applyFont="true" applyBorder="false" applyAlignment="false" applyProtection="false">
      <alignment horizontal="general" vertical="bottom" textRotation="0" wrapText="false" indent="0" shrinkToFit="false"/>
      <protection locked="true" hidden="false"/>
    </xf>
    <xf numFmtId="168" fontId="47" fillId="0" borderId="0" xfId="0" applyFont="true" applyBorder="false" applyAlignment="false" applyProtection="false">
      <alignment horizontal="general" vertical="bottom" textRotation="0" wrapText="false" indent="0" shrinkToFit="false"/>
      <protection locked="true" hidden="false"/>
    </xf>
    <xf numFmtId="183" fontId="47" fillId="0" borderId="0" xfId="0" applyFont="true" applyBorder="false" applyAlignment="true" applyProtection="true">
      <alignment horizontal="center" vertical="bottom" textRotation="0" wrapText="false" indent="0" shrinkToFit="false"/>
      <protection locked="false" hidden="false"/>
    </xf>
    <xf numFmtId="173" fontId="47" fillId="0" borderId="0" xfId="0" applyFont="true" applyBorder="false" applyAlignment="true" applyProtection="false">
      <alignment horizontal="center" vertical="bottom" textRotation="0" wrapText="false" indent="0" shrinkToFit="false"/>
      <protection locked="true" hidden="false"/>
    </xf>
    <xf numFmtId="172" fontId="47" fillId="0" borderId="0" xfId="0" applyFont="true" applyBorder="false" applyAlignment="true" applyProtection="false">
      <alignment horizontal="center" vertical="bottom" textRotation="0" wrapText="false" indent="0" shrinkToFit="false"/>
      <protection locked="true" hidden="false"/>
    </xf>
    <xf numFmtId="184" fontId="47" fillId="0" borderId="0" xfId="0" applyFont="true" applyBorder="false" applyAlignment="true" applyProtection="false">
      <alignment horizontal="center" vertical="bottom" textRotation="0" wrapText="false" indent="0" shrinkToFit="false"/>
      <protection locked="true" hidden="false"/>
    </xf>
    <xf numFmtId="164" fontId="65" fillId="0" borderId="0" xfId="0" applyFont="true" applyBorder="false" applyAlignment="false" applyProtection="false">
      <alignment horizontal="general" vertical="bottom" textRotation="0" wrapText="false" indent="0" shrinkToFit="false"/>
      <protection locked="true" hidden="false"/>
    </xf>
    <xf numFmtId="164" fontId="94" fillId="0" borderId="0" xfId="0" applyFont="true" applyBorder="false" applyAlignment="true" applyProtection="true">
      <alignment horizontal="left" vertical="bottom" textRotation="0" wrapText="false" indent="0" shrinkToFit="false"/>
      <protection locked="false" hidden="true"/>
    </xf>
    <xf numFmtId="180" fontId="56"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77" fontId="53" fillId="0" borderId="0" xfId="0" applyFont="true" applyBorder="true" applyAlignment="true" applyProtection="true">
      <alignment horizontal="center" vertical="bottom" textRotation="0" wrapText="false" indent="0" shrinkToFit="false"/>
      <protection locked="true" hidden="true"/>
    </xf>
    <xf numFmtId="180" fontId="53" fillId="0" borderId="0" xfId="0" applyFont="true" applyBorder="true" applyAlignment="true" applyProtection="true">
      <alignment horizontal="center" vertical="bottom" textRotation="0" wrapText="false" indent="0" shrinkToFit="false"/>
      <protection locked="true" hidden="true"/>
    </xf>
    <xf numFmtId="164" fontId="97" fillId="24" borderId="0" xfId="0" applyFont="true" applyBorder="true" applyAlignment="true" applyProtection="true">
      <alignment horizontal="left" vertical="bottom" textRotation="0" wrapText="false" indent="0" shrinkToFit="false"/>
      <protection locked="true" hidden="true"/>
    </xf>
    <xf numFmtId="166" fontId="124" fillId="0" borderId="0" xfId="0" applyFont="true" applyBorder="false" applyAlignment="true" applyProtection="true">
      <alignment horizontal="center" vertical="bottom" textRotation="0" wrapText="false" indent="0" shrinkToFit="false"/>
      <protection locked="true" hidden="true"/>
    </xf>
    <xf numFmtId="164" fontId="100" fillId="0" borderId="0" xfId="0" applyFont="true" applyBorder="false" applyAlignment="true" applyProtection="false">
      <alignment horizontal="center" vertical="bottom" textRotation="0" wrapText="false" indent="0" shrinkToFit="false"/>
      <protection locked="true" hidden="false"/>
    </xf>
    <xf numFmtId="175" fontId="52" fillId="0" borderId="0" xfId="0" applyFont="true" applyBorder="false" applyAlignment="true" applyProtection="true">
      <alignment horizontal="left" vertical="bottom" textRotation="0" wrapText="false" indent="0" shrinkToFit="false"/>
      <protection locked="true" hidden="true"/>
    </xf>
    <xf numFmtId="175" fontId="49" fillId="0" borderId="0" xfId="0" applyFont="true" applyBorder="false" applyAlignment="true" applyProtection="true">
      <alignment horizontal="left" vertical="bottom" textRotation="0" wrapText="false" indent="0" shrinkToFit="false"/>
      <protection locked="true" hidden="true"/>
    </xf>
    <xf numFmtId="173" fontId="97" fillId="0" borderId="0" xfId="0" applyFont="true" applyBorder="false" applyAlignment="true" applyProtection="true">
      <alignment horizontal="left" vertical="bottom" textRotation="0" wrapText="false" indent="0" shrinkToFit="false"/>
      <protection locked="true" hidden="true"/>
    </xf>
    <xf numFmtId="164" fontId="97" fillId="0" borderId="0" xfId="0" applyFont="true" applyBorder="false" applyAlignment="true" applyProtection="false">
      <alignment horizontal="center" vertical="bottom" textRotation="0" wrapText="false" indent="0" shrinkToFit="false"/>
      <protection locked="true" hidden="false"/>
    </xf>
    <xf numFmtId="183" fontId="47" fillId="0" borderId="0" xfId="0" applyFont="true" applyBorder="false" applyAlignment="false" applyProtection="true">
      <alignment horizontal="general" vertical="bottom" textRotation="0" wrapText="false" indent="0" shrinkToFit="false"/>
      <protection locked="true" hidden="true"/>
    </xf>
    <xf numFmtId="168" fontId="47" fillId="0" borderId="0" xfId="0" applyFont="true" applyBorder="false" applyAlignment="false" applyProtection="true">
      <alignment horizontal="general" vertical="bottom" textRotation="0" wrapText="false" indent="0" shrinkToFit="false"/>
      <protection locked="true" hidden="true"/>
    </xf>
    <xf numFmtId="164" fontId="52" fillId="0" borderId="0" xfId="0" applyFont="true" applyBorder="true" applyAlignment="true" applyProtection="false">
      <alignment horizontal="center" vertical="bottom" textRotation="0" wrapText="false" indent="0" shrinkToFit="false"/>
      <protection locked="true" hidden="false"/>
    </xf>
    <xf numFmtId="164" fontId="125" fillId="0" borderId="0" xfId="0" applyFont="true" applyBorder="false" applyAlignment="false" applyProtection="false">
      <alignment horizontal="general" vertical="bottom" textRotation="0" wrapText="false" indent="0" shrinkToFit="false"/>
      <protection locked="true" hidden="false"/>
    </xf>
    <xf numFmtId="164" fontId="52" fillId="24" borderId="18" xfId="0" applyFont="true" applyBorder="true" applyAlignment="true" applyProtection="true">
      <alignment horizontal="center" vertical="bottom" textRotation="0" wrapText="false" indent="0" shrinkToFit="false"/>
      <protection locked="false" hidden="true"/>
    </xf>
    <xf numFmtId="164" fontId="52" fillId="0" borderId="0" xfId="0" applyFont="true" applyBorder="true" applyAlignment="false" applyProtection="true">
      <alignment horizontal="general"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68" fontId="5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false" hidden="false"/>
    </xf>
    <xf numFmtId="184" fontId="126" fillId="0" borderId="0" xfId="0" applyFont="true" applyBorder="true" applyAlignment="true" applyProtection="false">
      <alignment horizontal="center" vertical="bottom" textRotation="0" wrapText="false" indent="0" shrinkToFit="false"/>
      <protection locked="true" hidden="false"/>
    </xf>
    <xf numFmtId="164" fontId="52" fillId="0" borderId="18" xfId="0" applyFont="true" applyBorder="true" applyAlignment="true" applyProtection="false">
      <alignment horizontal="center" vertical="bottom" textRotation="0" wrapText="false" indent="0" shrinkToFit="false"/>
      <protection locked="true" hidden="false"/>
    </xf>
    <xf numFmtId="164" fontId="126" fillId="0" borderId="0" xfId="0" applyFont="true" applyBorder="false" applyAlignment="false" applyProtection="false">
      <alignment horizontal="general"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4" fontId="102" fillId="0" borderId="21" xfId="0" applyFont="tru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0" fillId="0" borderId="21" xfId="0" applyFont="false" applyBorder="true" applyAlignment="false" applyProtection="true">
      <alignment horizontal="general" vertical="bottom" textRotation="0" wrapText="false" indent="0" shrinkToFit="false"/>
      <protection locked="false" hidden="false"/>
    </xf>
    <xf numFmtId="173" fontId="0" fillId="0" borderId="20" xfId="0" applyFont="false" applyBorder="true" applyAlignment="false" applyProtection="false">
      <alignment horizontal="general" vertical="bottom" textRotation="0" wrapText="false" indent="0" shrinkToFit="false"/>
      <protection locked="true" hidden="false"/>
    </xf>
    <xf numFmtId="172" fontId="0" fillId="0" borderId="20" xfId="0" applyFont="false" applyBorder="true" applyAlignment="false" applyProtection="false">
      <alignment horizontal="general" vertical="bottom" textRotation="0" wrapText="false" indent="0" shrinkToFit="false"/>
      <protection locked="true" hidden="false"/>
    </xf>
    <xf numFmtId="172" fontId="0" fillId="0" borderId="25" xfId="0" applyFont="false" applyBorder="true" applyAlignment="false" applyProtection="false">
      <alignment horizontal="general" vertical="bottom" textRotation="0" wrapText="false" indent="0" shrinkToFit="false"/>
      <protection locked="true" hidden="false"/>
    </xf>
    <xf numFmtId="164" fontId="0" fillId="0" borderId="21" xfId="0" applyFont="false" applyBorder="true" applyAlignment="false" applyProtection="false">
      <alignment horizontal="general" vertical="bottom" textRotation="0" wrapText="false" indent="0" shrinkToFit="false"/>
      <protection locked="true" hidden="false"/>
    </xf>
    <xf numFmtId="164" fontId="0" fillId="0" borderId="25" xfId="0" applyFont="false" applyBorder="true" applyAlignment="false" applyProtection="false">
      <alignment horizontal="general" vertical="bottom" textRotation="0" wrapText="false" indent="0" shrinkToFit="false"/>
      <protection locked="true" hidden="false"/>
    </xf>
    <xf numFmtId="164" fontId="0" fillId="0" borderId="16" xfId="0" applyFont="false" applyBorder="true" applyAlignment="false" applyProtection="false">
      <alignment horizontal="general" vertical="bottom" textRotation="0" wrapText="false" indent="0" shrinkToFit="false"/>
      <protection locked="true" hidden="false"/>
    </xf>
    <xf numFmtId="165" fontId="100" fillId="0" borderId="21" xfId="0" applyFont="true" applyBorder="true" applyAlignment="true" applyProtection="false">
      <alignment horizontal="center" vertical="bottom" textRotation="0" wrapText="false" indent="0" shrinkToFit="false"/>
      <protection locked="true" hidden="false"/>
    </xf>
    <xf numFmtId="165" fontId="100" fillId="0" borderId="25" xfId="0" applyFont="true" applyBorder="true" applyAlignment="true" applyProtection="false">
      <alignment horizontal="center" vertical="bottom" textRotation="0" wrapText="false" indent="0" shrinkToFit="false"/>
      <protection locked="true" hidden="false"/>
    </xf>
    <xf numFmtId="164" fontId="102" fillId="0" borderId="17" xfId="0" applyFont="true" applyBorder="true" applyAlignment="false" applyProtection="false">
      <alignment horizontal="general" vertical="bottom" textRotation="0" wrapText="false" indent="0" shrinkToFit="false"/>
      <protection locked="true" hidden="false"/>
    </xf>
    <xf numFmtId="171" fontId="50" fillId="0" borderId="0" xfId="0" applyFont="true" applyBorder="true" applyAlignment="true" applyProtection="true">
      <alignment horizontal="center" vertical="bottom" textRotation="0" wrapText="false" indent="0" shrinkToFit="false"/>
      <protection locked="true" hidden="true"/>
    </xf>
    <xf numFmtId="166" fontId="50" fillId="0" borderId="26" xfId="0" applyFont="true" applyBorder="true" applyAlignment="true" applyProtection="true">
      <alignment horizontal="center" vertical="bottom" textRotation="0" wrapText="false" indent="0" shrinkToFit="false"/>
      <protection locked="true" hidden="true"/>
    </xf>
    <xf numFmtId="171" fontId="50" fillId="0" borderId="17" xfId="0" applyFont="true" applyBorder="true" applyAlignment="true" applyProtection="true">
      <alignment horizontal="center" vertical="bottom" textRotation="0" wrapText="false" indent="0" shrinkToFit="false"/>
      <protection locked="true" hidden="true"/>
    </xf>
    <xf numFmtId="173" fontId="50" fillId="0" borderId="0" xfId="0" applyFont="true" applyBorder="true" applyAlignment="true" applyProtection="true">
      <alignment horizontal="center" vertical="bottom" textRotation="0" wrapText="false" indent="0" shrinkToFit="false"/>
      <protection locked="true" hidden="true"/>
    </xf>
    <xf numFmtId="173" fontId="49" fillId="0" borderId="0" xfId="0" applyFont="true" applyBorder="false" applyAlignment="true" applyProtection="true">
      <alignment horizontal="center" vertical="bottom" textRotation="0" wrapText="false" indent="0" shrinkToFit="false"/>
      <protection locked="true" hidden="true"/>
    </xf>
    <xf numFmtId="173" fontId="50" fillId="0" borderId="0" xfId="0" applyFont="true" applyBorder="false" applyAlignment="true" applyProtection="true">
      <alignment horizontal="center" vertical="bottom" textRotation="0" wrapText="false" indent="0" shrinkToFit="false"/>
      <protection locked="true" hidden="true"/>
    </xf>
    <xf numFmtId="173" fontId="122" fillId="0" borderId="0" xfId="0" applyFont="true" applyBorder="true" applyAlignment="true" applyProtection="true">
      <alignment horizontal="center" vertical="bottom" textRotation="0" wrapText="false" indent="0" shrinkToFit="false"/>
      <protection locked="true" hidden="true"/>
    </xf>
    <xf numFmtId="183" fontId="50" fillId="0" borderId="0" xfId="0" applyFont="true" applyBorder="true" applyAlignment="true" applyProtection="true">
      <alignment horizontal="center" vertical="bottom" textRotation="0" wrapText="false" indent="0" shrinkToFit="false"/>
      <protection locked="true" hidden="true"/>
    </xf>
    <xf numFmtId="168" fontId="50" fillId="0" borderId="26"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false" applyAlignment="true" applyProtection="true">
      <alignment horizontal="center" vertical="bottom" textRotation="0" wrapText="false" indent="0" shrinkToFit="false"/>
      <protection locked="true" hidden="true"/>
    </xf>
    <xf numFmtId="183" fontId="49" fillId="24" borderId="17" xfId="0" applyFont="true" applyBorder="true" applyAlignment="true" applyProtection="true">
      <alignment horizontal="center" vertical="bottom" textRotation="0" wrapText="false" indent="0" shrinkToFit="false"/>
      <protection locked="false" hidden="false"/>
    </xf>
    <xf numFmtId="172" fontId="50" fillId="0" borderId="0" xfId="0" applyFont="true" applyBorder="false" applyAlignment="true" applyProtection="true">
      <alignment horizontal="center" vertical="bottom" textRotation="0" wrapText="false" indent="0" shrinkToFit="false"/>
      <protection locked="true" hidden="true"/>
    </xf>
    <xf numFmtId="172" fontId="50" fillId="0" borderId="26" xfId="0" applyFont="true" applyBorder="true" applyAlignment="true" applyProtection="true">
      <alignment horizontal="center" vertical="bottom" textRotation="0" wrapText="false" indent="0" shrinkToFit="false"/>
      <protection locked="true" hidden="true"/>
    </xf>
    <xf numFmtId="184" fontId="49" fillId="0" borderId="0" xfId="0" applyFont="true" applyBorder="false" applyAlignment="true" applyProtection="true">
      <alignment horizontal="center" vertical="bottom" textRotation="0" wrapText="false" indent="0" shrinkToFit="false"/>
      <protection locked="true" hidden="true"/>
    </xf>
    <xf numFmtId="176" fontId="50" fillId="0" borderId="17" xfId="0" applyFont="true" applyBorder="true" applyAlignment="true" applyProtection="true">
      <alignment horizontal="center" vertical="bottom" textRotation="0" wrapText="false" indent="0" shrinkToFit="false"/>
      <protection locked="true" hidden="true"/>
    </xf>
    <xf numFmtId="176" fontId="50" fillId="0" borderId="26" xfId="0" applyFont="true" applyBorder="true" applyAlignment="true" applyProtection="true">
      <alignment horizontal="center" vertical="bottom" textRotation="0" wrapText="false" indent="0" shrinkToFit="false"/>
      <protection locked="true" hidden="true"/>
    </xf>
    <xf numFmtId="177" fontId="50" fillId="0" borderId="9" xfId="0" applyFont="true" applyBorder="true" applyAlignment="true" applyProtection="true">
      <alignment horizontal="center" vertical="bottom" textRotation="0" wrapText="false" indent="0" shrinkToFit="false"/>
      <protection locked="true" hidden="true"/>
    </xf>
    <xf numFmtId="165" fontId="50" fillId="0" borderId="17" xfId="0" applyFont="true" applyBorder="true" applyAlignment="true" applyProtection="true">
      <alignment horizontal="center" vertical="bottom" textRotation="0" wrapText="false" indent="0" shrinkToFit="false"/>
      <protection locked="true" hidden="true"/>
    </xf>
    <xf numFmtId="165" fontId="50" fillId="0" borderId="26"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false" applyProtection="true">
      <alignment horizontal="general" vertical="bottom" textRotation="0" wrapText="false" indent="0" shrinkToFit="false"/>
      <protection locked="true" hidden="true"/>
    </xf>
    <xf numFmtId="166" fontId="50" fillId="0" borderId="0" xfId="0" applyFont="true" applyBorder="true" applyAlignment="true" applyProtection="true">
      <alignment horizontal="center" vertical="bottom" textRotation="0" wrapText="false" indent="0" shrinkToFit="false"/>
      <protection locked="true" hidden="true"/>
    </xf>
    <xf numFmtId="171" fontId="50" fillId="0" borderId="17"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true" applyAlignment="true" applyProtection="true">
      <alignment horizontal="center" vertical="bottom" textRotation="0" wrapText="false" indent="0" shrinkToFit="false"/>
      <protection locked="true" hidden="true"/>
    </xf>
    <xf numFmtId="183" fontId="50" fillId="24" borderId="17" xfId="0" applyFont="true" applyBorder="true" applyAlignment="true" applyProtection="true">
      <alignment horizontal="center" vertical="bottom" textRotation="0" wrapText="false" indent="0" shrinkToFit="false"/>
      <protection locked="false" hidden="false"/>
    </xf>
    <xf numFmtId="172" fontId="50" fillId="0" borderId="0" xfId="0" applyFont="true" applyBorder="true" applyAlignment="true" applyProtection="true">
      <alignment horizontal="center" vertical="bottom" textRotation="0" wrapText="false" indent="0" shrinkToFit="false"/>
      <protection locked="true" hidden="true"/>
    </xf>
    <xf numFmtId="184" fontId="50" fillId="0" borderId="0" xfId="0" applyFont="true" applyBorder="true" applyAlignment="true" applyProtection="true">
      <alignment horizontal="center" vertical="bottom" textRotation="0" wrapText="false" indent="0" shrinkToFit="false"/>
      <protection locked="true" hidden="true"/>
    </xf>
    <xf numFmtId="181" fontId="50" fillId="24" borderId="17" xfId="0" applyFont="true" applyBorder="true" applyAlignment="true" applyProtection="true">
      <alignment horizontal="center" vertical="bottom" textRotation="0" wrapText="false" indent="0" shrinkToFit="false"/>
      <protection locked="false" hidden="true"/>
    </xf>
    <xf numFmtId="166" fontId="50" fillId="0" borderId="17" xfId="0" applyFont="true" applyBorder="true" applyAlignment="true" applyProtection="true">
      <alignment horizontal="center" vertical="bottom" textRotation="0" wrapText="false" indent="0" shrinkToFit="false"/>
      <protection locked="false" hidden="false"/>
    </xf>
    <xf numFmtId="172" fontId="100" fillId="0" borderId="0" xfId="0" applyFont="true" applyBorder="false" applyAlignment="false" applyProtection="false">
      <alignment horizontal="general" vertical="bottom" textRotation="0" wrapText="false" indent="0" shrinkToFit="false"/>
      <protection locked="true" hidden="false"/>
    </xf>
    <xf numFmtId="164" fontId="49" fillId="0" borderId="26" xfId="0" applyFont="true" applyBorder="true" applyAlignment="true" applyProtection="false">
      <alignment horizontal="center" vertical="bottom" textRotation="0" wrapText="false" indent="0" shrinkToFit="false"/>
      <protection locked="true" hidden="false"/>
    </xf>
    <xf numFmtId="164" fontId="0" fillId="0" borderId="9" xfId="0" applyFont="false" applyBorder="true" applyAlignment="false" applyProtection="false">
      <alignment horizontal="general" vertical="bottom" textRotation="0" wrapText="false" indent="0" shrinkToFit="false"/>
      <protection locked="true" hidden="false"/>
    </xf>
    <xf numFmtId="165" fontId="53" fillId="0" borderId="17" xfId="0" applyFont="true" applyBorder="true" applyAlignment="true" applyProtection="true">
      <alignment horizontal="center" vertical="bottom" textRotation="0" wrapText="false" indent="0" shrinkToFit="false"/>
      <protection locked="true" hidden="true"/>
    </xf>
    <xf numFmtId="165" fontId="53" fillId="0" borderId="26"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left" vertical="bottom" textRotation="0" wrapText="false" indent="0" shrinkToFit="false"/>
      <protection locked="true" hidden="true"/>
    </xf>
    <xf numFmtId="171" fontId="53" fillId="0" borderId="17" xfId="0" applyFont="true" applyBorder="true" applyAlignment="true" applyProtection="true">
      <alignment horizontal="center" vertical="bottom" textRotation="0" wrapText="false" indent="0" shrinkToFit="false"/>
      <protection locked="true" hidden="true"/>
    </xf>
    <xf numFmtId="168" fontId="53" fillId="0" borderId="26" xfId="0" applyFont="true" applyBorder="true" applyAlignment="true" applyProtection="true">
      <alignment horizontal="center" vertical="bottom" textRotation="0" wrapText="false" indent="0" shrinkToFit="false"/>
      <protection locked="true" hidden="true"/>
    </xf>
    <xf numFmtId="183" fontId="53" fillId="0" borderId="17" xfId="0" applyFont="true" applyBorder="true" applyAlignment="true" applyProtection="true">
      <alignment horizontal="center" vertical="bottom" textRotation="0" wrapText="false" indent="0" shrinkToFit="false"/>
      <protection locked="false" hidden="false"/>
    </xf>
    <xf numFmtId="172" fontId="53" fillId="0" borderId="26" xfId="0" applyFont="true" applyBorder="true" applyAlignment="true" applyProtection="true">
      <alignment horizontal="center" vertical="bottom" textRotation="0" wrapText="false" indent="0" shrinkToFit="false"/>
      <protection locked="true" hidden="true"/>
    </xf>
    <xf numFmtId="176" fontId="53" fillId="0" borderId="17" xfId="0" applyFont="true" applyBorder="true" applyAlignment="true" applyProtection="true">
      <alignment horizontal="center" vertical="bottom" textRotation="0" wrapText="false" indent="0" shrinkToFit="false"/>
      <protection locked="true" hidden="true"/>
    </xf>
    <xf numFmtId="176" fontId="53" fillId="0" borderId="26" xfId="0" applyFont="true" applyBorder="true" applyAlignment="true" applyProtection="true">
      <alignment horizontal="center" vertical="bottom" textRotation="0" wrapText="false" indent="0" shrinkToFit="false"/>
      <protection locked="true" hidden="true"/>
    </xf>
    <xf numFmtId="177" fontId="53" fillId="0" borderId="9" xfId="0" applyFont="true" applyBorder="true" applyAlignment="true" applyProtection="true">
      <alignment horizontal="center" vertical="bottom" textRotation="0" wrapText="false" indent="0" shrinkToFit="false"/>
      <protection locked="true" hidden="true"/>
    </xf>
    <xf numFmtId="185" fontId="47" fillId="0" borderId="26" xfId="0" applyFont="true" applyBorder="true" applyAlignment="true" applyProtection="true">
      <alignment horizontal="center" vertical="bottom" textRotation="0" wrapText="false" indent="0" shrinkToFit="false"/>
      <protection locked="true" hidden="true"/>
    </xf>
    <xf numFmtId="182" fontId="53" fillId="0" borderId="0" xfId="0" applyFont="true" applyBorder="true" applyAlignment="true" applyProtection="true">
      <alignment horizontal="center" vertical="bottom" textRotation="0" wrapText="false" indent="0" shrinkToFit="false"/>
      <protection locked="true" hidden="true"/>
    </xf>
    <xf numFmtId="186" fontId="53" fillId="0" borderId="17"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false" applyAlignment="true" applyProtection="true">
      <alignment horizontal="center" vertical="bottom" textRotation="0" wrapText="false" indent="0" shrinkToFit="false"/>
      <protection locked="true" hidden="true"/>
    </xf>
    <xf numFmtId="182" fontId="53" fillId="0" borderId="0" xfId="0" applyFont="true" applyBorder="tru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85" fontId="53" fillId="0" borderId="17" xfId="0" applyFont="true" applyBorder="true" applyAlignment="true" applyProtection="true">
      <alignment horizontal="center" vertical="bottom" textRotation="0" wrapText="false" indent="0" shrinkToFit="false"/>
      <protection locked="false" hidden="true"/>
    </xf>
    <xf numFmtId="184" fontId="53" fillId="0" borderId="0" xfId="0" applyFont="true" applyBorder="false" applyAlignment="true" applyProtection="true">
      <alignment horizontal="center" vertical="bottom" textRotation="0" wrapText="false" indent="0" shrinkToFit="false"/>
      <protection locked="false" hidden="true"/>
    </xf>
    <xf numFmtId="170" fontId="53" fillId="0" borderId="26"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left" vertical="bottom" textRotation="0" wrapText="false" indent="0" shrinkToFit="false"/>
      <protection locked="true" hidden="true"/>
    </xf>
    <xf numFmtId="164" fontId="53" fillId="0" borderId="0" xfId="0" applyFont="true" applyBorder="true" applyAlignment="false" applyProtection="true">
      <alignment horizontal="general" vertical="bottom" textRotation="0" wrapText="false" indent="0" shrinkToFit="false"/>
      <protection locked="true" hidden="true"/>
    </xf>
    <xf numFmtId="183" fontId="53" fillId="0" borderId="0" xfId="0" applyFont="true" applyBorder="true" applyAlignment="true" applyProtection="true">
      <alignment horizontal="center" vertical="bottom" textRotation="0" wrapText="false" indent="0" shrinkToFit="false"/>
      <protection locked="true" hidden="true"/>
    </xf>
    <xf numFmtId="168" fontId="53" fillId="0" borderId="26" xfId="0" applyFont="true" applyBorder="true" applyAlignment="true" applyProtection="true">
      <alignment horizontal="center" vertical="bottom" textRotation="0" wrapText="false" indent="0" shrinkToFit="false"/>
      <protection locked="true" hidden="true"/>
    </xf>
    <xf numFmtId="185" fontId="53" fillId="0" borderId="17"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false" applyAlignment="true" applyProtection="true">
      <alignment horizontal="center" vertical="bottom" textRotation="0" wrapText="false" indent="0" shrinkToFit="false"/>
      <protection locked="true" hidden="true"/>
    </xf>
    <xf numFmtId="172" fontId="53" fillId="0" borderId="26" xfId="0" applyFont="true" applyBorder="true" applyAlignment="true" applyProtection="true">
      <alignment horizontal="center" vertical="bottom" textRotation="0" wrapText="false" indent="0" shrinkToFit="false"/>
      <protection locked="true" hidden="true"/>
    </xf>
    <xf numFmtId="184" fontId="53" fillId="0" borderId="0" xfId="0" applyFont="true" applyBorder="false" applyAlignment="true" applyProtection="true">
      <alignment horizontal="center" vertical="bottom" textRotation="0" wrapText="false" indent="0" shrinkToFit="false"/>
      <protection locked="false" hidden="true"/>
    </xf>
    <xf numFmtId="176" fontId="53" fillId="0" borderId="17" xfId="0" applyFont="true" applyBorder="true" applyAlignment="true" applyProtection="true">
      <alignment horizontal="center" vertical="bottom" textRotation="0" wrapText="false" indent="0" shrinkToFit="false"/>
      <protection locked="true" hidden="true"/>
    </xf>
    <xf numFmtId="176" fontId="53" fillId="0" borderId="26" xfId="0" applyFont="true" applyBorder="true" applyAlignment="true" applyProtection="true">
      <alignment horizontal="center" vertical="bottom" textRotation="0" wrapText="false" indent="0" shrinkToFit="false"/>
      <protection locked="true" hidden="true"/>
    </xf>
    <xf numFmtId="177" fontId="53" fillId="0" borderId="9" xfId="0" applyFont="true" applyBorder="true" applyAlignment="true" applyProtection="true">
      <alignment horizontal="center" vertical="bottom" textRotation="0" wrapText="false" indent="0" shrinkToFit="false"/>
      <protection locked="true" hidden="true"/>
    </xf>
    <xf numFmtId="182" fontId="53" fillId="0" borderId="0" xfId="0" applyFont="true" applyBorder="false" applyAlignment="true" applyProtection="true">
      <alignment horizontal="center" vertical="bottom" textRotation="0" wrapText="false" indent="0" shrinkToFit="false"/>
      <protection locked="true" hidden="true"/>
    </xf>
    <xf numFmtId="186" fontId="53" fillId="0" borderId="17" xfId="0" applyFont="true" applyBorder="true" applyAlignment="true" applyProtection="true">
      <alignment horizontal="center" vertical="bottom" textRotation="0" wrapText="false" indent="0" shrinkToFit="false"/>
      <protection locked="true" hidden="true"/>
    </xf>
    <xf numFmtId="173" fontId="47" fillId="0" borderId="0" xfId="0" applyFont="true" applyBorder="false" applyAlignment="true" applyProtection="true">
      <alignment horizontal="center" vertical="bottom" textRotation="0" wrapText="false" indent="0" shrinkToFit="false"/>
      <protection locked="true" hidden="true"/>
    </xf>
    <xf numFmtId="172" fontId="100" fillId="0" borderId="0" xfId="0" applyFont="true" applyBorder="false" applyAlignment="false" applyProtection="true">
      <alignment horizontal="general" vertical="bottom" textRotation="0" wrapText="false" indent="0" shrinkToFit="false"/>
      <protection locked="true" hidden="true"/>
    </xf>
    <xf numFmtId="164" fontId="102" fillId="0" borderId="22" xfId="0" applyFont="true" applyBorder="true" applyAlignment="false" applyProtection="false">
      <alignment horizontal="general" vertical="bottom" textRotation="0" wrapText="false" indent="0" shrinkToFit="false"/>
      <protection locked="true" hidden="false"/>
    </xf>
    <xf numFmtId="164" fontId="53" fillId="0" borderId="18" xfId="0" applyFont="true" applyBorder="true" applyAlignment="true" applyProtection="true">
      <alignment horizontal="left" vertical="bottom" textRotation="0" wrapText="false" indent="0" shrinkToFit="false"/>
      <protection locked="true" hidden="true"/>
    </xf>
    <xf numFmtId="171" fontId="53" fillId="0" borderId="18" xfId="0" applyFont="true" applyBorder="true" applyAlignment="true" applyProtection="true">
      <alignment horizontal="center" vertical="bottom" textRotation="0" wrapText="false" indent="0" shrinkToFit="false"/>
      <protection locked="true" hidden="true"/>
    </xf>
    <xf numFmtId="185" fontId="47" fillId="0" borderId="23" xfId="0" applyFont="true" applyBorder="true" applyAlignment="true" applyProtection="true">
      <alignment horizontal="center" vertical="bottom" textRotation="0" wrapText="false" indent="0" shrinkToFit="false"/>
      <protection locked="true" hidden="true"/>
    </xf>
    <xf numFmtId="186" fontId="53" fillId="0" borderId="22" xfId="0" applyFont="true" applyBorder="true" applyAlignment="true" applyProtection="true">
      <alignment horizontal="center" vertical="bottom" textRotation="0" wrapText="false" indent="0" shrinkToFit="false"/>
      <protection locked="true" hidden="true"/>
    </xf>
    <xf numFmtId="182" fontId="53" fillId="0" borderId="18" xfId="0" applyFont="true" applyBorder="true" applyAlignment="true" applyProtection="true">
      <alignment horizontal="center" vertical="bottom" textRotation="0" wrapText="false" indent="0" shrinkToFit="false"/>
      <protection locked="true" hidden="true"/>
    </xf>
    <xf numFmtId="173" fontId="56" fillId="0" borderId="18" xfId="0" applyFont="true" applyBorder="true" applyAlignment="true" applyProtection="true">
      <alignment horizontal="center" vertical="bottom" textRotation="0" wrapText="false" indent="0" shrinkToFit="false"/>
      <protection locked="true" hidden="true"/>
    </xf>
    <xf numFmtId="183" fontId="53" fillId="0" borderId="18" xfId="0" applyFont="true" applyBorder="true" applyAlignment="true" applyProtection="true">
      <alignment horizontal="center" vertical="bottom" textRotation="0" wrapText="false" indent="0" shrinkToFit="false"/>
      <protection locked="true" hidden="true"/>
    </xf>
    <xf numFmtId="168" fontId="53" fillId="0" borderId="23" xfId="0" applyFont="true" applyBorder="true" applyAlignment="true" applyProtection="true">
      <alignment horizontal="center" vertical="bottom" textRotation="0" wrapText="false" indent="0" shrinkToFit="false"/>
      <protection locked="true" hidden="true"/>
    </xf>
    <xf numFmtId="185" fontId="53" fillId="0" borderId="22" xfId="0" applyFont="true" applyBorder="true" applyAlignment="true" applyProtection="true">
      <alignment horizontal="center" vertical="bottom" textRotation="0" wrapText="false" indent="0" shrinkToFit="false"/>
      <protection locked="false" hidden="true"/>
    </xf>
    <xf numFmtId="172" fontId="53" fillId="0" borderId="18" xfId="0" applyFont="true" applyBorder="true" applyAlignment="true" applyProtection="true">
      <alignment horizontal="center" vertical="bottom" textRotation="0" wrapText="false" indent="0" shrinkToFit="false"/>
      <protection locked="true" hidden="true"/>
    </xf>
    <xf numFmtId="172" fontId="53" fillId="0" borderId="23" xfId="0" applyFont="true" applyBorder="true" applyAlignment="true" applyProtection="true">
      <alignment horizontal="center" vertical="bottom" textRotation="0" wrapText="false" indent="0" shrinkToFit="false"/>
      <protection locked="true" hidden="true"/>
    </xf>
    <xf numFmtId="168" fontId="128" fillId="0" borderId="0" xfId="0" applyFont="true" applyBorder="true" applyAlignment="true" applyProtection="true">
      <alignment horizontal="center" vertical="bottom" textRotation="0" wrapText="false" indent="0" shrinkToFit="false"/>
      <protection locked="false" hidden="true"/>
    </xf>
    <xf numFmtId="164" fontId="53" fillId="0" borderId="22" xfId="0" applyFont="true" applyBorder="true" applyAlignment="true" applyProtection="true">
      <alignment horizontal="center" vertical="bottom" textRotation="0" wrapText="false" indent="0" shrinkToFit="false"/>
      <protection locked="true" hidden="true"/>
    </xf>
    <xf numFmtId="164" fontId="53" fillId="0" borderId="23" xfId="0" applyFont="true" applyBorder="true" applyAlignment="true" applyProtection="true">
      <alignment horizontal="center" vertical="bottom" textRotation="0" wrapText="false" indent="0" shrinkToFit="false"/>
      <protection locked="true" hidden="true"/>
    </xf>
    <xf numFmtId="177" fontId="53" fillId="0" borderId="19" xfId="0" applyFont="true" applyBorder="true" applyAlignment="true" applyProtection="true">
      <alignment horizontal="center" vertical="bottom" textRotation="0" wrapText="false" indent="0" shrinkToFit="false"/>
      <protection locked="true" hidden="true"/>
    </xf>
    <xf numFmtId="170" fontId="53" fillId="0" borderId="22" xfId="0" applyFont="true" applyBorder="true" applyAlignment="true" applyProtection="true">
      <alignment horizontal="center" vertical="bottom" textRotation="0" wrapText="false" indent="0" shrinkToFit="false"/>
      <protection locked="true" hidden="true"/>
    </xf>
    <xf numFmtId="170" fontId="53" fillId="0" borderId="23" xfId="0" applyFont="true" applyBorder="true" applyAlignment="true" applyProtection="true">
      <alignment horizontal="center" vertical="bottom" textRotation="0" wrapText="false" indent="0" shrinkToFit="false"/>
      <protection locked="true" hidden="true"/>
    </xf>
    <xf numFmtId="164" fontId="102" fillId="0" borderId="0" xfId="0" applyFont="true" applyBorder="false" applyAlignment="false" applyProtection="true">
      <alignment horizontal="general" vertical="bottom" textRotation="0" wrapText="false" indent="0" shrinkToFit="false"/>
      <protection locked="true" hidden="true"/>
    </xf>
    <xf numFmtId="164" fontId="102" fillId="0" borderId="0" xfId="0" applyFont="true" applyBorder="false" applyAlignment="true" applyProtection="true">
      <alignment horizontal="center" vertical="bottom" textRotation="0" wrapText="false" indent="0" shrinkToFit="false"/>
      <protection locked="false" hidden="false"/>
    </xf>
    <xf numFmtId="173" fontId="129" fillId="0" borderId="0" xfId="0" applyFont="true" applyBorder="false" applyAlignment="true" applyProtection="false">
      <alignment horizontal="center" vertical="bottom" textRotation="0" wrapText="false" indent="0" shrinkToFit="false"/>
      <protection locked="true" hidden="false"/>
    </xf>
    <xf numFmtId="172" fontId="129" fillId="0" borderId="0" xfId="0" applyFont="true" applyBorder="false" applyAlignment="true" applyProtection="false">
      <alignment horizontal="center" vertical="bottom" textRotation="0" wrapText="false" indent="0" shrinkToFit="false"/>
      <protection locked="true" hidden="false"/>
    </xf>
    <xf numFmtId="184" fontId="102"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true"/>
    </xf>
    <xf numFmtId="172" fontId="49" fillId="0" borderId="0" xfId="0" applyFont="true" applyBorder="false" applyAlignment="true" applyProtection="true">
      <alignment horizontal="center" vertical="bottom" textRotation="0" wrapText="false" indent="0" shrinkToFit="false"/>
      <protection locked="true" hidden="true"/>
    </xf>
    <xf numFmtId="170" fontId="49" fillId="0" borderId="0" xfId="0" applyFont="true" applyBorder="false" applyAlignment="true" applyProtection="true">
      <alignment horizontal="center" vertical="bottom" textRotation="0" wrapText="false" indent="0" shrinkToFit="false"/>
      <protection locked="true" hidden="true"/>
    </xf>
    <xf numFmtId="166" fontId="49" fillId="0" borderId="0" xfId="0" applyFont="true" applyBorder="false" applyAlignment="true" applyProtection="true">
      <alignment horizontal="center" vertical="bottom" textRotation="0" wrapText="false" indent="0" shrinkToFit="false"/>
      <protection locked="true" hidden="true"/>
    </xf>
    <xf numFmtId="164" fontId="57" fillId="0" borderId="0" xfId="0" applyFont="true" applyBorder="false" applyAlignment="true" applyProtection="true">
      <alignment horizontal="center" vertical="bottom" textRotation="0" wrapText="false" indent="0" shrinkToFit="false"/>
      <protection locked="true" hidden="true"/>
    </xf>
    <xf numFmtId="164" fontId="102" fillId="0" borderId="0" xfId="0" applyFont="true" applyBorder="false" applyAlignment="true" applyProtection="true">
      <alignment horizontal="center" vertical="bottom" textRotation="0" wrapText="false" indent="0" shrinkToFit="false"/>
      <protection locked="true" hidden="true"/>
    </xf>
    <xf numFmtId="164" fontId="130" fillId="0" borderId="0" xfId="0" applyFont="true" applyBorder="false" applyAlignment="true" applyProtection="true">
      <alignment horizontal="center" vertical="bottom" textRotation="0" wrapText="false" indent="0" shrinkToFit="false"/>
      <protection locked="true" hidden="true"/>
    </xf>
    <xf numFmtId="172" fontId="105" fillId="0" borderId="0" xfId="0" applyFont="true" applyBorder="false" applyAlignment="true" applyProtection="true">
      <alignment horizontal="center" vertical="bottom" textRotation="0" wrapText="false" indent="0" shrinkToFit="false"/>
      <protection locked="true" hidden="true"/>
    </xf>
    <xf numFmtId="168" fontId="102" fillId="0" borderId="0" xfId="0" applyFont="true" applyBorder="false" applyAlignment="false" applyProtection="true">
      <alignment horizontal="general" vertical="bottom" textRotation="0" wrapText="false" indent="0" shrinkToFit="false"/>
      <protection locked="true" hidden="true"/>
    </xf>
    <xf numFmtId="168" fontId="102" fillId="0" borderId="0" xfId="0" applyFont="true" applyBorder="false" applyAlignment="false" applyProtection="false">
      <alignment horizontal="general" vertical="bottom" textRotation="0" wrapText="false" indent="0" shrinkToFit="false"/>
      <protection locked="true" hidden="false"/>
    </xf>
    <xf numFmtId="172" fontId="105" fillId="0" borderId="0" xfId="0" applyFont="true" applyBorder="false" applyAlignment="true" applyProtection="true">
      <alignment horizontal="center" vertical="bottom" textRotation="0" wrapText="false" indent="0" shrinkToFit="false"/>
      <protection locked="false" hidden="false"/>
    </xf>
    <xf numFmtId="173" fontId="105" fillId="0" borderId="0" xfId="0" applyFont="true" applyBorder="false" applyAlignment="true" applyProtection="true">
      <alignment horizontal="center" vertical="bottom" textRotation="0" wrapText="false" indent="0" shrinkToFit="false"/>
      <protection locked="true" hidden="true"/>
    </xf>
    <xf numFmtId="184" fontId="105" fillId="0" borderId="0" xfId="0" applyFont="true" applyBorder="false" applyAlignment="true" applyProtection="true">
      <alignment horizontal="center" vertical="bottom" textRotation="0" wrapText="false" indent="0" shrinkToFit="false"/>
      <protection locked="true" hidden="true"/>
    </xf>
    <xf numFmtId="166" fontId="105" fillId="0" borderId="0" xfId="0" applyFont="true" applyBorder="false" applyAlignment="true" applyProtection="true">
      <alignment horizontal="center" vertical="bottom" textRotation="0" wrapText="false" indent="0" shrinkToFit="false"/>
      <protection locked="true" hidden="true"/>
    </xf>
    <xf numFmtId="164" fontId="105" fillId="0" borderId="0" xfId="0" applyFont="true" applyBorder="false" applyAlignment="true" applyProtection="true">
      <alignment horizontal="center" vertical="bottom" textRotation="0" wrapText="false" indent="0" shrinkToFit="false"/>
      <protection locked="true" hidden="true"/>
    </xf>
    <xf numFmtId="164" fontId="131" fillId="0" borderId="0" xfId="0" applyFont="true" applyBorder="true" applyAlignment="true" applyProtection="true">
      <alignment horizontal="center" vertical="bottom" textRotation="0" wrapText="false" indent="0" shrinkToFit="false"/>
      <protection locked="true" hidden="true"/>
    </xf>
    <xf numFmtId="164" fontId="131" fillId="0" borderId="0" xfId="0" applyFont="true" applyBorder="false" applyAlignment="true" applyProtection="true">
      <alignment horizontal="center" vertical="bottom" textRotation="0" wrapText="false" indent="0" shrinkToFit="false"/>
      <protection locked="true" hidden="true"/>
    </xf>
    <xf numFmtId="176" fontId="131" fillId="0" borderId="0" xfId="0" applyFont="true" applyBorder="false" applyAlignment="true" applyProtection="true">
      <alignment horizontal="center" vertical="bottom" textRotation="0" wrapText="false" indent="0" shrinkToFit="false"/>
      <protection locked="true" hidden="true"/>
    </xf>
    <xf numFmtId="183" fontId="131" fillId="0" borderId="0" xfId="0" applyFont="true" applyBorder="false" applyAlignment="true" applyProtection="true">
      <alignment horizontal="left" vertical="bottom" textRotation="0" wrapText="false" indent="0" shrinkToFit="false"/>
      <protection locked="true" hidden="true"/>
    </xf>
    <xf numFmtId="183" fontId="131" fillId="0" borderId="0" xfId="0" applyFont="true" applyBorder="false" applyAlignment="true" applyProtection="true">
      <alignment horizontal="center" vertical="bottom" textRotation="0" wrapText="false" indent="0" shrinkToFit="false"/>
      <protection locked="true" hidden="true"/>
    </xf>
    <xf numFmtId="168" fontId="131" fillId="0" borderId="0" xfId="0" applyFont="true" applyBorder="false" applyAlignment="false" applyProtection="true">
      <alignment horizontal="general" vertical="bottom" textRotation="0" wrapText="false" indent="0" shrinkToFit="false"/>
      <protection locked="true" hidden="true"/>
    </xf>
    <xf numFmtId="164" fontId="131" fillId="0" borderId="0" xfId="0" applyFont="true" applyBorder="false" applyAlignment="true" applyProtection="true">
      <alignment horizontal="center" vertical="bottom" textRotation="0" wrapText="false" indent="0" shrinkToFit="false"/>
      <protection locked="true" hidden="true"/>
    </xf>
    <xf numFmtId="184" fontId="130" fillId="0" borderId="0" xfId="0" applyFont="true" applyBorder="false" applyAlignment="true" applyProtection="false">
      <alignment horizontal="center" vertical="bottom" textRotation="0" wrapText="false" indent="0" shrinkToFit="false"/>
      <protection locked="true" hidden="false"/>
    </xf>
    <xf numFmtId="164" fontId="131" fillId="0" borderId="0" xfId="0" applyFont="true" applyBorder="false" applyAlignment="true" applyProtection="false">
      <alignment horizontal="center" vertical="bottom" textRotation="0" wrapText="false" indent="0" shrinkToFit="false"/>
      <protection locked="true" hidden="false"/>
    </xf>
    <xf numFmtId="164" fontId="105" fillId="0" borderId="0" xfId="0" applyFont="true" applyBorder="false" applyAlignment="false" applyProtection="false">
      <alignment horizontal="general" vertical="bottom" textRotation="0" wrapText="false" indent="0" shrinkToFit="false"/>
      <protection locked="true" hidden="false"/>
    </xf>
    <xf numFmtId="173" fontId="131" fillId="0" borderId="0" xfId="0" applyFont="true" applyBorder="false" applyAlignment="true" applyProtection="true">
      <alignment horizontal="center" vertical="bottom" textRotation="0" wrapText="false" indent="0" shrinkToFit="false"/>
      <protection locked="true" hidden="true"/>
    </xf>
    <xf numFmtId="179" fontId="131" fillId="0" borderId="0" xfId="0" applyFont="true" applyBorder="false" applyAlignment="true" applyProtection="true">
      <alignment horizontal="center" vertical="bottom" textRotation="0" wrapText="false" indent="0" shrinkToFit="false"/>
      <protection locked="true" hidden="true"/>
    </xf>
    <xf numFmtId="164" fontId="132" fillId="0" borderId="0" xfId="0" applyFont="true" applyBorder="false" applyAlignment="true" applyProtection="false">
      <alignment horizontal="center" vertical="bottom" textRotation="0" wrapText="false" indent="0" shrinkToFit="false"/>
      <protection locked="true" hidden="false"/>
    </xf>
    <xf numFmtId="183" fontId="123" fillId="0" borderId="0" xfId="0" applyFont="true" applyBorder="false" applyAlignment="false" applyProtection="true">
      <alignment horizontal="general" vertical="bottom" textRotation="0" wrapText="false" indent="0" shrinkToFit="false"/>
      <protection locked="true" hidden="true"/>
    </xf>
    <xf numFmtId="179" fontId="131" fillId="24" borderId="0" xfId="0" applyFont="true" applyBorder="false" applyAlignment="true" applyProtection="true">
      <alignment horizontal="center" vertical="bottom" textRotation="0" wrapText="false" indent="0" shrinkToFit="false"/>
      <protection locked="false" hidden="true"/>
    </xf>
    <xf numFmtId="164" fontId="47" fillId="24" borderId="0" xfId="0" applyFont="true" applyBorder="false" applyAlignment="false" applyProtection="true">
      <alignment horizontal="general" vertical="bottom" textRotation="0" wrapText="false" indent="0" shrinkToFit="false"/>
      <protection locked="false" hidden="true"/>
    </xf>
    <xf numFmtId="170" fontId="131" fillId="0" borderId="0" xfId="0" applyFont="true" applyBorder="false" applyAlignment="true" applyProtection="true">
      <alignment horizontal="center" vertical="bottom" textRotation="0" wrapText="false" indent="0" shrinkToFit="false"/>
      <protection locked="true" hidden="true"/>
    </xf>
    <xf numFmtId="170" fontId="131" fillId="24" borderId="0" xfId="0" applyFont="true" applyBorder="false" applyAlignment="true" applyProtection="true">
      <alignment horizontal="center" vertical="bottom" textRotation="0" wrapText="false" indent="0" shrinkToFit="false"/>
      <protection locked="false" hidden="true"/>
    </xf>
    <xf numFmtId="177" fontId="132" fillId="0" borderId="0" xfId="0" applyFont="true" applyBorder="false" applyAlignment="true" applyProtection="false">
      <alignment horizontal="center" vertical="bottom" textRotation="0" wrapText="false" indent="0" shrinkToFit="false"/>
      <protection locked="true" hidden="false"/>
    </xf>
    <xf numFmtId="184" fontId="65" fillId="0" borderId="0" xfId="0" applyFont="true" applyBorder="false" applyAlignment="true" applyProtection="false">
      <alignment horizontal="center" vertical="bottom" textRotation="0" wrapText="false" indent="0" shrinkToFit="false"/>
      <protection locked="true" hidden="false"/>
    </xf>
    <xf numFmtId="187" fontId="132" fillId="0" borderId="0" xfId="0" applyFont="true" applyBorder="false" applyAlignment="true" applyProtection="false">
      <alignment horizontal="center" vertical="bottom" textRotation="0" wrapText="false" indent="0" shrinkToFit="false"/>
      <protection locked="true" hidden="false"/>
    </xf>
    <xf numFmtId="173" fontId="65" fillId="0" borderId="0" xfId="0" applyFont="true" applyBorder="false" applyAlignment="true" applyProtection="true">
      <alignment horizontal="center" vertical="bottom" textRotation="0" wrapText="false" indent="0" shrinkToFit="false"/>
      <protection locked="true" hidden="true"/>
    </xf>
    <xf numFmtId="164" fontId="130" fillId="0" borderId="0" xfId="0" applyFont="true" applyBorder="false" applyAlignment="false" applyProtection="false">
      <alignment horizontal="general" vertical="bottom" textRotation="0" wrapText="false" indent="0" shrinkToFit="false"/>
      <protection locked="true" hidden="false"/>
    </xf>
    <xf numFmtId="164" fontId="44" fillId="0" borderId="0" xfId="0" applyFont="true" applyBorder="false" applyAlignment="false" applyProtection="false">
      <alignment horizontal="general" vertical="bottom" textRotation="0" wrapText="false" indent="0" shrinkToFit="false"/>
      <protection locked="true" hidden="false"/>
    </xf>
    <xf numFmtId="164" fontId="133" fillId="0" borderId="0" xfId="0" applyFont="true" applyBorder="false" applyAlignment="true" applyProtection="true">
      <alignment horizontal="center" vertical="bottom" textRotation="0" wrapText="false" indent="0" shrinkToFit="false"/>
      <protection locked="true" hidden="true"/>
    </xf>
    <xf numFmtId="167" fontId="118" fillId="0" borderId="0" xfId="0" applyFont="true" applyBorder="false" applyAlignment="true" applyProtection="true">
      <alignment horizontal="center" vertical="bottom" textRotation="0" wrapText="false" indent="0" shrinkToFit="false"/>
      <protection locked="false" hidden="true"/>
    </xf>
    <xf numFmtId="173" fontId="65" fillId="0" borderId="0" xfId="0" applyFont="true" applyBorder="false" applyAlignment="true" applyProtection="true">
      <alignment horizontal="center" vertical="bottom" textRotation="0" wrapText="false" indent="0" shrinkToFit="false"/>
      <protection locked="true" hidden="true"/>
    </xf>
    <xf numFmtId="183"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3" fontId="65" fillId="0" borderId="0" xfId="0" applyFont="true" applyBorder="false" applyAlignment="true" applyProtection="true">
      <alignment horizontal="center" vertical="bottom" textRotation="0" wrapText="false" indent="0" shrinkToFit="false"/>
      <protection locked="false" hidden="false"/>
    </xf>
    <xf numFmtId="172" fontId="26" fillId="0" borderId="0" xfId="0" applyFont="true" applyBorder="false" applyAlignment="false" applyProtection="false">
      <alignment horizontal="general" vertical="bottom" textRotation="0" wrapText="false" indent="0" shrinkToFit="false"/>
      <protection locked="true" hidden="false"/>
    </xf>
    <xf numFmtId="172" fontId="65" fillId="0" borderId="0" xfId="0" applyFont="true" applyBorder="false" applyAlignment="true" applyProtection="true">
      <alignment horizontal="center" vertical="bottom" textRotation="0" wrapText="false" indent="0" shrinkToFit="false"/>
      <protection locked="true" hidden="true"/>
    </xf>
    <xf numFmtId="184" fontId="65" fillId="0" borderId="0" xfId="0" applyFont="true" applyBorder="false" applyAlignment="true" applyProtection="true">
      <alignment horizontal="center" vertical="bottom" textRotation="0" wrapText="false" indent="0" shrinkToFit="false"/>
      <protection locked="true" hidden="true"/>
    </xf>
    <xf numFmtId="176" fontId="65" fillId="0" borderId="0" xfId="0" applyFont="true" applyBorder="false" applyAlignment="true" applyProtection="true">
      <alignment horizontal="center" vertical="bottom" textRotation="0" wrapText="false" indent="0" shrinkToFit="false"/>
      <protection locked="true" hidden="true"/>
    </xf>
    <xf numFmtId="177"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67" fontId="133" fillId="0" borderId="0" xfId="0" applyFont="true" applyBorder="false" applyAlignment="true" applyProtection="true">
      <alignment horizontal="center" vertical="bottom" textRotation="0" wrapText="false" indent="0" shrinkToFit="false"/>
      <protection locked="false" hidden="true"/>
    </xf>
    <xf numFmtId="173" fontId="133" fillId="0" borderId="0" xfId="0" applyFont="true" applyBorder="false" applyAlignment="true" applyProtection="true">
      <alignment horizontal="center" vertical="bottom" textRotation="0" wrapText="false" indent="0" shrinkToFit="false"/>
      <protection locked="true" hidden="true"/>
    </xf>
    <xf numFmtId="183" fontId="133" fillId="0" borderId="0" xfId="0" applyFont="true" applyBorder="false" applyAlignment="true" applyProtection="true">
      <alignment horizontal="center" vertical="bottom" textRotation="0" wrapText="false" indent="0" shrinkToFit="false"/>
      <protection locked="true" hidden="true"/>
    </xf>
    <xf numFmtId="168" fontId="133" fillId="0" borderId="0" xfId="0" applyFont="true" applyBorder="false" applyAlignment="true" applyProtection="true">
      <alignment horizontal="center" vertical="bottom" textRotation="0" wrapText="false" indent="0" shrinkToFit="false"/>
      <protection locked="true" hidden="true"/>
    </xf>
    <xf numFmtId="183" fontId="133" fillId="0" borderId="0" xfId="0" applyFont="true" applyBorder="false" applyAlignment="true" applyProtection="true">
      <alignment horizontal="center" vertical="bottom" textRotation="0" wrapText="false" indent="0" shrinkToFit="false"/>
      <protection locked="false" hidden="false"/>
    </xf>
    <xf numFmtId="172" fontId="133" fillId="0" borderId="0" xfId="0" applyFont="true" applyBorder="false" applyAlignment="false" applyProtection="false">
      <alignment horizontal="general" vertical="bottom" textRotation="0" wrapText="false" indent="0" shrinkToFit="false"/>
      <protection locked="true" hidden="false"/>
    </xf>
    <xf numFmtId="172" fontId="133" fillId="0" borderId="0" xfId="0" applyFont="true" applyBorder="false" applyAlignment="true" applyProtection="true">
      <alignment horizontal="center" vertical="bottom" textRotation="0" wrapText="false" indent="0" shrinkToFit="false"/>
      <protection locked="true" hidden="true"/>
    </xf>
    <xf numFmtId="184" fontId="133" fillId="0" borderId="0" xfId="0" applyFont="true" applyBorder="false" applyAlignment="true" applyProtection="true">
      <alignment horizontal="center" vertical="bottom" textRotation="0" wrapText="false" indent="0" shrinkToFit="false"/>
      <protection locked="true" hidden="true"/>
    </xf>
    <xf numFmtId="176" fontId="133" fillId="0" borderId="0" xfId="0" applyFont="true" applyBorder="false" applyAlignment="true" applyProtection="true">
      <alignment horizontal="center" vertical="bottom" textRotation="0" wrapText="false" indent="0" shrinkToFit="false"/>
      <protection locked="true" hidden="true"/>
    </xf>
    <xf numFmtId="177" fontId="133" fillId="0" borderId="0" xfId="0" applyFont="true" applyBorder="false" applyAlignment="true" applyProtection="true">
      <alignment horizontal="center" vertical="bottom" textRotation="0" wrapText="false" indent="0" shrinkToFit="false"/>
      <protection locked="true" hidden="true"/>
    </xf>
    <xf numFmtId="164" fontId="133" fillId="0" borderId="0" xfId="0" applyFont="true" applyBorder="false" applyAlignment="false" applyProtection="true">
      <alignment horizontal="general" vertical="bottom" textRotation="0" wrapText="false" indent="0" shrinkToFit="false"/>
      <protection locked="true" hidden="true"/>
    </xf>
    <xf numFmtId="164" fontId="133" fillId="0" borderId="0" xfId="0" applyFont="true" applyBorder="false" applyAlignment="true" applyProtection="false">
      <alignment horizontal="center" vertical="bottom" textRotation="0" wrapText="false" indent="0" shrinkToFit="false"/>
      <protection locked="true" hidden="false"/>
    </xf>
    <xf numFmtId="168" fontId="133" fillId="0" borderId="0" xfId="0" applyFont="true" applyBorder="false" applyAlignment="true" applyProtection="false">
      <alignment horizontal="center" vertical="bottom" textRotation="0" wrapText="false" indent="0" shrinkToFit="false"/>
      <protection locked="true" hidden="false"/>
    </xf>
    <xf numFmtId="164" fontId="133" fillId="0" borderId="0" xfId="0" applyFont="true" applyBorder="false" applyAlignment="true" applyProtection="true">
      <alignment horizontal="center" vertical="bottom" textRotation="0" wrapText="false" indent="0" shrinkToFit="false"/>
      <protection locked="true" hidden="true"/>
    </xf>
    <xf numFmtId="167" fontId="133" fillId="0" borderId="0" xfId="0" applyFont="true" applyBorder="false" applyAlignment="true" applyProtection="true">
      <alignment horizontal="center" vertical="bottom" textRotation="0" wrapText="false" indent="0" shrinkToFit="false"/>
      <protection locked="false" hidden="true"/>
    </xf>
    <xf numFmtId="173" fontId="133" fillId="0" borderId="0" xfId="0" applyFont="true" applyBorder="false" applyAlignment="true" applyProtection="true">
      <alignment horizontal="center" vertical="bottom" textRotation="0" wrapText="false" indent="0" shrinkToFit="false"/>
      <protection locked="true" hidden="true"/>
    </xf>
    <xf numFmtId="183" fontId="133" fillId="0" borderId="0" xfId="0" applyFont="true" applyBorder="false" applyAlignment="true" applyProtection="true">
      <alignment horizontal="center" vertical="bottom" textRotation="0" wrapText="false" indent="0" shrinkToFit="false"/>
      <protection locked="true" hidden="true"/>
    </xf>
    <xf numFmtId="168" fontId="133" fillId="0" borderId="0" xfId="0" applyFont="true" applyBorder="false" applyAlignment="true" applyProtection="true">
      <alignment horizontal="center" vertical="bottom" textRotation="0" wrapText="false" indent="0" shrinkToFit="false"/>
      <protection locked="true" hidden="true"/>
    </xf>
    <xf numFmtId="183" fontId="133" fillId="0" borderId="0" xfId="0" applyFont="true" applyBorder="false" applyAlignment="true" applyProtection="true">
      <alignment horizontal="center" vertical="bottom" textRotation="0" wrapText="false" indent="0" shrinkToFit="false"/>
      <protection locked="false" hidden="false"/>
    </xf>
    <xf numFmtId="172" fontId="133" fillId="0" borderId="0" xfId="0" applyFont="true" applyBorder="false" applyAlignment="true" applyProtection="true">
      <alignment horizontal="center" vertical="bottom" textRotation="0" wrapText="false" indent="0" shrinkToFit="false"/>
      <protection locked="true" hidden="true"/>
    </xf>
    <xf numFmtId="184" fontId="133" fillId="0" borderId="0" xfId="0" applyFont="true" applyBorder="false" applyAlignment="true" applyProtection="true">
      <alignment horizontal="center" vertical="bottom" textRotation="0" wrapText="false" indent="0" shrinkToFit="false"/>
      <protection locked="true" hidden="true"/>
    </xf>
    <xf numFmtId="176" fontId="133" fillId="0" borderId="0" xfId="0" applyFont="true" applyBorder="false" applyAlignment="true" applyProtection="true">
      <alignment horizontal="center" vertical="bottom" textRotation="0" wrapText="false" indent="0" shrinkToFit="false"/>
      <protection locked="true" hidden="true"/>
    </xf>
    <xf numFmtId="177" fontId="133" fillId="0" borderId="0" xfId="0" applyFont="true" applyBorder="false" applyAlignment="true" applyProtection="true">
      <alignment horizontal="center" vertical="bottom" textRotation="0" wrapText="false" indent="0" shrinkToFit="false"/>
      <protection locked="true" hidden="true"/>
    </xf>
    <xf numFmtId="167" fontId="133" fillId="0" borderId="0" xfId="0" applyFont="true" applyBorder="false" applyAlignment="true" applyProtection="true">
      <alignment horizontal="center" vertical="bottom" textRotation="0" wrapText="false" indent="0" shrinkToFit="false"/>
      <protection locked="true" hidden="true"/>
    </xf>
    <xf numFmtId="164" fontId="133" fillId="0" borderId="0" xfId="0" applyFont="true" applyBorder="false" applyAlignment="false" applyProtection="false">
      <alignment horizontal="general" vertical="bottom" textRotation="0" wrapText="false" indent="0" shrinkToFit="false"/>
      <protection locked="true" hidden="false"/>
    </xf>
    <xf numFmtId="168" fontId="133" fillId="0" borderId="0" xfId="0" applyFont="true" applyBorder="false" applyAlignment="false" applyProtection="false">
      <alignment horizontal="general" vertical="bottom" textRotation="0" wrapText="false" indent="0" shrinkToFit="false"/>
      <protection locked="true" hidden="false"/>
    </xf>
    <xf numFmtId="171" fontId="13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left" vertical="bottom" textRotation="0" wrapText="false" indent="0" shrinkToFit="false"/>
      <protection locked="true" hidden="true"/>
    </xf>
    <xf numFmtId="171" fontId="65" fillId="0" borderId="0" xfId="0" applyFont="true" applyBorder="false" applyAlignment="true" applyProtection="true">
      <alignment horizontal="center" vertical="bottom" textRotation="0" wrapText="false" indent="0" shrinkToFit="false"/>
      <protection locked="true" hidden="true"/>
    </xf>
    <xf numFmtId="183"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3" fontId="65" fillId="0" borderId="0" xfId="0" applyFont="true" applyBorder="false" applyAlignment="true" applyProtection="true">
      <alignment horizontal="center" vertical="bottom" textRotation="0" wrapText="false" indent="0" shrinkToFit="false"/>
      <protection locked="false" hidden="false"/>
    </xf>
    <xf numFmtId="172" fontId="65" fillId="0" borderId="0" xfId="0" applyFont="true" applyBorder="false" applyAlignment="true" applyProtection="true">
      <alignment horizontal="center" vertical="bottom" textRotation="0" wrapText="false" indent="0" shrinkToFit="false"/>
      <protection locked="true" hidden="true"/>
    </xf>
    <xf numFmtId="184" fontId="65" fillId="0" borderId="0" xfId="0" applyFont="true" applyBorder="false" applyAlignment="true" applyProtection="true">
      <alignment horizontal="center" vertical="bottom" textRotation="0" wrapText="false" indent="0" shrinkToFit="false"/>
      <protection locked="true" hidden="true"/>
    </xf>
    <xf numFmtId="176" fontId="65" fillId="0" borderId="0" xfId="0" applyFont="true" applyBorder="false" applyAlignment="true" applyProtection="true">
      <alignment horizontal="center" vertical="bottom" textRotation="0" wrapText="false" indent="0" shrinkToFit="false"/>
      <protection locked="true" hidden="true"/>
    </xf>
    <xf numFmtId="177" fontId="65" fillId="0" borderId="0" xfId="0" applyFont="true" applyBorder="false" applyAlignment="true" applyProtection="true">
      <alignment horizontal="center" vertical="bottom" textRotation="0" wrapText="false" indent="0" shrinkToFit="false"/>
      <protection locked="true" hidden="true"/>
    </xf>
    <xf numFmtId="178" fontId="53" fillId="0" borderId="0" xfId="0" applyFont="true" applyBorder="false" applyAlignment="true" applyProtection="true">
      <alignment horizontal="center" vertical="bottom" textRotation="0" wrapText="false" indent="0" shrinkToFit="false"/>
      <protection locked="true" hidden="true"/>
    </xf>
    <xf numFmtId="164" fontId="104"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false" applyProtection="false">
      <alignment horizontal="general" vertical="bottom" textRotation="0" wrapText="false" indent="0" shrinkToFit="false"/>
      <protection locked="true" hidden="false"/>
    </xf>
    <xf numFmtId="178" fontId="137" fillId="0" borderId="0" xfId="0" applyFont="true" applyBorder="false" applyAlignment="false" applyProtection="true">
      <alignment horizontal="general"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false" hidden="true"/>
    </xf>
    <xf numFmtId="178" fontId="106" fillId="0" borderId="0" xfId="0" applyFont="true" applyBorder="false" applyAlignment="true" applyProtection="true">
      <alignment horizontal="center" vertical="bottom" textRotation="0" wrapText="false" indent="0" shrinkToFit="false"/>
      <protection locked="true" hidden="true"/>
    </xf>
    <xf numFmtId="164" fontId="138" fillId="0" borderId="0" xfId="0" applyFont="true" applyBorder="false" applyAlignment="false" applyProtection="false">
      <alignment horizontal="general" vertical="bottom" textRotation="0" wrapText="false" indent="0" shrinkToFit="false"/>
      <protection locked="true" hidden="false"/>
    </xf>
    <xf numFmtId="164" fontId="138" fillId="0" borderId="0" xfId="0" applyFont="true" applyBorder="false" applyAlignment="false" applyProtection="false">
      <alignment horizontal="general" vertical="bottom" textRotation="0" wrapText="false" indent="0" shrinkToFit="false"/>
      <protection locked="true" hidden="false"/>
    </xf>
    <xf numFmtId="164" fontId="104" fillId="0" borderId="0" xfId="0" applyFont="true" applyBorder="false" applyAlignment="false" applyProtection="true">
      <alignment horizontal="general" vertical="bottom" textRotation="0" wrapText="false" indent="0" shrinkToFit="false"/>
      <protection locked="false" hidden="true"/>
    </xf>
    <xf numFmtId="166" fontId="54" fillId="0" borderId="20" xfId="0" applyFont="true" applyBorder="true" applyAlignment="true" applyProtection="true">
      <alignment horizontal="center" vertical="bottom" textRotation="0" wrapText="false" indent="0" shrinkToFit="false"/>
      <protection locked="false" hidden="true"/>
    </xf>
    <xf numFmtId="178" fontId="104" fillId="0" borderId="0" xfId="0" applyFont="true" applyBorder="false" applyAlignment="false" applyProtection="true">
      <alignment horizontal="general" vertical="bottom" textRotation="0" wrapText="false" indent="0" shrinkToFit="false"/>
      <protection locked="true" hidden="true"/>
    </xf>
    <xf numFmtId="166" fontId="54" fillId="0" borderId="9"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false" applyAlignment="true" applyProtection="true">
      <alignment horizontal="center" vertical="bottom" textRotation="0" wrapText="false" indent="0" shrinkToFit="false"/>
      <protection locked="false" hidden="true"/>
    </xf>
    <xf numFmtId="166" fontId="50" fillId="0" borderId="0" xfId="0" applyFont="true" applyBorder="true" applyAlignment="true" applyProtection="true">
      <alignment horizontal="center" vertical="bottom" textRotation="0" wrapText="false" indent="0" shrinkToFit="false"/>
      <protection locked="false" hidden="true"/>
    </xf>
    <xf numFmtId="164" fontId="54" fillId="0" borderId="16" xfId="0" applyFont="true" applyBorder="true" applyAlignment="true" applyProtection="true">
      <alignment horizontal="center" vertical="bottom" textRotation="0" wrapText="false" indent="0" shrinkToFit="false"/>
      <protection locked="false" hidden="true"/>
    </xf>
    <xf numFmtId="168" fontId="53" fillId="28" borderId="0"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false" applyAlignment="false" applyProtection="true">
      <alignment horizontal="general" vertical="bottom" textRotation="0" wrapText="false" indent="0" shrinkToFit="false"/>
      <protection locked="true" hidden="true"/>
    </xf>
    <xf numFmtId="178" fontId="53" fillId="0" borderId="0" xfId="0" applyFont="true" applyBorder="false" applyAlignment="true" applyProtection="true">
      <alignment horizontal="center" vertical="bottom" textRotation="0" wrapText="false" indent="0" shrinkToFit="false"/>
      <protection locked="true" hidden="true"/>
    </xf>
    <xf numFmtId="168" fontId="53" fillId="28" borderId="0" xfId="0" applyFont="true" applyBorder="false" applyAlignment="true" applyProtection="true">
      <alignment horizontal="center" vertical="bottom" textRotation="0" wrapText="false" indent="0" shrinkToFit="false"/>
      <protection locked="true" hidden="true"/>
    </xf>
    <xf numFmtId="168" fontId="53" fillId="0" borderId="0" xfId="0" applyFont="true" applyBorder="false" applyAlignment="false" applyProtection="true">
      <alignment horizontal="general" vertical="bottom" textRotation="0" wrapText="false" indent="0" shrinkToFit="false"/>
      <protection locked="true" hidden="true"/>
    </xf>
    <xf numFmtId="178" fontId="100" fillId="0" borderId="0" xfId="0" applyFont="true" applyBorder="false" applyAlignment="false" applyProtection="true">
      <alignment horizontal="general" vertical="bottom" textRotation="0" wrapText="false" indent="0" shrinkToFit="false"/>
      <protection locked="true" hidden="true"/>
    </xf>
    <xf numFmtId="174" fontId="53" fillId="28" borderId="0" xfId="0" applyFont="true" applyBorder="false" applyAlignment="true" applyProtection="true">
      <alignment horizontal="center" vertical="bottom" textRotation="0" wrapText="false" indent="0" shrinkToFit="false"/>
      <protection locked="true" hidden="true"/>
    </xf>
    <xf numFmtId="166" fontId="54" fillId="24" borderId="20" xfId="0" applyFont="true" applyBorder="true" applyAlignment="true" applyProtection="true">
      <alignment horizontal="center" vertical="bottom" textRotation="0" wrapText="false" indent="0" shrinkToFit="false"/>
      <protection locked="false" hidden="true"/>
    </xf>
    <xf numFmtId="173" fontId="53" fillId="0" borderId="18"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false" hidden="false"/>
    </xf>
    <xf numFmtId="164" fontId="50" fillId="0" borderId="0" xfId="0" applyFont="true" applyBorder="false" applyAlignment="true" applyProtection="true">
      <alignment horizontal="center" vertical="bottom" textRotation="0" wrapText="false" indent="0" shrinkToFit="false"/>
      <protection locked="false" hidden="true"/>
    </xf>
    <xf numFmtId="164" fontId="113" fillId="0" borderId="0" xfId="0" applyFont="true" applyBorder="false" applyAlignment="true" applyProtection="true">
      <alignment horizontal="center" vertical="bottom" textRotation="0" wrapText="false" indent="0" shrinkToFit="false"/>
      <protection locked="true" hidden="true"/>
    </xf>
    <xf numFmtId="164" fontId="113" fillId="0" borderId="0" xfId="0" applyFont="true" applyBorder="false" applyAlignment="false" applyProtection="true">
      <alignment horizontal="general" vertical="bottom" textRotation="0" wrapText="false" indent="0" shrinkToFit="false"/>
      <protection locked="true" hidden="true"/>
    </xf>
    <xf numFmtId="164" fontId="113" fillId="0" borderId="0" xfId="0" applyFont="true" applyBorder="false" applyAlignment="true" applyProtection="true">
      <alignment horizontal="left" vertical="bottom" textRotation="0" wrapText="false" indent="0" shrinkToFit="false"/>
      <protection locked="true" hidden="true"/>
    </xf>
    <xf numFmtId="166" fontId="113" fillId="28" borderId="0" xfId="0" applyFont="true" applyBorder="false" applyAlignment="true" applyProtection="true">
      <alignment horizontal="left" vertical="bottom" textRotation="0" wrapText="false" indent="0" shrinkToFit="false"/>
      <protection locked="true" hidden="true"/>
    </xf>
    <xf numFmtId="166" fontId="113" fillId="28" borderId="0" xfId="0" applyFont="true" applyBorder="false" applyAlignment="true" applyProtection="true">
      <alignment horizontal="center" vertical="bottom" textRotation="0" wrapText="false" indent="0" shrinkToFit="false"/>
      <protection locked="true" hidden="true"/>
    </xf>
    <xf numFmtId="164" fontId="114" fillId="28" borderId="11" xfId="0" applyFont="true" applyBorder="true" applyAlignment="true" applyProtection="true">
      <alignment horizontal="center" vertical="bottom" textRotation="0" wrapText="false" indent="0" shrinkToFit="false"/>
      <protection locked="true" hidden="true"/>
    </xf>
    <xf numFmtId="164" fontId="114" fillId="0" borderId="0" xfId="0" applyFont="true" applyBorder="true" applyAlignment="true" applyProtection="true">
      <alignment horizontal="center" vertical="bottom" textRotation="0" wrapText="false" indent="0" shrinkToFit="false"/>
      <protection locked="true" hidden="true"/>
    </xf>
    <xf numFmtId="166" fontId="101" fillId="28" borderId="0" xfId="0" applyFont="true" applyBorder="false" applyAlignment="true" applyProtection="true">
      <alignment horizontal="left" vertical="bottom" textRotation="0" wrapText="false" indent="0" shrinkToFit="false"/>
      <protection locked="true" hidden="true"/>
    </xf>
    <xf numFmtId="166" fontId="54" fillId="0" borderId="20" xfId="0" applyFont="true" applyBorder="true" applyAlignment="true" applyProtection="true">
      <alignment horizontal="center" vertical="bottom" textRotation="0" wrapText="false" indent="0" shrinkToFit="false"/>
      <protection locked="false" hidden="false"/>
    </xf>
    <xf numFmtId="166" fontId="54" fillId="0" borderId="16" xfId="0" applyFont="true" applyBorder="true" applyAlignment="true" applyProtection="true">
      <alignment horizontal="center" vertical="bottom" textRotation="0" wrapText="false" indent="0" shrinkToFit="false"/>
      <protection locked="false" hidden="false"/>
    </xf>
  </cellXfs>
  <cellStyles count="44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20% - Accent1" xfId="24" builtinId="53" customBuiltin="true"/>
    <cellStyle name="20% - Accent2" xfId="25" builtinId="53" customBuiltin="true"/>
    <cellStyle name="20% - Accent3" xfId="26" builtinId="53" customBuiltin="true"/>
    <cellStyle name="20% - Accent4" xfId="27" builtinId="53" customBuiltin="true"/>
    <cellStyle name="20% - Accent5" xfId="28" builtinId="53" customBuiltin="true"/>
    <cellStyle name="20% - Accent6" xfId="29" builtinId="53" customBuiltin="true"/>
    <cellStyle name="40% - Accent1" xfId="30" builtinId="53" customBuiltin="true"/>
    <cellStyle name="40% - Accent2" xfId="31" builtinId="53" customBuiltin="true"/>
    <cellStyle name="40% - Accent3" xfId="32" builtinId="53" customBuiltin="true"/>
    <cellStyle name="40% - Accent4" xfId="33" builtinId="53" customBuiltin="true"/>
    <cellStyle name="40% - Accent5" xfId="34" builtinId="53" customBuiltin="true"/>
    <cellStyle name="40% - Accent6" xfId="35" builtinId="53" customBuiltin="true"/>
    <cellStyle name="60% - Accent1" xfId="36" builtinId="53" customBuiltin="true"/>
    <cellStyle name="60% - Accent2" xfId="37" builtinId="53" customBuiltin="true"/>
    <cellStyle name="60% - Accent3" xfId="38" builtinId="53" customBuiltin="true"/>
    <cellStyle name="60% - Accent4" xfId="39" builtinId="53" customBuiltin="true"/>
    <cellStyle name="60% - Accent5" xfId="40" builtinId="53" customBuiltin="true"/>
    <cellStyle name="60% - Accent6" xfId="41" builtinId="53" customBuiltin="true"/>
    <cellStyle name="Accent1" xfId="42" builtinId="53" customBuiltin="true"/>
    <cellStyle name="Accent2" xfId="43" builtinId="53" customBuiltin="true"/>
    <cellStyle name="Accent3" xfId="44" builtinId="53" customBuiltin="true"/>
    <cellStyle name="Accent4" xfId="45" builtinId="53" customBuiltin="true"/>
    <cellStyle name="Accent5" xfId="46" builtinId="53" customBuiltin="true"/>
    <cellStyle name="Accent6" xfId="47" builtinId="53" customBuiltin="true"/>
    <cellStyle name="Bad" xfId="48" builtinId="53" customBuiltin="true"/>
    <cellStyle name="Calculation" xfId="49" builtinId="53" customBuiltin="true"/>
    <cellStyle name="Check Cell" xfId="50" builtinId="53" customBuiltin="true"/>
    <cellStyle name="Explanatory Text" xfId="51" builtinId="53" customBuiltin="true"/>
    <cellStyle name="Good" xfId="52" builtinId="53" customBuiltin="true"/>
    <cellStyle name="Heading 1" xfId="53" builtinId="53" customBuiltin="true"/>
    <cellStyle name="Heading 2" xfId="54" builtinId="53" customBuiltin="true"/>
    <cellStyle name="Heading 3" xfId="55" builtinId="53" customBuiltin="true"/>
    <cellStyle name="Heading 4" xfId="56" builtinId="53" customBuiltin="true"/>
    <cellStyle name="Input" xfId="57" builtinId="53" customBuiltin="true"/>
    <cellStyle name="Linked Cell" xfId="58" builtinId="53" customBuiltin="true"/>
    <cellStyle name="Neutral" xfId="59" builtinId="53" customBuiltin="true"/>
    <cellStyle name="Note" xfId="60" builtinId="53" customBuiltin="true"/>
    <cellStyle name="Output" xfId="61" builtinId="53" customBuiltin="true"/>
    <cellStyle name="Title" xfId="62" builtinId="53" customBuiltin="true"/>
    <cellStyle name="Total" xfId="63" builtinId="53" customBuiltin="true"/>
    <cellStyle name="Warning Text" xfId="64" builtinId="53" customBuiltin="true"/>
    <cellStyle name="Untitled1" xfId="65" builtinId="53" customBuiltin="true"/>
    <cellStyle name="Untitled2" xfId="66" builtinId="53" customBuiltin="true"/>
    <cellStyle name="Untitled3" xfId="67" builtinId="53" customBuiltin="true"/>
    <cellStyle name="Untitled4" xfId="68" builtinId="53" customBuiltin="true"/>
    <cellStyle name="Untitled5" xfId="69" builtinId="53" customBuiltin="true"/>
    <cellStyle name="Untitled6" xfId="70" builtinId="53" customBuiltin="true"/>
    <cellStyle name="Untitled7" xfId="71" builtinId="53" customBuiltin="true"/>
    <cellStyle name="Untitled8" xfId="72" builtinId="53" customBuiltin="true"/>
    <cellStyle name="Untitled9" xfId="73" builtinId="53" customBuiltin="true"/>
    <cellStyle name="Untitled10" xfId="74" builtinId="53" customBuiltin="true"/>
    <cellStyle name="Untitled11" xfId="75" builtinId="53" customBuiltin="true"/>
    <cellStyle name="Untitled12" xfId="76" builtinId="53" customBuiltin="true"/>
    <cellStyle name="Untitled13" xfId="77" builtinId="53" customBuiltin="true"/>
    <cellStyle name="Untitled14" xfId="78" builtinId="53" customBuiltin="true"/>
    <cellStyle name="Untitled15" xfId="79" builtinId="53" customBuiltin="true"/>
    <cellStyle name="Untitled16" xfId="80" builtinId="53" customBuiltin="true"/>
    <cellStyle name="Untitled17" xfId="81" builtinId="53" customBuiltin="true"/>
    <cellStyle name="Untitled18" xfId="82" builtinId="53" customBuiltin="true"/>
    <cellStyle name="Untitled19" xfId="83" builtinId="53" customBuiltin="true"/>
    <cellStyle name="Untitled20" xfId="84" builtinId="53" customBuiltin="true"/>
    <cellStyle name="Untitled21" xfId="85" builtinId="53" customBuiltin="true"/>
    <cellStyle name="Untitled22" xfId="86" builtinId="53" customBuiltin="true"/>
    <cellStyle name="Untitled23" xfId="87" builtinId="53" customBuiltin="true"/>
    <cellStyle name="Untitled24" xfId="88" builtinId="53" customBuiltin="true"/>
    <cellStyle name="Untitled25" xfId="89" builtinId="53" customBuiltin="true"/>
    <cellStyle name="Untitled26" xfId="90" builtinId="53" customBuiltin="true"/>
    <cellStyle name="Untitled27" xfId="91" builtinId="53" customBuiltin="true"/>
    <cellStyle name="Untitled28" xfId="92" builtinId="53" customBuiltin="true"/>
    <cellStyle name="Untitled29" xfId="93" builtinId="53" customBuiltin="true"/>
    <cellStyle name="Untitled30" xfId="94" builtinId="53" customBuiltin="true"/>
    <cellStyle name="Untitled31" xfId="95" builtinId="53" customBuiltin="true"/>
    <cellStyle name="Untitled32" xfId="96" builtinId="53" customBuiltin="true"/>
    <cellStyle name="Untitled33" xfId="97" builtinId="53" customBuiltin="true"/>
    <cellStyle name="Untitled34" xfId="98" builtinId="53" customBuiltin="true"/>
    <cellStyle name="Untitled35" xfId="99" builtinId="53" customBuiltin="true"/>
    <cellStyle name="Untitled36" xfId="100" builtinId="53" customBuiltin="true"/>
    <cellStyle name="Untitled37" xfId="101" builtinId="53" customBuiltin="true"/>
    <cellStyle name="Untitled38" xfId="102" builtinId="53" customBuiltin="true"/>
    <cellStyle name="Untitled39" xfId="103" builtinId="53" customBuiltin="true"/>
    <cellStyle name="Untitled40" xfId="104" builtinId="53" customBuiltin="true"/>
    <cellStyle name="Untitled41" xfId="105" builtinId="53" customBuiltin="true"/>
    <cellStyle name="Untitled42" xfId="106" builtinId="53" customBuiltin="true"/>
    <cellStyle name="Untitled43" xfId="107" builtinId="53" customBuiltin="true"/>
    <cellStyle name="Untitled44" xfId="108" builtinId="53" customBuiltin="true"/>
    <cellStyle name="Untitled45" xfId="109" builtinId="53" customBuiltin="true"/>
    <cellStyle name="Untitled46" xfId="110" builtinId="53" customBuiltin="true"/>
    <cellStyle name="Untitled47" xfId="111" builtinId="53" customBuiltin="true"/>
    <cellStyle name="Untitled48" xfId="112" builtinId="53" customBuiltin="true"/>
    <cellStyle name="Untitled49" xfId="113" builtinId="53" customBuiltin="true"/>
    <cellStyle name="Untitled50" xfId="114" builtinId="53" customBuiltin="true"/>
    <cellStyle name="Untitled51" xfId="115" builtinId="53" customBuiltin="true"/>
    <cellStyle name="Untitled52" xfId="116" builtinId="53" customBuiltin="true"/>
    <cellStyle name="Untitled53" xfId="117" builtinId="53" customBuiltin="true"/>
    <cellStyle name="Untitled54" xfId="118" builtinId="53" customBuiltin="true"/>
    <cellStyle name="Untitled55" xfId="119" builtinId="53" customBuiltin="true"/>
    <cellStyle name="Untitled56" xfId="120" builtinId="53" customBuiltin="true"/>
    <cellStyle name="Untitled57" xfId="121" builtinId="53" customBuiltin="true"/>
    <cellStyle name="Untitled58" xfId="122" builtinId="53" customBuiltin="true"/>
    <cellStyle name="Untitled59" xfId="123" builtinId="53" customBuiltin="true"/>
    <cellStyle name="Untitled60" xfId="124" builtinId="53" customBuiltin="true"/>
    <cellStyle name="Untitled61" xfId="125" builtinId="53" customBuiltin="true"/>
    <cellStyle name="Untitled62" xfId="126" builtinId="53" customBuiltin="true"/>
    <cellStyle name="Untitled63" xfId="127" builtinId="53" customBuiltin="true"/>
    <cellStyle name="Untitled64" xfId="128" builtinId="53" customBuiltin="true"/>
    <cellStyle name="Untitled65" xfId="129" builtinId="53" customBuiltin="true"/>
    <cellStyle name="Untitled66" xfId="130" builtinId="53" customBuiltin="true"/>
    <cellStyle name="Untitled67" xfId="131" builtinId="53" customBuiltin="true"/>
    <cellStyle name="Untitled68" xfId="132" builtinId="53" customBuiltin="true"/>
    <cellStyle name="Untitled69" xfId="133" builtinId="53" customBuiltin="true"/>
    <cellStyle name="Untitled70" xfId="134" builtinId="53" customBuiltin="true"/>
    <cellStyle name="Untitled71" xfId="135" builtinId="53" customBuiltin="true"/>
    <cellStyle name="Untitled72" xfId="136" builtinId="53" customBuiltin="true"/>
    <cellStyle name="Untitled73" xfId="137" builtinId="53" customBuiltin="true"/>
    <cellStyle name="Untitled74" xfId="138" builtinId="53" customBuiltin="true"/>
    <cellStyle name="Untitled75" xfId="139" builtinId="53" customBuiltin="true"/>
    <cellStyle name="Untitled76" xfId="140" builtinId="53" customBuiltin="true"/>
    <cellStyle name="Untitled77" xfId="141" builtinId="53" customBuiltin="true"/>
    <cellStyle name="Untitled78" xfId="142" builtinId="53" customBuiltin="true"/>
    <cellStyle name="Untitled79" xfId="143" builtinId="53" customBuiltin="true"/>
    <cellStyle name="Untitled80" xfId="144" builtinId="53" customBuiltin="true"/>
    <cellStyle name="Untitled81" xfId="145" builtinId="53" customBuiltin="true"/>
    <cellStyle name="Untitled82" xfId="146" builtinId="53" customBuiltin="true"/>
    <cellStyle name="Untitled83" xfId="147" builtinId="53" customBuiltin="true"/>
    <cellStyle name="Untitled84" xfId="148" builtinId="53" customBuiltin="true"/>
    <cellStyle name="Untitled85" xfId="149" builtinId="53" customBuiltin="true"/>
    <cellStyle name="Untitled86" xfId="150" builtinId="53" customBuiltin="true"/>
    <cellStyle name="Untitled87" xfId="151" builtinId="53" customBuiltin="true"/>
    <cellStyle name="Untitled88" xfId="152" builtinId="53" customBuiltin="true"/>
    <cellStyle name="Untitled89" xfId="153" builtinId="53" customBuiltin="true"/>
    <cellStyle name="Untitled90" xfId="154" builtinId="53" customBuiltin="true"/>
    <cellStyle name="Untitled91" xfId="155" builtinId="53" customBuiltin="true"/>
    <cellStyle name="Untitled92" xfId="156" builtinId="53" customBuiltin="true"/>
    <cellStyle name="Untitled93" xfId="157" builtinId="53" customBuiltin="true"/>
    <cellStyle name="Untitled94" xfId="158" builtinId="53" customBuiltin="true"/>
    <cellStyle name="Untitled95" xfId="159" builtinId="53" customBuiltin="true"/>
    <cellStyle name="Untitled96" xfId="160" builtinId="53" customBuiltin="true"/>
    <cellStyle name="Untitled97" xfId="161" builtinId="53" customBuiltin="true"/>
    <cellStyle name="Untitled98" xfId="162" builtinId="53" customBuiltin="true"/>
    <cellStyle name="Untitled99" xfId="163" builtinId="53" customBuiltin="true"/>
    <cellStyle name="Untitled100" xfId="164" builtinId="53" customBuiltin="true"/>
    <cellStyle name="Untitled101" xfId="165" builtinId="53" customBuiltin="true"/>
    <cellStyle name="Untitled102" xfId="166" builtinId="53" customBuiltin="true"/>
    <cellStyle name="Untitled103" xfId="167" builtinId="53" customBuiltin="true"/>
    <cellStyle name="Untitled104" xfId="168" builtinId="53" customBuiltin="true"/>
    <cellStyle name="Untitled105" xfId="169" builtinId="53" customBuiltin="true"/>
    <cellStyle name="Untitled106" xfId="170" builtinId="53" customBuiltin="true"/>
    <cellStyle name="Untitled107" xfId="171" builtinId="53" customBuiltin="true"/>
    <cellStyle name="Untitled108" xfId="172" builtinId="53" customBuiltin="true"/>
    <cellStyle name="Untitled109" xfId="173" builtinId="53" customBuiltin="true"/>
    <cellStyle name="Untitled110" xfId="174" builtinId="53" customBuiltin="true"/>
    <cellStyle name="Untitled111" xfId="175" builtinId="53" customBuiltin="true"/>
    <cellStyle name="Untitled112" xfId="176" builtinId="53" customBuiltin="true"/>
    <cellStyle name="Untitled113" xfId="177" builtinId="53" customBuiltin="true"/>
    <cellStyle name="Untitled114" xfId="178" builtinId="53" customBuiltin="true"/>
    <cellStyle name="Untitled115" xfId="179" builtinId="53" customBuiltin="true"/>
    <cellStyle name="Untitled116" xfId="180" builtinId="53" customBuiltin="true"/>
    <cellStyle name="Untitled117" xfId="181" builtinId="53" customBuiltin="true"/>
    <cellStyle name="Untitled118" xfId="182" builtinId="53" customBuiltin="true"/>
    <cellStyle name="Untitled119" xfId="183" builtinId="53" customBuiltin="true"/>
    <cellStyle name="Untitled120" xfId="184" builtinId="53" customBuiltin="true"/>
    <cellStyle name="Untitled121" xfId="185" builtinId="53" customBuiltin="true"/>
    <cellStyle name="Untitled122" xfId="186" builtinId="53" customBuiltin="true"/>
    <cellStyle name="Untitled123" xfId="187" builtinId="53" customBuiltin="true"/>
    <cellStyle name="Untitled124" xfId="188" builtinId="53" customBuiltin="true"/>
    <cellStyle name="Untitled125" xfId="189" builtinId="53" customBuiltin="true"/>
    <cellStyle name="Untitled126" xfId="190" builtinId="53" customBuiltin="true"/>
    <cellStyle name="Untitled127" xfId="191" builtinId="53" customBuiltin="true"/>
    <cellStyle name="Untitled128" xfId="192" builtinId="53" customBuiltin="true"/>
    <cellStyle name="Untitled129" xfId="193" builtinId="53" customBuiltin="true"/>
    <cellStyle name="Untitled130" xfId="194" builtinId="53" customBuiltin="true"/>
    <cellStyle name="Untitled131" xfId="195" builtinId="53" customBuiltin="true"/>
    <cellStyle name="Untitled132" xfId="196" builtinId="53" customBuiltin="true"/>
    <cellStyle name="Untitled133" xfId="197" builtinId="53" customBuiltin="true"/>
    <cellStyle name="Untitled134" xfId="198" builtinId="53" customBuiltin="true"/>
    <cellStyle name="Untitled135" xfId="199" builtinId="53" customBuiltin="true"/>
    <cellStyle name="Untitled136" xfId="200" builtinId="53" customBuiltin="true"/>
    <cellStyle name="Untitled137" xfId="201" builtinId="53" customBuiltin="true"/>
    <cellStyle name="Untitled138" xfId="202" builtinId="53" customBuiltin="true"/>
    <cellStyle name="Untitled139" xfId="203" builtinId="53" customBuiltin="true"/>
    <cellStyle name="Untitled140" xfId="204" builtinId="53" customBuiltin="true"/>
    <cellStyle name="Untitled141" xfId="205" builtinId="53" customBuiltin="true"/>
    <cellStyle name="Untitled142" xfId="206" builtinId="53" customBuiltin="true"/>
    <cellStyle name="Untitled143" xfId="207" builtinId="53" customBuiltin="true"/>
    <cellStyle name="Untitled144" xfId="208" builtinId="53" customBuiltin="true"/>
    <cellStyle name="Untitled145" xfId="209" builtinId="53" customBuiltin="true"/>
    <cellStyle name="Untitled146" xfId="210" builtinId="53" customBuiltin="true"/>
    <cellStyle name="Untitled147" xfId="211" builtinId="53" customBuiltin="true"/>
    <cellStyle name="Untitled148" xfId="212" builtinId="53" customBuiltin="true"/>
    <cellStyle name="Untitled149" xfId="213" builtinId="53" customBuiltin="true"/>
    <cellStyle name="Untitled150" xfId="214" builtinId="53" customBuiltin="true"/>
    <cellStyle name="Untitled151" xfId="215" builtinId="53" customBuiltin="true"/>
    <cellStyle name="Untitled152" xfId="216" builtinId="53" customBuiltin="true"/>
    <cellStyle name="Untitled153" xfId="217" builtinId="53" customBuiltin="true"/>
    <cellStyle name="Untitled154" xfId="218" builtinId="53" customBuiltin="true"/>
    <cellStyle name="Untitled155" xfId="219" builtinId="53" customBuiltin="true"/>
    <cellStyle name="Untitled156" xfId="220" builtinId="53" customBuiltin="true"/>
    <cellStyle name="Untitled157" xfId="221" builtinId="53" customBuiltin="true"/>
    <cellStyle name="Untitled158" xfId="222" builtinId="53" customBuiltin="true"/>
    <cellStyle name="Untitled159" xfId="223" builtinId="53" customBuiltin="true"/>
    <cellStyle name="Untitled160" xfId="224" builtinId="53" customBuiltin="true"/>
    <cellStyle name="Untitled161" xfId="225" builtinId="53" customBuiltin="true"/>
    <cellStyle name="Untitled162" xfId="226" builtinId="53" customBuiltin="true"/>
    <cellStyle name="Untitled163" xfId="227" builtinId="53" customBuiltin="true"/>
    <cellStyle name="Untitled164" xfId="228" builtinId="53" customBuiltin="true"/>
    <cellStyle name="Untitled165" xfId="229" builtinId="53" customBuiltin="true"/>
    <cellStyle name="Untitled166" xfId="230" builtinId="53" customBuiltin="true"/>
    <cellStyle name="Untitled167" xfId="231" builtinId="53" customBuiltin="true"/>
    <cellStyle name="Untitled168" xfId="232" builtinId="53" customBuiltin="true"/>
    <cellStyle name="Untitled169" xfId="233" builtinId="53" customBuiltin="true"/>
    <cellStyle name="Untitled170" xfId="234" builtinId="53" customBuiltin="true"/>
    <cellStyle name="Untitled171" xfId="235" builtinId="53" customBuiltin="true"/>
    <cellStyle name="Untitled172" xfId="236" builtinId="53" customBuiltin="true"/>
    <cellStyle name="Untitled173" xfId="237" builtinId="53" customBuiltin="true"/>
    <cellStyle name="Untitled174" xfId="238" builtinId="53" customBuiltin="true"/>
    <cellStyle name="Untitled175" xfId="239" builtinId="53" customBuiltin="true"/>
    <cellStyle name="Untitled176" xfId="240" builtinId="53" customBuiltin="true"/>
    <cellStyle name="Untitled177" xfId="241" builtinId="53" customBuiltin="true"/>
    <cellStyle name="Untitled178" xfId="242" builtinId="53" customBuiltin="true"/>
    <cellStyle name="Untitled179" xfId="243" builtinId="53" customBuiltin="true"/>
    <cellStyle name="Untitled180" xfId="244" builtinId="53" customBuiltin="true"/>
    <cellStyle name="Untitled181" xfId="245" builtinId="53" customBuiltin="true"/>
    <cellStyle name="Untitled182" xfId="246" builtinId="53" customBuiltin="true"/>
    <cellStyle name="Untitled183" xfId="247" builtinId="53" customBuiltin="true"/>
    <cellStyle name="Untitled184" xfId="248" builtinId="53" customBuiltin="true"/>
    <cellStyle name="Untitled185" xfId="249" builtinId="53" customBuiltin="true"/>
    <cellStyle name="Untitled186" xfId="250" builtinId="53" customBuiltin="true"/>
    <cellStyle name="Untitled187" xfId="251" builtinId="53" customBuiltin="true"/>
    <cellStyle name="Untitled188" xfId="252" builtinId="53" customBuiltin="true"/>
    <cellStyle name="Untitled189" xfId="253" builtinId="53" customBuiltin="true"/>
    <cellStyle name="Untitled190" xfId="254" builtinId="53" customBuiltin="true"/>
    <cellStyle name="Untitled191" xfId="255" builtinId="53" customBuiltin="true"/>
    <cellStyle name="Untitled192" xfId="256" builtinId="53" customBuiltin="true"/>
    <cellStyle name="Untitled193" xfId="257" builtinId="53" customBuiltin="true"/>
    <cellStyle name="Untitled194" xfId="258" builtinId="53" customBuiltin="true"/>
    <cellStyle name="Untitled195" xfId="259" builtinId="53" customBuiltin="true"/>
    <cellStyle name="Untitled196" xfId="260" builtinId="53" customBuiltin="true"/>
    <cellStyle name="Untitled197" xfId="261" builtinId="53" customBuiltin="true"/>
    <cellStyle name="Untitled198" xfId="262" builtinId="53" customBuiltin="true"/>
    <cellStyle name="Untitled199" xfId="263" builtinId="53" customBuiltin="true"/>
    <cellStyle name="Untitled200" xfId="264" builtinId="53" customBuiltin="true"/>
    <cellStyle name="Untitled201" xfId="265" builtinId="53" customBuiltin="true"/>
    <cellStyle name="Untitled202" xfId="266" builtinId="53" customBuiltin="true"/>
    <cellStyle name="Untitled203" xfId="267" builtinId="53" customBuiltin="true"/>
    <cellStyle name="Untitled204" xfId="268" builtinId="53" customBuiltin="true"/>
    <cellStyle name="Untitled205" xfId="269" builtinId="53" customBuiltin="true"/>
    <cellStyle name="Untitled206" xfId="270" builtinId="53" customBuiltin="true"/>
    <cellStyle name="Untitled207" xfId="271" builtinId="53" customBuiltin="true"/>
    <cellStyle name="Untitled208" xfId="272" builtinId="53" customBuiltin="true"/>
    <cellStyle name="Untitled209" xfId="273" builtinId="53" customBuiltin="true"/>
    <cellStyle name="Untitled210" xfId="274" builtinId="53" customBuiltin="true"/>
    <cellStyle name="Untitled211" xfId="275" builtinId="53" customBuiltin="true"/>
    <cellStyle name="Untitled212" xfId="276" builtinId="53" customBuiltin="true"/>
    <cellStyle name="Untitled213" xfId="277" builtinId="53" customBuiltin="true"/>
    <cellStyle name="Untitled214" xfId="278" builtinId="53" customBuiltin="true"/>
    <cellStyle name="Untitled215" xfId="279" builtinId="53" customBuiltin="true"/>
    <cellStyle name="Untitled216" xfId="280" builtinId="53" customBuiltin="true"/>
    <cellStyle name="Untitled217" xfId="281" builtinId="53" customBuiltin="true"/>
    <cellStyle name="Untitled218" xfId="282" builtinId="53" customBuiltin="true"/>
    <cellStyle name="Untitled219" xfId="283" builtinId="53" customBuiltin="true"/>
    <cellStyle name="Untitled220" xfId="284" builtinId="53" customBuiltin="true"/>
    <cellStyle name="Untitled221" xfId="285" builtinId="53" customBuiltin="true"/>
    <cellStyle name="Untitled222" xfId="286" builtinId="53" customBuiltin="true"/>
    <cellStyle name="Untitled223" xfId="287" builtinId="53" customBuiltin="true"/>
    <cellStyle name="Untitled224" xfId="288" builtinId="53" customBuiltin="true"/>
    <cellStyle name="Untitled225" xfId="289" builtinId="53" customBuiltin="true"/>
    <cellStyle name="Untitled226" xfId="290" builtinId="53" customBuiltin="true"/>
    <cellStyle name="Untitled227" xfId="291" builtinId="53" customBuiltin="true"/>
    <cellStyle name="Untitled228" xfId="292" builtinId="53" customBuiltin="true"/>
    <cellStyle name="Untitled229" xfId="293" builtinId="53" customBuiltin="true"/>
    <cellStyle name="Untitled230" xfId="294" builtinId="53" customBuiltin="true"/>
    <cellStyle name="Untitled231" xfId="295" builtinId="53" customBuiltin="true"/>
    <cellStyle name="Untitled232" xfId="296" builtinId="53" customBuiltin="true"/>
    <cellStyle name="Untitled233" xfId="297" builtinId="53" customBuiltin="true"/>
    <cellStyle name="Untitled234" xfId="298" builtinId="53" customBuiltin="true"/>
    <cellStyle name="Untitled235" xfId="299" builtinId="53" customBuiltin="true"/>
    <cellStyle name="Untitled236" xfId="300" builtinId="53" customBuiltin="true"/>
    <cellStyle name="Untitled237" xfId="301" builtinId="53" customBuiltin="true"/>
    <cellStyle name="Untitled238" xfId="302" builtinId="53" customBuiltin="true"/>
    <cellStyle name="Untitled239" xfId="303" builtinId="53" customBuiltin="true"/>
    <cellStyle name="Untitled240" xfId="304" builtinId="53" customBuiltin="true"/>
    <cellStyle name="Untitled241" xfId="305" builtinId="53" customBuiltin="true"/>
    <cellStyle name="Untitled242" xfId="306" builtinId="53" customBuiltin="true"/>
    <cellStyle name="Untitled243" xfId="307" builtinId="53" customBuiltin="true"/>
    <cellStyle name="Untitled244" xfId="308" builtinId="53" customBuiltin="true"/>
    <cellStyle name="Untitled245" xfId="309" builtinId="53" customBuiltin="true"/>
    <cellStyle name="Untitled246" xfId="310" builtinId="53" customBuiltin="true"/>
    <cellStyle name="Untitled247" xfId="311" builtinId="53" customBuiltin="true"/>
    <cellStyle name="Untitled248" xfId="312" builtinId="53" customBuiltin="true"/>
    <cellStyle name="Untitled249" xfId="313" builtinId="53" customBuiltin="true"/>
    <cellStyle name="Untitled250" xfId="314" builtinId="53" customBuiltin="true"/>
    <cellStyle name="Untitled251" xfId="315" builtinId="53" customBuiltin="true"/>
    <cellStyle name="Untitled252" xfId="316" builtinId="53" customBuiltin="true"/>
    <cellStyle name="Untitled253" xfId="317" builtinId="53" customBuiltin="true"/>
    <cellStyle name="Untitled254" xfId="318" builtinId="53" customBuiltin="true"/>
    <cellStyle name="Untitled255" xfId="319" builtinId="53" customBuiltin="true"/>
    <cellStyle name="Untitled256" xfId="320" builtinId="53" customBuiltin="true"/>
    <cellStyle name="Untitled257" xfId="321" builtinId="53" customBuiltin="true"/>
    <cellStyle name="Untitled258" xfId="322" builtinId="53" customBuiltin="true"/>
    <cellStyle name="Untitled259" xfId="323" builtinId="53" customBuiltin="true"/>
    <cellStyle name="Untitled260" xfId="324" builtinId="53" customBuiltin="true"/>
    <cellStyle name="Untitled261" xfId="325" builtinId="53" customBuiltin="true"/>
    <cellStyle name="Untitled262" xfId="326" builtinId="53" customBuiltin="true"/>
    <cellStyle name="Untitled263" xfId="327" builtinId="53" customBuiltin="true"/>
    <cellStyle name="Untitled264" xfId="328" builtinId="53" customBuiltin="true"/>
    <cellStyle name="Untitled265" xfId="329" builtinId="53" customBuiltin="true"/>
    <cellStyle name="Untitled266" xfId="330" builtinId="53" customBuiltin="true"/>
    <cellStyle name="Untitled267" xfId="331" builtinId="53" customBuiltin="true"/>
    <cellStyle name="Untitled268" xfId="332" builtinId="53" customBuiltin="true"/>
    <cellStyle name="Untitled269" xfId="333" builtinId="53" customBuiltin="true"/>
    <cellStyle name="Untitled270" xfId="334" builtinId="53" customBuiltin="true"/>
    <cellStyle name="Untitled271" xfId="335" builtinId="53" customBuiltin="true"/>
    <cellStyle name="Untitled272" xfId="336" builtinId="53" customBuiltin="true"/>
    <cellStyle name="Untitled273" xfId="337" builtinId="53" customBuiltin="true"/>
    <cellStyle name="Untitled274" xfId="338" builtinId="53" customBuiltin="true"/>
    <cellStyle name="Untitled275" xfId="339" builtinId="53" customBuiltin="true"/>
    <cellStyle name="Untitled276" xfId="340" builtinId="53" customBuiltin="true"/>
    <cellStyle name="Untitled277" xfId="341" builtinId="53" customBuiltin="true"/>
    <cellStyle name="Untitled278" xfId="342" builtinId="53" customBuiltin="true"/>
    <cellStyle name="Untitled279" xfId="343" builtinId="53" customBuiltin="true"/>
    <cellStyle name="Untitled280" xfId="344" builtinId="53" customBuiltin="true"/>
    <cellStyle name="Untitled281" xfId="345" builtinId="53" customBuiltin="true"/>
    <cellStyle name="Untitled282" xfId="346" builtinId="53" customBuiltin="true"/>
    <cellStyle name="Untitled283" xfId="347" builtinId="53" customBuiltin="true"/>
    <cellStyle name="Untitled284" xfId="348" builtinId="53" customBuiltin="true"/>
    <cellStyle name="Untitled285" xfId="349" builtinId="53" customBuiltin="true"/>
    <cellStyle name="Untitled286" xfId="350" builtinId="53" customBuiltin="true"/>
    <cellStyle name="Untitled287" xfId="351" builtinId="53" customBuiltin="true"/>
    <cellStyle name="Untitled288" xfId="352" builtinId="53" customBuiltin="true"/>
    <cellStyle name="Untitled289" xfId="353" builtinId="53" customBuiltin="true"/>
    <cellStyle name="Untitled290" xfId="354" builtinId="53" customBuiltin="true"/>
    <cellStyle name="Untitled291" xfId="355" builtinId="53" customBuiltin="true"/>
    <cellStyle name="Untitled292" xfId="356" builtinId="53" customBuiltin="true"/>
    <cellStyle name="Untitled293" xfId="357" builtinId="53" customBuiltin="true"/>
    <cellStyle name="Untitled294" xfId="358" builtinId="53" customBuiltin="true"/>
    <cellStyle name="Untitled295" xfId="359" builtinId="53" customBuiltin="true"/>
    <cellStyle name="Untitled296" xfId="360" builtinId="53" customBuiltin="true"/>
    <cellStyle name="Untitled297" xfId="361" builtinId="53" customBuiltin="true"/>
    <cellStyle name="Untitled298" xfId="362" builtinId="53" customBuiltin="true"/>
    <cellStyle name="Untitled299" xfId="363" builtinId="53" customBuiltin="true"/>
    <cellStyle name="Untitled300" xfId="364" builtinId="53" customBuiltin="true"/>
    <cellStyle name="Untitled301" xfId="365" builtinId="53" customBuiltin="true"/>
    <cellStyle name="Untitled302" xfId="366" builtinId="53" customBuiltin="true"/>
    <cellStyle name="Untitled303" xfId="367" builtinId="53" customBuiltin="true"/>
    <cellStyle name="Untitled304" xfId="368" builtinId="53" customBuiltin="true"/>
    <cellStyle name="Untitled305" xfId="369" builtinId="53" customBuiltin="true"/>
    <cellStyle name="Untitled306" xfId="370" builtinId="53" customBuiltin="true"/>
    <cellStyle name="Untitled307" xfId="371" builtinId="53" customBuiltin="true"/>
    <cellStyle name="Untitled308" xfId="372" builtinId="53" customBuiltin="true"/>
    <cellStyle name="Untitled309" xfId="373" builtinId="53" customBuiltin="true"/>
    <cellStyle name="Untitled310" xfId="374" builtinId="53" customBuiltin="true"/>
    <cellStyle name="Untitled311" xfId="375" builtinId="53" customBuiltin="true"/>
    <cellStyle name="Untitled312" xfId="376" builtinId="53" customBuiltin="true"/>
    <cellStyle name="Untitled313" xfId="377" builtinId="53" customBuiltin="true"/>
    <cellStyle name="Untitled314" xfId="378" builtinId="53" customBuiltin="true"/>
    <cellStyle name="Untitled315" xfId="379" builtinId="53" customBuiltin="true"/>
    <cellStyle name="Untitled316" xfId="380" builtinId="53" customBuiltin="true"/>
    <cellStyle name="Untitled317" xfId="381" builtinId="53" customBuiltin="true"/>
    <cellStyle name="Untitled318" xfId="382" builtinId="53" customBuiltin="true"/>
    <cellStyle name="Untitled319" xfId="383" builtinId="53" customBuiltin="true"/>
    <cellStyle name="Untitled320" xfId="384" builtinId="53" customBuiltin="true"/>
    <cellStyle name="Untitled321" xfId="385" builtinId="53" customBuiltin="true"/>
    <cellStyle name="Untitled322" xfId="386" builtinId="53" customBuiltin="true"/>
    <cellStyle name="Untitled323" xfId="387" builtinId="53" customBuiltin="true"/>
    <cellStyle name="Untitled324" xfId="388" builtinId="53" customBuiltin="true"/>
    <cellStyle name="Untitled325" xfId="389" builtinId="53" customBuiltin="true"/>
    <cellStyle name="Untitled326" xfId="390" builtinId="53" customBuiltin="true"/>
    <cellStyle name="Untitled327" xfId="391" builtinId="53" customBuiltin="true"/>
    <cellStyle name="Untitled328" xfId="392" builtinId="53" customBuiltin="true"/>
    <cellStyle name="Untitled329" xfId="393" builtinId="53" customBuiltin="true"/>
    <cellStyle name="Untitled330" xfId="394" builtinId="53" customBuiltin="true"/>
    <cellStyle name="Untitled331" xfId="395" builtinId="53" customBuiltin="true"/>
    <cellStyle name="Untitled332" xfId="396" builtinId="53" customBuiltin="true"/>
    <cellStyle name="Untitled333" xfId="397" builtinId="53" customBuiltin="true"/>
    <cellStyle name="Untitled334" xfId="398" builtinId="53" customBuiltin="true"/>
    <cellStyle name="Untitled335" xfId="399" builtinId="53" customBuiltin="true"/>
    <cellStyle name="Untitled336" xfId="400" builtinId="53" customBuiltin="true"/>
    <cellStyle name="Untitled337" xfId="401" builtinId="53" customBuiltin="true"/>
    <cellStyle name="Untitled338" xfId="402" builtinId="53" customBuiltin="true"/>
    <cellStyle name="Untitled339" xfId="403" builtinId="53" customBuiltin="true"/>
    <cellStyle name="Untitled340" xfId="404" builtinId="53" customBuiltin="true"/>
    <cellStyle name="Untitled341" xfId="405" builtinId="53" customBuiltin="true"/>
    <cellStyle name="Untitled342" xfId="406" builtinId="53" customBuiltin="true"/>
    <cellStyle name="Untitled343" xfId="407" builtinId="53" customBuiltin="true"/>
    <cellStyle name="Untitled344" xfId="408" builtinId="53" customBuiltin="true"/>
    <cellStyle name="Untitled345" xfId="409" builtinId="53" customBuiltin="true"/>
    <cellStyle name="Untitled346" xfId="410" builtinId="53" customBuiltin="true"/>
    <cellStyle name="Untitled347" xfId="411" builtinId="53" customBuiltin="true"/>
    <cellStyle name="Untitled348" xfId="412" builtinId="53" customBuiltin="true"/>
    <cellStyle name="Untitled349" xfId="413" builtinId="53" customBuiltin="true"/>
    <cellStyle name="Untitled350" xfId="414" builtinId="53" customBuiltin="true"/>
    <cellStyle name="Untitled351" xfId="415" builtinId="53" customBuiltin="true"/>
    <cellStyle name="Untitled352" xfId="416" builtinId="53" customBuiltin="true"/>
    <cellStyle name="Untitled353" xfId="417" builtinId="53" customBuiltin="true"/>
    <cellStyle name="Untitled354" xfId="418" builtinId="53" customBuiltin="true"/>
    <cellStyle name="Untitled355" xfId="419" builtinId="53" customBuiltin="true"/>
    <cellStyle name="Untitled356" xfId="420" builtinId="53" customBuiltin="true"/>
    <cellStyle name="Untitled357" xfId="421" builtinId="53" customBuiltin="true"/>
    <cellStyle name="Untitled358" xfId="422" builtinId="53" customBuiltin="true"/>
    <cellStyle name="Untitled359" xfId="423" builtinId="53" customBuiltin="true"/>
    <cellStyle name="Untitled360" xfId="424" builtinId="53" customBuiltin="true"/>
    <cellStyle name="Untitled361" xfId="425" builtinId="53" customBuiltin="true"/>
    <cellStyle name="Untitled362" xfId="426" builtinId="53" customBuiltin="true"/>
    <cellStyle name="Untitled363" xfId="427" builtinId="53" customBuiltin="true"/>
    <cellStyle name="Untitled364" xfId="428" builtinId="53" customBuiltin="true"/>
    <cellStyle name="Untitled365" xfId="429" builtinId="53" customBuiltin="true"/>
    <cellStyle name="Untitled366" xfId="430" builtinId="53" customBuiltin="true"/>
    <cellStyle name="Untitled367" xfId="431" builtinId="53" customBuiltin="true"/>
    <cellStyle name="Untitled368" xfId="432" builtinId="53" customBuiltin="true"/>
    <cellStyle name="Untitled369" xfId="433" builtinId="53" customBuiltin="true"/>
    <cellStyle name="Untitled370" xfId="434" builtinId="53" customBuiltin="true"/>
    <cellStyle name="Untitled371" xfId="435" builtinId="53" customBuiltin="true"/>
    <cellStyle name="Untitled372" xfId="436" builtinId="53" customBuiltin="true"/>
    <cellStyle name="Untitled373" xfId="437" builtinId="53" customBuiltin="true"/>
    <cellStyle name="Untitled374" xfId="438" builtinId="53" customBuiltin="true"/>
    <cellStyle name="Untitled375" xfId="439" builtinId="53" customBuiltin="true"/>
    <cellStyle name="Untitled388" xfId="440" builtinId="53" customBuiltin="true"/>
    <cellStyle name="Untitled396" xfId="441" builtinId="53" customBuiltin="true"/>
    <cellStyle name="Untitled380" xfId="442" builtinId="53" customBuiltin="true"/>
    <cellStyle name="Untitled379" xfId="443" builtinId="53" customBuiltin="true"/>
    <cellStyle name="Untitled376" xfId="444" builtinId="53" customBuiltin="true"/>
    <cellStyle name="Untitled377" xfId="445" builtinId="53" customBuiltin="true"/>
    <cellStyle name="Untitled378" xfId="446" builtinId="53" customBuiltin="true"/>
    <cellStyle name="Untitled381" xfId="447" builtinId="53" customBuiltin="true"/>
    <cellStyle name="Untitled382" xfId="448" builtinId="53" customBuiltin="true"/>
    <cellStyle name="Untitled383" xfId="449" builtinId="53" customBuiltin="true"/>
    <cellStyle name="Untitled384" xfId="450" builtinId="53" customBuiltin="true"/>
    <cellStyle name="Untitled385" xfId="451" builtinId="53" customBuiltin="true"/>
    <cellStyle name="Untitled386" xfId="452" builtinId="53" customBuiltin="true"/>
    <cellStyle name="Untitled387" xfId="453" builtinId="53" customBuiltin="true"/>
    <cellStyle name="Untitled389" xfId="454" builtinId="53" customBuiltin="true"/>
  </cellStyles>
  <dxfs count="153">
    <dxf>
      <font>
        <name val="Arial"/>
        <family val="0"/>
        <color rgb="FFFFFFFF"/>
      </font>
    </dxf>
    <dxf>
      <font>
        <name val="Arial"/>
        <family val="0"/>
        <color rgb="FFFFFFFF"/>
      </font>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font>
      <fill>
        <patternFill>
          <bgColor rgb="FFE6E6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font>
      <border diagonalUp="false" diagonalDown="false">
        <left style="thin"/>
        <right style="thin"/>
        <top/>
        <bottom/>
        <diagonal/>
      </border>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0000"/>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0000"/>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FFFF00"/>
        </patternFill>
      </fill>
    </dxf>
    <dxf>
      <font>
        <name val="Arial"/>
        <family val="0"/>
      </font>
      <fill>
        <patternFill>
          <bgColor rgb="FF00FF00"/>
        </patternFill>
      </fill>
    </dxf>
    <dxf>
      <font>
        <name val="Arial"/>
        <family val="0"/>
      </font>
      <fill>
        <patternFill>
          <bgColor rgb="FFE6E6FF"/>
        </patternFill>
      </fill>
    </dxf>
    <dxf>
      <font>
        <name val="Arial"/>
        <family val="0"/>
        <color rgb="FFFF0000"/>
      </font>
    </dxf>
    <dxf>
      <font>
        <name val="Arial"/>
        <family val="0"/>
        <color rgb="FFFFFFFF"/>
      </font>
      <fill>
        <patternFill>
          <bgColor rgb="00FFFFFF"/>
        </patternFill>
      </fill>
    </dxf>
    <dxf>
      <font>
        <name val="Arial"/>
        <family val="0"/>
      </font>
      <fill>
        <patternFill>
          <bgColor rgb="FFFFFF00"/>
        </patternFill>
      </fill>
    </dxf>
    <dxf>
      <font>
        <name val="Arial"/>
        <family val="0"/>
      </font>
      <fill>
        <patternFill>
          <bgColor rgb="FF00FF00"/>
        </patternFill>
      </fill>
    </dxf>
    <dxf>
      <font>
        <name val="Arial"/>
        <family val="0"/>
      </font>
      <fill>
        <patternFill>
          <bgColor rgb="FFE6E6FF"/>
        </patternFill>
      </fill>
    </dxf>
    <dxf>
      <font>
        <name val="Arial"/>
        <family val="0"/>
        <color rgb="FFFF0000"/>
      </font>
    </dxf>
    <dxf>
      <font>
        <name val="Arial"/>
        <family val="0"/>
        <color rgb="FFFFFFFF"/>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00FFFFFF"/>
        </patternFill>
      </fill>
    </dxf>
    <dxf>
      <font>
        <name val="Arial"/>
        <family val="0"/>
      </font>
      <fill>
        <patternFill>
          <bgColor rgb="FFE6E6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FFFF"/>
      </font>
    </dxf>
    <dxf>
      <font>
        <name val="Arial"/>
        <family val="0"/>
        <color rgb="FFFFFFFF"/>
      </font>
    </dxf>
    <dxf>
      <font>
        <name val="Arial"/>
        <family val="0"/>
        <color rgb="FFFFFFFF"/>
      </font>
    </dxf>
    <dxf>
      <font>
        <name val="Arial"/>
        <family val="0"/>
        <color rgb="FFFFFFFF"/>
      </font>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4586"/>
      <rgbColor rgb="FFC0C0C0"/>
      <rgbColor rgb="FF808080"/>
      <rgbColor rgb="FFB3B3B3"/>
      <rgbColor rgb="FFFF3333"/>
      <rgbColor rgb="FFFFFFCC"/>
      <rgbColor rgb="FFCCFFFF"/>
      <rgbColor rgb="FF2323DC"/>
      <rgbColor rgb="FFFF8080"/>
      <rgbColor rgb="FF0066CC"/>
      <rgbColor rgb="FFCCCCFF"/>
      <rgbColor rgb="FF00000A"/>
      <rgbColor rgb="FFFF00FF"/>
      <rgbColor rgb="FFCCFF00"/>
      <rgbColor rgb="FF66FFFF"/>
      <rgbColor rgb="FF800080"/>
      <rgbColor rgb="FF800000"/>
      <rgbColor rgb="FF008080"/>
      <rgbColor rgb="FF0000CC"/>
      <rgbColor rgb="FFE6E6FF"/>
      <rgbColor rgb="FFCFE7F5"/>
      <rgbColor rgb="FFCCFFCC"/>
      <rgbColor rgb="FFFFFF99"/>
      <rgbColor rgb="FF99CCFF"/>
      <rgbColor rgb="FFFF99CC"/>
      <rgbColor rgb="FFCC99FF"/>
      <rgbColor rgb="FFFFCC99"/>
      <rgbColor rgb="FF4472C4"/>
      <rgbColor rgb="FF33CCCC"/>
      <rgbColor rgb="FFEEEEEE"/>
      <rgbColor rgb="FFFFCC00"/>
      <rgbColor rgb="FFFF9900"/>
      <rgbColor rgb="FFFF6600"/>
      <rgbColor rgb="FFFFCCFF"/>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worksheet" Target="worksheets/sheet35.xml"/><Relationship Id="rId37" Type="http://schemas.openxmlformats.org/officeDocument/2006/relationships/worksheet" Target="worksheets/sheet36.xml"/><Relationship Id="rId38" Type="http://schemas.openxmlformats.org/officeDocument/2006/relationships/worksheet" Target="worksheets/sheet37.xml"/><Relationship Id="rId39" Type="http://schemas.openxmlformats.org/officeDocument/2006/relationships/worksheet" Target="worksheets/sheet38.xml"/><Relationship Id="rId40"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i="1" sz="1500" spc="-1" strike="noStrike">
                <a:solidFill>
                  <a:srgbClr val="000000"/>
                </a:solidFill>
                <a:uFill>
                  <a:solidFill>
                    <a:srgbClr val="ffffff"/>
                  </a:solidFill>
                </a:uFill>
                <a:latin typeface="Times New Roman"/>
              </a:defRPr>
            </a:pPr>
            <a:r>
              <a:rPr b="1" i="1" sz="1500" spc="-1" strike="noStrike">
                <a:solidFill>
                  <a:srgbClr val="000000"/>
                </a:solidFill>
                <a:uFill>
                  <a:solidFill>
                    <a:srgbClr val="ffffff"/>
                  </a:solidFill>
                </a:uFill>
                <a:latin typeface="Times New Roman"/>
              </a:rPr>
              <a:t>Productivity</a:t>
            </a:r>
          </a:p>
        </c:rich>
      </c:tx>
      <c:overlay val="0"/>
    </c:title>
    <c:autoTitleDeleted val="0"/>
    <c:plotArea>
      <c:layout>
        <c:manualLayout>
          <c:layoutTarget val="inner"/>
          <c:xMode val="edge"/>
          <c:yMode val="edge"/>
          <c:x val="0.0589823984105796"/>
          <c:y val="0.204951704230043"/>
          <c:w val="0.824604973147487"/>
          <c:h val="0.605640057732874"/>
        </c:manualLayout>
      </c:layout>
      <c:lineChart>
        <c:grouping val="standard"/>
        <c:varyColors val="0"/>
        <c:ser>
          <c:idx val="0"/>
          <c:order val="0"/>
          <c:spPr>
            <a:solidFill>
              <a:srgbClr val="004586"/>
            </a:solidFill>
            <a:ln w="28800">
              <a:solidFill>
                <a:srgbClr val="004586"/>
              </a:solidFill>
              <a:round/>
            </a:ln>
          </c:spPr>
          <c:marker>
            <c:symbol val="none"/>
          </c:marker>
          <c:dLbls>
            <c:showLegendKey val="0"/>
            <c:showVal val="0"/>
            <c:showCatName val="0"/>
            <c:showSerName val="0"/>
            <c:showPercent val="0"/>
            <c:showLeaderLines val="0"/>
          </c:dLbls>
          <c:cat>
            <c:strRef>
              <c:f>'Budget Summary'!$C$60:$C$85</c:f>
              <c:strCache>
                <c:ptCount val="26"/>
                <c:pt idx="0">
                  <c:v>January-1</c:v>
                </c:pt>
                <c:pt idx="1">
                  <c:v>January-2</c:v>
                </c:pt>
                <c:pt idx="2">
                  <c:v>February-3</c:v>
                </c:pt>
                <c:pt idx="3">
                  <c:v>February-4</c:v>
                </c:pt>
                <c:pt idx="4">
                  <c:v>March-5</c:v>
                </c:pt>
                <c:pt idx="5">
                  <c:v>March-6</c:v>
                </c:pt>
                <c:pt idx="6">
                  <c:v>March-7</c:v>
                </c:pt>
                <c:pt idx="7">
                  <c:v>April-8</c:v>
                </c:pt>
                <c:pt idx="8">
                  <c:v>April-9</c:v>
                </c:pt>
                <c:pt idx="9">
                  <c:v>May-10</c:v>
                </c:pt>
                <c:pt idx="10">
                  <c:v>May-11</c:v>
                </c:pt>
                <c:pt idx="11">
                  <c:v>June-12</c:v>
                </c:pt>
                <c:pt idx="12">
                  <c:v>June-13</c:v>
                </c:pt>
                <c:pt idx="13">
                  <c:v>July-14</c:v>
                </c:pt>
                <c:pt idx="14">
                  <c:v>July-15</c:v>
                </c:pt>
                <c:pt idx="15">
                  <c:v>August-16</c:v>
                </c:pt>
                <c:pt idx="16">
                  <c:v>August-17</c:v>
                </c:pt>
                <c:pt idx="17">
                  <c:v>August-18</c:v>
                </c:pt>
                <c:pt idx="18">
                  <c:v>September-19</c:v>
                </c:pt>
                <c:pt idx="19">
                  <c:v>September-20</c:v>
                </c:pt>
                <c:pt idx="20">
                  <c:v>October-21</c:v>
                </c:pt>
                <c:pt idx="21">
                  <c:v>October-22</c:v>
                </c:pt>
                <c:pt idx="22">
                  <c:v>November-23</c:v>
                </c:pt>
                <c:pt idx="23">
                  <c:v>November-24</c:v>
                </c:pt>
                <c:pt idx="24">
                  <c:v>December-25</c:v>
                </c:pt>
                <c:pt idx="25">
                  <c:v>December-26</c:v>
                </c:pt>
              </c:strCache>
            </c:strRef>
          </c:cat>
          <c:val>
            <c:numRef>
              <c:f>'Budget Summary'!$D$60:$D$85</c:f>
              <c:numCache>
                <c:formatCode>General</c:formatCode>
                <c:ptCount val="26"/>
                <c:pt idx="0">
                  <c:v>2.35714285714286</c:v>
                </c:pt>
                <c:pt idx="1">
                  <c:v>2.35714285714286</c:v>
                </c:pt>
                <c:pt idx="2">
                  <c:v>2.35714285714286</c:v>
                </c:pt>
                <c:pt idx="3">
                  <c:v>2.35714285714286</c:v>
                </c:pt>
                <c:pt idx="4">
                  <c:v>2.35714285714286</c:v>
                </c:pt>
                <c:pt idx="5">
                  <c:v>2.35714285714286</c:v>
                </c:pt>
                <c:pt idx="6">
                  <c:v>2.35714285714286</c:v>
                </c:pt>
                <c:pt idx="7">
                  <c:v>2.35714285714286</c:v>
                </c:pt>
                <c:pt idx="8">
                  <c:v>2.35714285714286</c:v>
                </c:pt>
                <c:pt idx="9">
                  <c:v>2.35714285714286</c:v>
                </c:pt>
                <c:pt idx="10">
                  <c:v>2.35714285714286</c:v>
                </c:pt>
                <c:pt idx="11">
                  <c:v>2.35714285714286</c:v>
                </c:pt>
                <c:pt idx="12">
                  <c:v>2.35714285714286</c:v>
                </c:pt>
                <c:pt idx="13">
                  <c:v>2.35714285714286</c:v>
                </c:pt>
                <c:pt idx="14">
                  <c:v>2.35714285714286</c:v>
                </c:pt>
                <c:pt idx="15">
                  <c:v>2.35714285714286</c:v>
                </c:pt>
                <c:pt idx="16">
                  <c:v>2.35714285714286</c:v>
                </c:pt>
                <c:pt idx="17">
                  <c:v>2.35714285714286</c:v>
                </c:pt>
                <c:pt idx="18">
                  <c:v>2.35714285714286</c:v>
                </c:pt>
                <c:pt idx="19">
                  <c:v>2.35714285714286</c:v>
                </c:pt>
                <c:pt idx="20">
                  <c:v>2.35714285714286</c:v>
                </c:pt>
                <c:pt idx="21">
                  <c:v>2.35714285714286</c:v>
                </c:pt>
                <c:pt idx="22">
                  <c:v>2.35714285714286</c:v>
                </c:pt>
                <c:pt idx="23">
                  <c:v>2.35714285714286</c:v>
                </c:pt>
                <c:pt idx="24">
                  <c:v>2.35714285714286</c:v>
                </c:pt>
                <c:pt idx="25">
                  <c:v>2.35714285714286</c:v>
                </c:pt>
              </c:numCache>
            </c:numRef>
          </c:val>
          <c:smooth val="0"/>
        </c:ser>
        <c:hiLowLines>
          <c:spPr>
            <a:ln>
              <a:noFill/>
            </a:ln>
          </c:spPr>
        </c:hiLowLines>
        <c:marker val="0"/>
        <c:axId val="87408390"/>
        <c:axId val="13643273"/>
      </c:lineChart>
      <c:catAx>
        <c:axId val="87408390"/>
        <c:scaling>
          <c:orientation val="minMax"/>
        </c:scaling>
        <c:delete val="0"/>
        <c:axPos val="b"/>
        <c:numFmt formatCode="General" sourceLinked="1"/>
        <c:majorTickMark val="out"/>
        <c:minorTickMark val="none"/>
        <c:tickLblPos val="nextTo"/>
        <c:spPr>
          <a:ln>
            <a:solidFill>
              <a:srgbClr val="b3b3b3"/>
            </a:solidFill>
          </a:ln>
        </c:spPr>
        <c:txPr>
          <a:bodyPr/>
          <a:p>
            <a:pPr>
              <a:defRPr b="0" i="1" sz="800" spc="-1" strike="noStrike">
                <a:solidFill>
                  <a:srgbClr val="000000"/>
                </a:solidFill>
                <a:uFill>
                  <a:solidFill>
                    <a:srgbClr val="ffffff"/>
                  </a:solidFill>
                </a:uFill>
                <a:latin typeface="Times New Roman"/>
              </a:defRPr>
            </a:pPr>
          </a:p>
        </c:txPr>
        <c:crossAx val="13643273"/>
        <c:crosses val="autoZero"/>
        <c:auto val="1"/>
        <c:lblAlgn val="ctr"/>
        <c:lblOffset val="100"/>
      </c:catAx>
      <c:valAx>
        <c:axId val="13643273"/>
        <c:scaling>
          <c:orientation val="minMax"/>
          <c:max val="3"/>
          <c:min val="1"/>
        </c:scaling>
        <c:delete val="0"/>
        <c:axPos val="l"/>
        <c:majorGridlines>
          <c:spPr>
            <a:ln>
              <a:solidFill>
                <a:srgbClr val="b3b3b3"/>
              </a:solidFill>
            </a:ln>
          </c:spPr>
        </c:majorGridlines>
        <c:title>
          <c:tx>
            <c:rich>
              <a:bodyPr rot="-5400000"/>
              <a:lstStyle/>
              <a:p>
                <a:pPr>
                  <a:defRPr b="0" i="1" sz="800" spc="-1" strike="noStrike">
                    <a:solidFill>
                      <a:srgbClr val="000000"/>
                    </a:solidFill>
                    <a:uFill>
                      <a:solidFill>
                        <a:srgbClr val="ffffff"/>
                      </a:solidFill>
                    </a:uFill>
                    <a:latin typeface="Times New Roman"/>
                  </a:defRPr>
                </a:pPr>
                <a:r>
                  <a:rPr b="0" i="1" sz="800" spc="-1" strike="noStrike">
                    <a:solidFill>
                      <a:srgbClr val="000000"/>
                    </a:solidFill>
                    <a:uFill>
                      <a:solidFill>
                        <a:srgbClr val="ffffff"/>
                      </a:solidFill>
                    </a:uFill>
                    <a:latin typeface="Times New Roman"/>
                  </a:rPr>
                  <a:t>Hours/Patient</a:t>
                </a:r>
              </a:p>
            </c:rich>
          </c:tx>
          <c:overlay val="0"/>
        </c:title>
        <c:numFmt formatCode="0.00"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87408390"/>
        <c:crosses val="autoZero"/>
        <c:crossBetween val="midCat"/>
      </c:valAx>
      <c:spPr>
        <a:noFill/>
        <a:ln>
          <a:solidFill>
            <a:srgbClr val="b3b3b3"/>
          </a:solidFill>
        </a:ln>
      </c:spPr>
    </c:plotArea>
    <c:plotVisOnly val="1"/>
    <c:dispBlanksAs val="gap"/>
  </c:chart>
  <c:spPr>
    <a:solidFill>
      <a:srgbClr val="ffffff"/>
    </a:solidFill>
    <a:ln>
      <a:noFill/>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55080</xdr:colOff>
      <xdr:row>30</xdr:row>
      <xdr:rowOff>106560</xdr:rowOff>
    </xdr:from>
    <xdr:to>
      <xdr:col>25</xdr:col>
      <xdr:colOff>52200</xdr:colOff>
      <xdr:row>49</xdr:row>
      <xdr:rowOff>226440</xdr:rowOff>
    </xdr:to>
    <xdr:graphicFrame>
      <xdr:nvGraphicFramePr>
        <xdr:cNvPr id="0" name=""/>
        <xdr:cNvGraphicFramePr/>
      </xdr:nvGraphicFramePr>
      <xdr:xfrm>
        <a:off x="55080" y="5759280"/>
        <a:ext cx="11642040" cy="32590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worksheets/_rels/sheet1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tabColor rgb="FF0000CC"/>
    <pageSetUpPr fitToPage="false"/>
  </sheetPr>
  <dimension ref="A1:B9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false" hidden="false" outlineLevel="0" max="1025" min="1" style="1" width="11.57"/>
  </cols>
  <sheetData>
    <row r="1" customFormat="false" ht="12.85" hidden="false" customHeight="false" outlineLevel="0" collapsed="false">
      <c r="A1" s="1" t="s">
        <v>0</v>
      </c>
    </row>
    <row r="2" customFormat="false" ht="12.85" hidden="false" customHeight="false" outlineLevel="0" collapsed="false"/>
    <row r="3" customFormat="false" ht="15.25" hidden="false" customHeight="false" outlineLevel="0" collapsed="false">
      <c r="B3" s="2" t="s">
        <v>1</v>
      </c>
    </row>
    <row r="4" customFormat="false" ht="15.25" hidden="false" customHeight="false" outlineLevel="0" collapsed="false">
      <c r="B4" s="3"/>
    </row>
    <row r="5" customFormat="false" ht="15.25" hidden="false" customHeight="false" outlineLevel="0" collapsed="false">
      <c r="B5" s="3" t="s">
        <v>2</v>
      </c>
    </row>
    <row r="6" customFormat="false" ht="16.4" hidden="false" customHeight="false" outlineLevel="0" collapsed="false">
      <c r="B6" s="4" t="s">
        <v>3</v>
      </c>
    </row>
    <row r="7" customFormat="false" ht="15.25" hidden="false" customHeight="false" outlineLevel="0" collapsed="false">
      <c r="B7" s="3" t="s">
        <v>4</v>
      </c>
    </row>
    <row r="8" customFormat="false" ht="15.25" hidden="false" customHeight="false" outlineLevel="0" collapsed="false">
      <c r="B8" s="3" t="s">
        <v>5</v>
      </c>
    </row>
    <row r="9" customFormat="false" ht="15.25" hidden="false" customHeight="false" outlineLevel="0" collapsed="false">
      <c r="B9" s="3" t="s">
        <v>6</v>
      </c>
    </row>
    <row r="10" customFormat="false" ht="15.25" hidden="false" customHeight="false" outlineLevel="0" collapsed="false">
      <c r="B10" s="3" t="s">
        <v>7</v>
      </c>
    </row>
    <row r="11" customFormat="false" ht="15.25" hidden="false" customHeight="false" outlineLevel="0" collapsed="false">
      <c r="B11" s="3"/>
    </row>
    <row r="12" customFormat="false" ht="15.25" hidden="false" customHeight="false" outlineLevel="0" collapsed="false">
      <c r="B12" s="5" t="s">
        <v>8</v>
      </c>
    </row>
    <row r="13" customFormat="false" ht="15.25" hidden="false" customHeight="false" outlineLevel="0" collapsed="false">
      <c r="B13" s="3" t="s">
        <v>9</v>
      </c>
    </row>
    <row r="14" customFormat="false" ht="15.25" hidden="false" customHeight="false" outlineLevel="0" collapsed="false">
      <c r="B14" s="3" t="s">
        <v>10</v>
      </c>
    </row>
    <row r="15" customFormat="false" ht="16.4" hidden="false" customHeight="false" outlineLevel="0" collapsed="false">
      <c r="B15" s="4" t="s">
        <v>11</v>
      </c>
    </row>
    <row r="16" customFormat="false" ht="15.25" hidden="false" customHeight="false" outlineLevel="0" collapsed="false">
      <c r="B16" s="3" t="s">
        <v>12</v>
      </c>
    </row>
    <row r="17" customFormat="false" ht="15.25" hidden="false" customHeight="false" outlineLevel="0" collapsed="false">
      <c r="B17" s="3" t="s">
        <v>13</v>
      </c>
    </row>
    <row r="18" customFormat="false" ht="15.25" hidden="false" customHeight="false" outlineLevel="0" collapsed="false">
      <c r="B18" s="3" t="s">
        <v>14</v>
      </c>
    </row>
    <row r="19" customFormat="false" ht="14.9" hidden="false" customHeight="false" outlineLevel="0" collapsed="false">
      <c r="B19" s="4" t="s">
        <v>15</v>
      </c>
    </row>
    <row r="20" customFormat="false" ht="16.45" hidden="false" customHeight="false" outlineLevel="0" collapsed="false">
      <c r="B20" s="6"/>
    </row>
    <row r="21" customFormat="false" ht="15.25" hidden="false" customHeight="false" outlineLevel="0" collapsed="false">
      <c r="B21" s="7" t="s">
        <v>16</v>
      </c>
    </row>
    <row r="22" customFormat="false" ht="15.25" hidden="false" customHeight="false" outlineLevel="0" collapsed="false">
      <c r="B22" s="3" t="s">
        <v>17</v>
      </c>
    </row>
    <row r="23" customFormat="false" ht="16.45" hidden="false" customHeight="false" outlineLevel="0" collapsed="false">
      <c r="B23" s="6"/>
    </row>
    <row r="24" customFormat="false" ht="15.25" hidden="false" customHeight="false" outlineLevel="0" collapsed="false">
      <c r="B24" s="7" t="s">
        <v>18</v>
      </c>
    </row>
    <row r="25" customFormat="false" ht="15.25" hidden="false" customHeight="false" outlineLevel="0" collapsed="false">
      <c r="B25" s="3" t="s">
        <v>19</v>
      </c>
    </row>
    <row r="26" customFormat="false" ht="15.25" hidden="false" customHeight="false" outlineLevel="0" collapsed="false">
      <c r="B26" s="3" t="s">
        <v>20</v>
      </c>
    </row>
    <row r="27" customFormat="false" ht="15.25" hidden="false" customHeight="false" outlineLevel="0" collapsed="false">
      <c r="B27" s="3" t="s">
        <v>21</v>
      </c>
    </row>
    <row r="28" customFormat="false" ht="15.25" hidden="false" customHeight="false" outlineLevel="0" collapsed="false">
      <c r="B28" s="3" t="s">
        <v>22</v>
      </c>
    </row>
    <row r="29" customFormat="false" ht="15.25" hidden="false" customHeight="false" outlineLevel="0" collapsed="false">
      <c r="B29" s="3" t="s">
        <v>23</v>
      </c>
    </row>
    <row r="30" customFormat="false" ht="15.25" hidden="false" customHeight="false" outlineLevel="0" collapsed="false">
      <c r="B30" s="3" t="s">
        <v>24</v>
      </c>
    </row>
    <row r="31" customFormat="false" ht="15.25" hidden="false" customHeight="false" outlineLevel="0" collapsed="false">
      <c r="B31" s="3"/>
    </row>
    <row r="32" customFormat="false" ht="15.25" hidden="false" customHeight="false" outlineLevel="0" collapsed="false">
      <c r="B32" s="7" t="s">
        <v>25</v>
      </c>
    </row>
    <row r="33" customFormat="false" ht="15.25" hidden="false" customHeight="false" outlineLevel="0" collapsed="false">
      <c r="B33" s="3" t="s">
        <v>26</v>
      </c>
    </row>
    <row r="34" customFormat="false" ht="15.25" hidden="false" customHeight="false" outlineLevel="0" collapsed="false">
      <c r="B34" s="3"/>
    </row>
    <row r="35" customFormat="false" ht="14.9" hidden="false" customHeight="false" outlineLevel="0" collapsed="false">
      <c r="B35" s="8" t="s">
        <v>27</v>
      </c>
    </row>
    <row r="36" customFormat="false" ht="15.25" hidden="false" customHeight="false" outlineLevel="0" collapsed="false">
      <c r="B36" s="3" t="s">
        <v>28</v>
      </c>
    </row>
    <row r="37" customFormat="false" ht="15.25" hidden="false" customHeight="false" outlineLevel="0" collapsed="false">
      <c r="B37" s="3" t="s">
        <v>29</v>
      </c>
    </row>
    <row r="38" customFormat="false" ht="15.25" hidden="false" customHeight="false" outlineLevel="0" collapsed="false">
      <c r="B38" s="3" t="s">
        <v>30</v>
      </c>
    </row>
    <row r="39" customFormat="false" ht="15.25" hidden="false" customHeight="false" outlineLevel="0" collapsed="false">
      <c r="B39" s="3"/>
    </row>
    <row r="40" customFormat="false" ht="15.25" hidden="false" customHeight="false" outlineLevel="0" collapsed="false">
      <c r="B40" s="5" t="s">
        <v>31</v>
      </c>
    </row>
    <row r="41" customFormat="false" ht="15.25" hidden="false" customHeight="false" outlineLevel="0" collapsed="false">
      <c r="B41" s="3" t="s">
        <v>32</v>
      </c>
    </row>
    <row r="42" customFormat="false" ht="15.25" hidden="false" customHeight="false" outlineLevel="0" collapsed="false">
      <c r="B42" s="3" t="s">
        <v>33</v>
      </c>
    </row>
    <row r="43" customFormat="false" ht="15.25" hidden="false" customHeight="false" outlineLevel="0" collapsed="false">
      <c r="B43" s="3"/>
    </row>
    <row r="44" customFormat="false" ht="15.25" hidden="false" customHeight="false" outlineLevel="0" collapsed="false">
      <c r="B44" s="7" t="s">
        <v>34</v>
      </c>
    </row>
    <row r="45" customFormat="false" ht="15.25" hidden="false" customHeight="false" outlineLevel="0" collapsed="false">
      <c r="B45" s="3" t="s">
        <v>35</v>
      </c>
    </row>
    <row r="46" customFormat="false" ht="15.25" hidden="false" customHeight="false" outlineLevel="0" collapsed="false">
      <c r="B46" s="3" t="s">
        <v>36</v>
      </c>
    </row>
    <row r="47" customFormat="false" ht="15.25" hidden="false" customHeight="false" outlineLevel="0" collapsed="false">
      <c r="B47" s="3" t="s">
        <v>37</v>
      </c>
    </row>
    <row r="48" customFormat="false" ht="16.45" hidden="false" customHeight="false" outlineLevel="0" collapsed="false">
      <c r="B48" s="6"/>
    </row>
    <row r="49" customFormat="false" ht="15.25" hidden="false" customHeight="false" outlineLevel="0" collapsed="false">
      <c r="B49" s="7" t="s">
        <v>38</v>
      </c>
    </row>
    <row r="50" customFormat="false" ht="15.25" hidden="false" customHeight="false" outlineLevel="0" collapsed="false">
      <c r="B50" s="3" t="s">
        <v>39</v>
      </c>
    </row>
    <row r="51" customFormat="false" ht="15.25" hidden="false" customHeight="false" outlineLevel="0" collapsed="false">
      <c r="B51" s="3" t="s">
        <v>40</v>
      </c>
    </row>
    <row r="52" customFormat="false" ht="15.25" hidden="false" customHeight="false" outlineLevel="0" collapsed="false">
      <c r="B52" s="3" t="s">
        <v>41</v>
      </c>
    </row>
    <row r="53" customFormat="false" ht="15.25" hidden="false" customHeight="false" outlineLevel="0" collapsed="false">
      <c r="B53" s="3" t="s">
        <v>42</v>
      </c>
    </row>
    <row r="54" customFormat="false" ht="15.25" hidden="false" customHeight="false" outlineLevel="0" collapsed="false">
      <c r="B54" s="3" t="s">
        <v>43</v>
      </c>
    </row>
    <row r="55" customFormat="false" ht="15.25" hidden="false" customHeight="false" outlineLevel="0" collapsed="false">
      <c r="B55" s="3" t="s">
        <v>44</v>
      </c>
    </row>
    <row r="56" customFormat="false" ht="16.45" hidden="false" customHeight="false" outlineLevel="0" collapsed="false">
      <c r="B56" s="6"/>
    </row>
    <row r="57" customFormat="false" ht="15.25" hidden="false" customHeight="false" outlineLevel="0" collapsed="false">
      <c r="B57" s="5" t="s">
        <v>45</v>
      </c>
    </row>
    <row r="58" customFormat="false" ht="15.25" hidden="false" customHeight="false" outlineLevel="0" collapsed="false">
      <c r="B58" s="3" t="s">
        <v>46</v>
      </c>
    </row>
    <row r="59" customFormat="false" ht="15.25" hidden="false" customHeight="false" outlineLevel="0" collapsed="false">
      <c r="B59" s="3"/>
    </row>
    <row r="60" customFormat="false" ht="15.25" hidden="false" customHeight="false" outlineLevel="0" collapsed="false">
      <c r="B60" s="5" t="s">
        <v>47</v>
      </c>
    </row>
    <row r="61" customFormat="false" ht="15.25" hidden="false" customHeight="false" outlineLevel="0" collapsed="false">
      <c r="B61" s="3" t="s">
        <v>48</v>
      </c>
    </row>
    <row r="62" customFormat="false" ht="15.25" hidden="false" customHeight="false" outlineLevel="0" collapsed="false">
      <c r="B62" s="3" t="s">
        <v>49</v>
      </c>
    </row>
    <row r="63" customFormat="false" ht="15.25" hidden="false" customHeight="false" outlineLevel="0" collapsed="false">
      <c r="B63" s="3" t="s">
        <v>50</v>
      </c>
    </row>
    <row r="64" customFormat="false" ht="15.25" hidden="false" customHeight="false" outlineLevel="0" collapsed="false">
      <c r="B64" s="3"/>
    </row>
    <row r="65" customFormat="false" ht="15.25" hidden="false" customHeight="false" outlineLevel="0" collapsed="false">
      <c r="B65" s="5" t="s">
        <v>51</v>
      </c>
    </row>
    <row r="66" customFormat="false" ht="15.25" hidden="false" customHeight="false" outlineLevel="0" collapsed="false">
      <c r="B66" s="3" t="s">
        <v>52</v>
      </c>
    </row>
    <row r="67" customFormat="false" ht="15.25" hidden="false" customHeight="false" outlineLevel="0" collapsed="false">
      <c r="B67" s="3" t="s">
        <v>53</v>
      </c>
    </row>
    <row r="68" customFormat="false" ht="15.25" hidden="false" customHeight="false" outlineLevel="0" collapsed="false">
      <c r="B68" s="3" t="s">
        <v>54</v>
      </c>
    </row>
    <row r="69" customFormat="false" ht="15.25" hidden="false" customHeight="false" outlineLevel="0" collapsed="false">
      <c r="B69" s="3" t="s">
        <v>55</v>
      </c>
    </row>
    <row r="70" customFormat="false" ht="15.25" hidden="false" customHeight="false" outlineLevel="0" collapsed="false">
      <c r="B70" s="3" t="s">
        <v>56</v>
      </c>
    </row>
    <row r="71" customFormat="false" ht="15.25" hidden="false" customHeight="false" outlineLevel="0" collapsed="false">
      <c r="B71" s="3" t="s">
        <v>57</v>
      </c>
    </row>
    <row r="72" customFormat="false" ht="14.9" hidden="false" customHeight="false" outlineLevel="0" collapsed="false">
      <c r="B72" s="4" t="s">
        <v>58</v>
      </c>
    </row>
    <row r="73" customFormat="false" ht="15.25" hidden="false" customHeight="false" outlineLevel="0" collapsed="false">
      <c r="B73" s="3" t="s">
        <v>59</v>
      </c>
    </row>
    <row r="74" customFormat="false" ht="15.25" hidden="false" customHeight="false" outlineLevel="0" collapsed="false">
      <c r="B74" s="3" t="s">
        <v>60</v>
      </c>
    </row>
    <row r="75" customFormat="false" ht="15.25" hidden="false" customHeight="false" outlineLevel="0" collapsed="false">
      <c r="B75" s="3"/>
    </row>
    <row r="76" customFormat="false" ht="15.25" hidden="false" customHeight="false" outlineLevel="0" collapsed="false">
      <c r="B76" s="7" t="s">
        <v>61</v>
      </c>
    </row>
    <row r="77" customFormat="false" ht="15.25" hidden="false" customHeight="false" outlineLevel="0" collapsed="false">
      <c r="B77" s="3" t="s">
        <v>62</v>
      </c>
    </row>
    <row r="78" customFormat="false" ht="16.45" hidden="false" customHeight="false" outlineLevel="0" collapsed="false">
      <c r="B78" s="6"/>
    </row>
    <row r="79" customFormat="false" ht="15.25" hidden="false" customHeight="false" outlineLevel="0" collapsed="false">
      <c r="B79" s="7" t="s">
        <v>63</v>
      </c>
    </row>
    <row r="80" customFormat="false" ht="15.25" hidden="false" customHeight="false" outlineLevel="0" collapsed="false">
      <c r="B80" s="3" t="s">
        <v>64</v>
      </c>
    </row>
    <row r="81" customFormat="false" ht="15.25" hidden="false" customHeight="false" outlineLevel="0" collapsed="false">
      <c r="B81" s="3" t="s">
        <v>65</v>
      </c>
    </row>
    <row r="82" customFormat="false" ht="15.25" hidden="false" customHeight="false" outlineLevel="0" collapsed="false">
      <c r="B82" s="3" t="s">
        <v>66</v>
      </c>
    </row>
    <row r="83" customFormat="false" ht="16.45" hidden="false" customHeight="false" outlineLevel="0" collapsed="false">
      <c r="B83" s="6"/>
    </row>
    <row r="84" customFormat="false" ht="15.25" hidden="false" customHeight="false" outlineLevel="0" collapsed="false">
      <c r="B84" s="7" t="s">
        <v>67</v>
      </c>
    </row>
    <row r="85" customFormat="false" ht="15.25" hidden="false" customHeight="false" outlineLevel="0" collapsed="false">
      <c r="B85" s="3" t="s">
        <v>68</v>
      </c>
    </row>
    <row r="86" customFormat="false" ht="15.25" hidden="false" customHeight="false" outlineLevel="0" collapsed="false">
      <c r="B86" s="3" t="s">
        <v>69</v>
      </c>
    </row>
    <row r="87" customFormat="false" ht="15.25" hidden="false" customHeight="false" outlineLevel="0" collapsed="false">
      <c r="B87" s="3"/>
    </row>
    <row r="88" customFormat="false" ht="15.25" hidden="false" customHeight="false" outlineLevel="0" collapsed="false">
      <c r="B88" s="3"/>
    </row>
    <row r="89" customFormat="false" ht="15.25" hidden="false" customHeight="false" outlineLevel="0" collapsed="false">
      <c r="B89" s="3" t="s">
        <v>70</v>
      </c>
    </row>
    <row r="90" customFormat="false" ht="15.25" hidden="false" customHeight="false" outlineLevel="0" collapsed="false">
      <c r="B90" s="3" t="s">
        <v>71</v>
      </c>
    </row>
  </sheetData>
  <sheetProtection sheet="true" objects="true" scenarios="true"/>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tabColor rgb="FF0000CC"/>
    <pageSetUpPr fitToPage="false"/>
  </sheetPr>
  <dimension ref="A1:A3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7.25" zeroHeight="false" outlineLevelRow="0" outlineLevelCol="0"/>
  <cols>
    <col collapsed="false" customWidth="true" hidden="false" outlineLevel="0" max="1" min="1" style="9" width="152.52"/>
    <col collapsed="false" customWidth="false" hidden="false" outlineLevel="0" max="15" min="2" style="9" width="11.57"/>
    <col collapsed="false" customWidth="true" hidden="false" outlineLevel="0" max="16" min="16" style="9" width="13.98"/>
    <col collapsed="false" customWidth="false" hidden="false" outlineLevel="0" max="1025" min="17" style="9" width="11.57"/>
  </cols>
  <sheetData>
    <row r="1" s="11" customFormat="true" ht="12.85" hidden="false" customHeight="true" outlineLevel="0" collapsed="false">
      <c r="A1" s="10"/>
    </row>
    <row r="2" s="11" customFormat="true" ht="12.85" hidden="false" customHeight="true" outlineLevel="0" collapsed="false">
      <c r="A2" s="10"/>
    </row>
    <row r="3" s="11" customFormat="true" ht="12.85" hidden="false" customHeight="true" outlineLevel="0" collapsed="false">
      <c r="A3" s="10"/>
    </row>
    <row r="4" s="11" customFormat="true" ht="12.85" hidden="false" customHeight="true" outlineLevel="0" collapsed="false">
      <c r="A4" s="10"/>
    </row>
    <row r="5" s="11" customFormat="true" ht="12.85" hidden="false" customHeight="true" outlineLevel="0" collapsed="false">
      <c r="A5" s="10"/>
    </row>
    <row r="6" s="11" customFormat="true" ht="12.85" hidden="false" customHeight="true" outlineLevel="0" collapsed="false">
      <c r="A6" s="10"/>
    </row>
    <row r="7" s="11" customFormat="true" ht="12.85" hidden="false" customHeight="true" outlineLevel="0" collapsed="false">
      <c r="A7" s="10"/>
    </row>
    <row r="8" s="11" customFormat="true" ht="12.85" hidden="false" customHeight="true" outlineLevel="0" collapsed="false">
      <c r="A8" s="10"/>
    </row>
    <row r="9" s="11" customFormat="true" ht="12.85" hidden="false" customHeight="true" outlineLevel="0" collapsed="false">
      <c r="A9" s="10"/>
    </row>
    <row r="10" s="11" customFormat="true" ht="12.85" hidden="false" customHeight="true" outlineLevel="0" collapsed="false">
      <c r="A10" s="10"/>
    </row>
    <row r="11" s="11" customFormat="true" ht="12.85" hidden="false" customHeight="true" outlineLevel="0" collapsed="false">
      <c r="A11" s="10"/>
    </row>
    <row r="12" s="11" customFormat="true" ht="12.85" hidden="false" customHeight="true" outlineLevel="0" collapsed="false">
      <c r="A12" s="10"/>
    </row>
    <row r="13" s="11" customFormat="true" ht="12.85" hidden="false" customHeight="true" outlineLevel="0" collapsed="false">
      <c r="A13" s="10"/>
    </row>
    <row r="14" s="11" customFormat="true" ht="12.85" hidden="false" customHeight="true" outlineLevel="0" collapsed="false">
      <c r="A14" s="10"/>
    </row>
    <row r="15" s="11" customFormat="true" ht="12.85" hidden="false" customHeight="true" outlineLevel="0" collapsed="false">
      <c r="A15" s="10"/>
    </row>
    <row r="16" s="11" customFormat="true" ht="12.85" hidden="false" customHeight="true" outlineLevel="0" collapsed="false">
      <c r="A16" s="10"/>
    </row>
    <row r="17" s="11" customFormat="true" ht="12.85" hidden="false" customHeight="true" outlineLevel="0" collapsed="false">
      <c r="A17" s="10"/>
    </row>
    <row r="18" s="11" customFormat="true" ht="12.85" hidden="false" customHeight="true" outlineLevel="0" collapsed="false">
      <c r="A18" s="10"/>
    </row>
    <row r="19" s="11" customFormat="true" ht="12.85" hidden="false" customHeight="true" outlineLevel="0" collapsed="false">
      <c r="A19" s="10"/>
    </row>
    <row r="20" s="11" customFormat="true" ht="32.6" hidden="false" customHeight="true" outlineLevel="0" collapsed="false">
      <c r="A20" s="10"/>
    </row>
    <row r="21" s="12" customFormat="true" ht="45.85" hidden="false" customHeight="true" outlineLevel="0" collapsed="false">
      <c r="A21" s="10" t="s">
        <v>72</v>
      </c>
    </row>
    <row r="22" s="12" customFormat="true" ht="29.85" hidden="false" customHeight="true" outlineLevel="0" collapsed="false">
      <c r="A22" s="10" t="s">
        <v>73</v>
      </c>
    </row>
    <row r="23" s="12" customFormat="true" ht="41.45" hidden="false" customHeight="true" outlineLevel="0" collapsed="false">
      <c r="A23" s="13" t="s">
        <v>74</v>
      </c>
    </row>
    <row r="24" s="15" customFormat="true" ht="29" hidden="false" customHeight="true" outlineLevel="0" collapsed="false">
      <c r="A24" s="14" t="s">
        <v>75</v>
      </c>
    </row>
    <row r="25" s="17" customFormat="true" ht="33.7" hidden="false" customHeight="true" outlineLevel="0" collapsed="false">
      <c r="A25" s="16" t="s">
        <v>76</v>
      </c>
    </row>
    <row r="26" s="17" customFormat="true" ht="25.8" hidden="false" customHeight="true" outlineLevel="0" collapsed="false">
      <c r="A26" s="18" t="s">
        <v>77</v>
      </c>
    </row>
    <row r="27" s="17" customFormat="true" ht="17.2" hidden="false" customHeight="true" outlineLevel="0" collapsed="false">
      <c r="A27" s="18" t="s">
        <v>78</v>
      </c>
    </row>
    <row r="28" s="17" customFormat="true" ht="10.8" hidden="false" customHeight="true" outlineLevel="0" collapsed="false">
      <c r="A28" s="18"/>
    </row>
    <row r="29" s="17" customFormat="true" ht="5.15" hidden="false" customHeight="true" outlineLevel="0" collapsed="false">
      <c r="A29" s="18"/>
    </row>
    <row r="30" s="17" customFormat="true" ht="19.45" hidden="false" customHeight="true" outlineLevel="0" collapsed="false">
      <c r="A30" s="19" t="s">
        <v>79</v>
      </c>
    </row>
    <row r="31" customFormat="false" ht="6.45" hidden="false" customHeight="true" outlineLevel="0" collapsed="false"/>
    <row r="32" customFormat="false" ht="12.25" hidden="false" customHeight="true" outlineLevel="0" collapsed="false">
      <c r="A32" s="20" t="s">
        <v>80</v>
      </c>
    </row>
    <row r="33" customFormat="false" ht="10.8" hidden="false" customHeight="true" outlineLevel="0" collapsed="false"/>
    <row r="34" customFormat="false" ht="12" hidden="false" customHeight="true" outlineLevel="0" collapsed="false">
      <c r="A34" s="21"/>
    </row>
    <row r="35" customFormat="false" ht="12.25" hidden="false" customHeight="true" outlineLevel="0" collapsed="false"/>
    <row r="36" customFormat="false" ht="12.25" hidden="false" customHeight="true" outlineLevel="0" collapsed="false"/>
    <row r="37" customFormat="false" ht="12.25" hidden="false" customHeight="true" outlineLevel="0" collapsed="false">
      <c r="A37" s="9" t="s">
        <v>81</v>
      </c>
    </row>
    <row r="38" customFormat="false" ht="12.25" hidden="false" customHeight="true" outlineLevel="0" collapsed="false"/>
    <row r="39" customFormat="false" ht="12.25" hidden="false" customHeight="true" outlineLevel="0" collapsed="false"/>
    <row r="40" customFormat="false" ht="12.25" hidden="false" customHeight="true" outlineLevel="0" collapsed="false"/>
    <row r="41" customFormat="false" ht="12.25" hidden="false" customHeight="true" outlineLevel="0" collapsed="false"/>
    <row r="42" customFormat="false" ht="12.25" hidden="false" customHeight="true" outlineLevel="0" collapsed="false"/>
    <row r="43" customFormat="false" ht="12.25" hidden="false" customHeight="true" outlineLevel="0" collapsed="false"/>
    <row r="44" customFormat="false" ht="12.25" hidden="false" customHeight="true" outlineLevel="0" collapsed="false"/>
    <row r="45" customFormat="false" ht="12.25" hidden="false" customHeight="true" outlineLevel="0" collapsed="false"/>
    <row r="46" customFormat="false" ht="12.25" hidden="false" customHeight="true" outlineLevel="0" collapsed="false"/>
    <row r="47" customFormat="false" ht="12.25" hidden="false" customHeight="true" outlineLevel="0" collapsed="false"/>
    <row r="48" customFormat="false" ht="12.25" hidden="false" customHeight="true" outlineLevel="0" collapsed="false"/>
    <row r="49" customFormat="false" ht="12.25" hidden="false" customHeight="true" outlineLevel="0" collapsed="false"/>
    <row r="50" customFormat="false" ht="12.25" hidden="false" customHeight="true" outlineLevel="0" collapsed="false"/>
    <row r="51" customFormat="false" ht="12.25" hidden="false" customHeight="true" outlineLevel="0" collapsed="false"/>
    <row r="52" customFormat="false" ht="12.25" hidden="false" customHeight="true" outlineLevel="0" collapsed="false"/>
    <row r="53" customFormat="false" ht="12.25" hidden="false" customHeight="true" outlineLevel="0" collapsed="false"/>
    <row r="54" customFormat="false" ht="12.25" hidden="false" customHeight="true" outlineLevel="0" collapsed="false"/>
    <row r="55" customFormat="false" ht="12.25" hidden="false" customHeight="true" outlineLevel="0" collapsed="false"/>
    <row r="56" customFormat="false" ht="12.25" hidden="false" customHeight="true" outlineLevel="0" collapsed="false"/>
    <row r="57" customFormat="false" ht="12.25" hidden="false" customHeight="true" outlineLevel="0" collapsed="false"/>
    <row r="58" customFormat="false" ht="12.25" hidden="false" customHeight="true" outlineLevel="0" collapsed="false"/>
    <row r="59" customFormat="false" ht="12.25" hidden="false" customHeight="true" outlineLevel="0" collapsed="false"/>
    <row r="60" customFormat="false" ht="12.25" hidden="false" customHeight="true" outlineLevel="0" collapsed="false"/>
    <row r="61" customFormat="false" ht="12.25" hidden="false" customHeight="true" outlineLevel="0" collapsed="false"/>
    <row r="62" customFormat="false" ht="12.25" hidden="false" customHeight="true" outlineLevel="0" collapsed="false"/>
  </sheetData>
  <sheetProtection sheet="true" objects="true" scenarios="true"/>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tabColor rgb="FF2323DC"/>
    <pageSetUpPr fitToPage="false"/>
  </sheetPr>
  <dimension ref="A1:PO16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2" min="1" style="22" width="7.13"/>
    <col collapsed="false" customWidth="true" hidden="false" outlineLevel="0" max="7" min="3" style="23" width="7.13"/>
    <col collapsed="false" customWidth="true" hidden="false" outlineLevel="0" max="8" min="8" style="24" width="7.13"/>
    <col collapsed="false" customWidth="true" hidden="false" outlineLevel="0" max="15" min="9" style="23" width="7.13"/>
    <col collapsed="false" customWidth="true" hidden="false" outlineLevel="0" max="16" min="16" style="23" width="5.18"/>
    <col collapsed="false" customWidth="true" hidden="false" outlineLevel="0" max="18" min="17" style="22" width="5.18"/>
    <col collapsed="false" customWidth="true" hidden="false" outlineLevel="0" max="208" min="19" style="23" width="5.18"/>
    <col collapsed="false" customWidth="true" hidden="false" outlineLevel="0" max="228" min="209" style="25" width="5.18"/>
    <col collapsed="false" customWidth="true" hidden="false" outlineLevel="0" max="248" min="229" style="23" width="5.18"/>
    <col collapsed="false" customWidth="true" hidden="false" outlineLevel="0" max="260" min="249" style="25" width="5.18"/>
    <col collapsed="false" customWidth="true" hidden="false" outlineLevel="0" max="431" min="261" style="23" width="5.18"/>
    <col collapsed="false" customWidth="false" hidden="false" outlineLevel="0" max="1025" min="432" style="23" width="11.57"/>
  </cols>
  <sheetData>
    <row r="1" s="25" customFormat="true" ht="10.8" hidden="false" customHeight="true" outlineLevel="0" collapsed="false">
      <c r="H1" s="26"/>
      <c r="P1" s="27"/>
      <c r="AF1" s="27"/>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8"/>
      <c r="DJ1" s="28"/>
      <c r="DK1" s="28"/>
      <c r="DL1" s="28"/>
      <c r="DM1" s="28"/>
      <c r="DN1" s="28"/>
      <c r="DO1" s="28"/>
      <c r="DP1" s="28"/>
      <c r="DQ1" s="28"/>
      <c r="DR1" s="28"/>
      <c r="DS1" s="28"/>
      <c r="DT1" s="28"/>
      <c r="DU1" s="28"/>
      <c r="DV1" s="28"/>
      <c r="DW1" s="28"/>
      <c r="DX1" s="27"/>
      <c r="DY1" s="27"/>
      <c r="DZ1" s="27"/>
      <c r="EA1" s="27"/>
      <c r="EB1" s="27"/>
      <c r="EC1" s="27"/>
      <c r="ED1" s="27"/>
      <c r="EE1" s="27"/>
      <c r="EF1" s="27"/>
      <c r="EG1" s="27"/>
      <c r="EH1" s="27"/>
      <c r="EI1" s="27"/>
      <c r="EJ1" s="27"/>
      <c r="EK1" s="27"/>
      <c r="EL1" s="27"/>
      <c r="EM1" s="27"/>
      <c r="EN1" s="27"/>
      <c r="EO1" s="27"/>
      <c r="EP1" s="27"/>
      <c r="EQ1" s="27"/>
      <c r="ER1" s="27"/>
      <c r="ES1" s="27"/>
      <c r="ET1" s="27"/>
      <c r="EU1" s="27"/>
      <c r="EV1" s="27"/>
      <c r="EW1" s="27"/>
      <c r="EX1" s="27"/>
      <c r="EY1" s="27"/>
      <c r="EZ1" s="27"/>
      <c r="FA1" s="27"/>
      <c r="FB1" s="27"/>
      <c r="FC1" s="27"/>
      <c r="FD1" s="27"/>
      <c r="FE1" s="28"/>
      <c r="FF1" s="28"/>
      <c r="FG1" s="28"/>
      <c r="FH1" s="28"/>
      <c r="FI1" s="28"/>
      <c r="FJ1" s="28"/>
      <c r="FK1" s="28"/>
      <c r="FL1" s="28"/>
      <c r="FM1" s="28"/>
      <c r="FN1" s="28"/>
      <c r="FO1" s="28"/>
      <c r="FP1" s="28"/>
      <c r="FQ1" s="28"/>
      <c r="FR1" s="28"/>
      <c r="FS1" s="28"/>
      <c r="HU1" s="23"/>
      <c r="HV1" s="23"/>
      <c r="HW1" s="23"/>
      <c r="HX1" s="23"/>
      <c r="HY1" s="23"/>
      <c r="HZ1" s="23"/>
      <c r="IA1" s="23"/>
      <c r="IB1" s="23"/>
      <c r="IC1" s="23"/>
      <c r="ID1" s="23"/>
      <c r="IE1" s="23"/>
      <c r="IF1" s="23"/>
      <c r="IG1" s="23"/>
      <c r="IH1" s="23"/>
      <c r="II1" s="23"/>
      <c r="IJ1" s="23"/>
      <c r="IK1" s="23"/>
      <c r="IL1" s="23"/>
      <c r="IM1" s="23"/>
      <c r="IN1" s="23"/>
    </row>
    <row r="2" s="23" customFormat="true" ht="10.8" hidden="false" customHeight="true" outlineLevel="0" collapsed="false">
      <c r="A2" s="29" t="n">
        <v>1</v>
      </c>
      <c r="B2" s="29"/>
      <c r="C2" s="29"/>
      <c r="D2" s="29"/>
      <c r="E2" s="29"/>
      <c r="F2" s="29"/>
      <c r="H2" s="24"/>
      <c r="J2" s="29"/>
      <c r="K2" s="29"/>
      <c r="L2" s="30"/>
      <c r="M2" s="29"/>
      <c r="N2" s="31"/>
      <c r="O2" s="27"/>
    </row>
    <row r="3" s="36" customFormat="true" ht="10.8" hidden="false" customHeight="true" outlineLevel="0" collapsed="false">
      <c r="A3" s="32"/>
      <c r="B3" s="33"/>
      <c r="C3" s="33" t="s">
        <v>82</v>
      </c>
      <c r="D3" s="33"/>
      <c r="E3" s="34"/>
      <c r="F3" s="33"/>
      <c r="G3" s="33"/>
      <c r="H3" s="35" t="n">
        <v>2019</v>
      </c>
      <c r="I3" s="32"/>
      <c r="J3" s="33"/>
      <c r="K3" s="32"/>
      <c r="L3" s="33"/>
      <c r="M3" s="33"/>
      <c r="N3" s="33"/>
      <c r="O3" s="33"/>
    </row>
    <row r="4" s="25" customFormat="true" ht="10.8" hidden="false" customHeight="true" outlineLevel="0" collapsed="false">
      <c r="A4" s="37" t="n">
        <v>30</v>
      </c>
      <c r="B4" s="37" t="n">
        <v>31</v>
      </c>
      <c r="C4" s="38" t="n">
        <v>1</v>
      </c>
      <c r="D4" s="37" t="n">
        <v>2</v>
      </c>
      <c r="E4" s="37" t="n">
        <v>3</v>
      </c>
      <c r="F4" s="39" t="n">
        <v>4</v>
      </c>
      <c r="G4" s="37" t="n">
        <v>5</v>
      </c>
      <c r="H4" s="40"/>
      <c r="I4" s="37" t="n">
        <v>6</v>
      </c>
      <c r="J4" s="41" t="n">
        <v>7</v>
      </c>
      <c r="K4" s="37" t="n">
        <v>8</v>
      </c>
      <c r="L4" s="37" t="n">
        <v>9</v>
      </c>
      <c r="M4" s="37" t="n">
        <v>10</v>
      </c>
      <c r="N4" s="37" t="n">
        <v>11</v>
      </c>
      <c r="O4" s="37" t="n">
        <v>12</v>
      </c>
      <c r="P4" s="42"/>
      <c r="Q4" s="43"/>
      <c r="R4" s="29"/>
      <c r="S4" s="29"/>
      <c r="T4" s="29"/>
      <c r="U4" s="44"/>
      <c r="V4" s="43"/>
      <c r="W4" s="29"/>
      <c r="X4" s="29"/>
      <c r="Y4" s="29"/>
      <c r="Z4" s="29"/>
      <c r="AA4" s="29"/>
      <c r="AB4" s="29"/>
      <c r="AC4" s="29"/>
      <c r="AD4" s="29"/>
      <c r="AE4" s="29"/>
      <c r="AF4" s="42"/>
      <c r="AG4" s="43"/>
      <c r="AH4" s="29"/>
      <c r="AI4" s="29"/>
      <c r="AJ4" s="29"/>
      <c r="AK4" s="43"/>
      <c r="AL4" s="29"/>
      <c r="AM4" s="29"/>
      <c r="AN4" s="29"/>
      <c r="AO4" s="29"/>
      <c r="AP4" s="29"/>
      <c r="AQ4" s="29"/>
      <c r="AR4" s="29"/>
      <c r="AS4" s="29"/>
      <c r="AT4" s="29"/>
      <c r="AU4" s="29"/>
      <c r="AV4" s="29"/>
      <c r="AW4" s="43"/>
      <c r="AX4" s="29"/>
      <c r="AY4" s="29"/>
      <c r="AZ4" s="29"/>
      <c r="BA4" s="45"/>
      <c r="BB4" s="29"/>
      <c r="BC4" s="29"/>
      <c r="BD4" s="29"/>
      <c r="BE4" s="43"/>
      <c r="BF4" s="29"/>
      <c r="BG4" s="43"/>
      <c r="BH4" s="29"/>
      <c r="BI4" s="29"/>
      <c r="BJ4" s="29"/>
      <c r="BK4" s="29"/>
      <c r="BL4" s="28"/>
      <c r="BM4" s="43"/>
      <c r="BN4" s="29"/>
      <c r="BO4" s="29"/>
      <c r="BP4" s="29"/>
      <c r="BQ4" s="43"/>
      <c r="BR4" s="43"/>
      <c r="BS4" s="29"/>
      <c r="BT4" s="29"/>
      <c r="BU4" s="29"/>
      <c r="BV4" s="29"/>
      <c r="BW4" s="29"/>
      <c r="BX4" s="29"/>
      <c r="BY4" s="29"/>
      <c r="BZ4" s="29"/>
      <c r="CA4" s="29"/>
      <c r="CB4" s="42"/>
      <c r="CC4" s="43"/>
      <c r="CD4" s="29"/>
      <c r="CE4" s="29"/>
      <c r="CF4" s="29"/>
      <c r="CG4" s="43"/>
      <c r="CH4" s="29"/>
      <c r="CI4" s="29"/>
      <c r="CJ4" s="29"/>
      <c r="CK4" s="29"/>
      <c r="CL4" s="29"/>
      <c r="CM4" s="29"/>
      <c r="CN4" s="29"/>
      <c r="CO4" s="29"/>
      <c r="CP4" s="29"/>
      <c r="CQ4" s="29"/>
      <c r="CR4" s="29"/>
      <c r="CS4" s="43"/>
      <c r="CT4" s="29"/>
      <c r="CU4" s="29"/>
      <c r="CV4" s="29"/>
      <c r="CW4" s="45"/>
      <c r="CX4" s="29"/>
      <c r="CY4" s="29"/>
      <c r="CZ4" s="29"/>
      <c r="DA4" s="43"/>
      <c r="DB4" s="29"/>
      <c r="DC4" s="43"/>
      <c r="DD4" s="29"/>
      <c r="DE4" s="29"/>
      <c r="DF4" s="29"/>
      <c r="DG4" s="29"/>
      <c r="DH4" s="28"/>
      <c r="DI4" s="43"/>
      <c r="DJ4" s="29"/>
      <c r="DK4" s="29"/>
      <c r="DL4" s="29"/>
      <c r="DM4" s="43"/>
      <c r="DN4" s="43"/>
      <c r="DO4" s="29"/>
      <c r="DP4" s="29"/>
      <c r="DQ4" s="29"/>
      <c r="DR4" s="29"/>
      <c r="DS4" s="29"/>
      <c r="DT4" s="29"/>
      <c r="DU4" s="29"/>
      <c r="DV4" s="29"/>
      <c r="DW4" s="29"/>
      <c r="DX4" s="42"/>
      <c r="DY4" s="43"/>
      <c r="DZ4" s="29"/>
      <c r="EA4" s="29"/>
      <c r="EB4" s="29"/>
      <c r="EC4" s="43"/>
      <c r="ED4" s="29"/>
      <c r="EE4" s="29"/>
      <c r="EF4" s="29"/>
      <c r="EG4" s="29"/>
      <c r="EH4" s="29"/>
      <c r="EI4" s="29"/>
      <c r="EJ4" s="29"/>
      <c r="EK4" s="29"/>
      <c r="EL4" s="29"/>
      <c r="EM4" s="29"/>
      <c r="EN4" s="29"/>
      <c r="EO4" s="43"/>
      <c r="EP4" s="29"/>
      <c r="EQ4" s="29"/>
      <c r="ER4" s="29"/>
      <c r="ES4" s="45"/>
      <c r="ET4" s="29"/>
      <c r="EU4" s="29"/>
      <c r="EV4" s="29"/>
      <c r="EW4" s="43"/>
      <c r="EX4" s="29"/>
      <c r="EY4" s="43"/>
      <c r="EZ4" s="29"/>
      <c r="FA4" s="29"/>
      <c r="FB4" s="29"/>
      <c r="FC4" s="29"/>
      <c r="FD4" s="28"/>
      <c r="FE4" s="43"/>
      <c r="FF4" s="29"/>
      <c r="FG4" s="29"/>
      <c r="FH4" s="29"/>
      <c r="FI4" s="43"/>
      <c r="FJ4" s="43"/>
      <c r="FK4" s="29"/>
      <c r="FL4" s="29"/>
      <c r="FM4" s="29"/>
      <c r="FN4" s="29"/>
      <c r="FO4" s="29"/>
      <c r="FP4" s="29"/>
      <c r="FQ4" s="29"/>
      <c r="FR4" s="29"/>
      <c r="FS4" s="29"/>
      <c r="FT4" s="42"/>
      <c r="FU4" s="43"/>
      <c r="FV4" s="29"/>
      <c r="FW4" s="29"/>
      <c r="FX4" s="29"/>
      <c r="FY4" s="43"/>
      <c r="FZ4" s="29"/>
      <c r="GA4" s="29"/>
      <c r="GB4" s="29"/>
      <c r="GC4" s="29"/>
      <c r="GD4" s="29"/>
      <c r="GE4" s="29"/>
      <c r="GF4" s="29"/>
      <c r="GG4" s="29"/>
      <c r="GH4" s="29"/>
      <c r="GI4" s="29"/>
      <c r="GJ4" s="29"/>
      <c r="GK4" s="43"/>
      <c r="GL4" s="29"/>
      <c r="GM4" s="29"/>
      <c r="GN4" s="29"/>
      <c r="GO4" s="43"/>
      <c r="GP4" s="43"/>
      <c r="GQ4" s="29"/>
      <c r="GR4" s="29"/>
      <c r="GS4" s="29"/>
      <c r="GT4" s="29"/>
      <c r="GU4" s="29"/>
      <c r="GV4" s="29"/>
      <c r="GW4" s="29"/>
      <c r="GX4" s="29"/>
      <c r="GY4" s="29"/>
      <c r="GZ4" s="42"/>
      <c r="HA4" s="43"/>
      <c r="HB4" s="29"/>
      <c r="HC4" s="29"/>
      <c r="HD4" s="29"/>
      <c r="HE4" s="43"/>
      <c r="HF4" s="43"/>
      <c r="HG4" s="29"/>
      <c r="HH4" s="29"/>
      <c r="HI4" s="29"/>
      <c r="HJ4" s="29"/>
      <c r="HK4" s="29"/>
      <c r="HL4" s="29"/>
      <c r="HM4" s="29"/>
      <c r="HN4" s="29"/>
      <c r="HO4" s="29"/>
      <c r="HP4" s="42"/>
      <c r="HQ4" s="43"/>
      <c r="HR4" s="29"/>
      <c r="HS4" s="29"/>
      <c r="HT4" s="29"/>
      <c r="HU4" s="43"/>
      <c r="HV4" s="29"/>
      <c r="HW4" s="29"/>
      <c r="HX4" s="29"/>
      <c r="HY4" s="29"/>
      <c r="HZ4" s="29"/>
      <c r="IA4" s="29"/>
      <c r="IB4" s="29"/>
      <c r="IC4" s="29"/>
      <c r="ID4" s="29"/>
      <c r="IE4" s="29"/>
      <c r="IF4" s="29"/>
      <c r="IG4" s="43"/>
      <c r="IH4" s="29"/>
      <c r="II4" s="29"/>
      <c r="IJ4" s="29"/>
      <c r="IK4" s="45"/>
      <c r="IL4" s="29"/>
      <c r="IM4" s="29"/>
      <c r="IN4" s="29"/>
      <c r="IO4" s="43"/>
      <c r="IP4" s="29"/>
      <c r="IQ4" s="43"/>
      <c r="IR4" s="29"/>
      <c r="IS4" s="29"/>
      <c r="IT4" s="29"/>
      <c r="IU4" s="29"/>
      <c r="IV4" s="28"/>
      <c r="IW4" s="43"/>
      <c r="IX4" s="29"/>
      <c r="IY4" s="29"/>
      <c r="IZ4" s="29"/>
      <c r="JA4" s="43"/>
      <c r="JB4" s="43"/>
      <c r="JC4" s="29"/>
      <c r="JD4" s="29"/>
      <c r="JE4" s="29"/>
      <c r="JF4" s="29"/>
      <c r="JG4" s="29"/>
      <c r="JH4" s="29"/>
      <c r="JI4" s="29"/>
      <c r="JJ4" s="29"/>
      <c r="JK4" s="29"/>
      <c r="JL4" s="42"/>
      <c r="JM4" s="43"/>
      <c r="JN4" s="43"/>
      <c r="JO4" s="29"/>
      <c r="JP4" s="29"/>
      <c r="JQ4" s="43"/>
      <c r="JR4" s="29"/>
      <c r="JS4" s="29"/>
      <c r="JT4" s="29"/>
      <c r="JU4" s="29"/>
      <c r="JV4" s="29"/>
      <c r="JW4" s="29"/>
      <c r="JX4" s="29"/>
      <c r="JY4" s="29"/>
      <c r="JZ4" s="29"/>
      <c r="KA4" s="29"/>
      <c r="KB4" s="29"/>
      <c r="KC4" s="43"/>
      <c r="KD4" s="29"/>
      <c r="KE4" s="29"/>
      <c r="KF4" s="29"/>
      <c r="KG4" s="45"/>
      <c r="KH4" s="29"/>
      <c r="KI4" s="29"/>
      <c r="KJ4" s="29"/>
      <c r="KK4" s="43"/>
      <c r="KL4" s="29"/>
      <c r="KM4" s="43"/>
      <c r="KN4" s="29"/>
      <c r="KO4" s="29"/>
      <c r="KP4" s="29"/>
      <c r="KQ4" s="29"/>
      <c r="KR4" s="28"/>
      <c r="KS4" s="43"/>
      <c r="KT4" s="29"/>
      <c r="KU4" s="29"/>
      <c r="KV4" s="29"/>
      <c r="KW4" s="43"/>
      <c r="KX4" s="43"/>
      <c r="KY4" s="29"/>
      <c r="KZ4" s="29"/>
      <c r="LA4" s="29"/>
      <c r="LB4" s="29"/>
      <c r="LC4" s="29"/>
      <c r="LD4" s="29"/>
      <c r="LE4" s="29"/>
      <c r="LF4" s="29"/>
      <c r="LG4" s="29"/>
      <c r="LH4" s="42"/>
      <c r="LI4" s="43"/>
      <c r="LJ4" s="29"/>
      <c r="LK4" s="29"/>
      <c r="LL4" s="29"/>
      <c r="LM4" s="43"/>
      <c r="LN4" s="29"/>
      <c r="LO4" s="29"/>
      <c r="LP4" s="29"/>
      <c r="LQ4" s="29"/>
      <c r="LR4" s="29"/>
      <c r="LS4" s="29"/>
      <c r="LT4" s="29"/>
      <c r="LU4" s="29"/>
      <c r="LV4" s="29"/>
      <c r="LW4" s="29"/>
      <c r="LX4" s="29"/>
      <c r="LY4" s="43"/>
      <c r="LZ4" s="29"/>
      <c r="MA4" s="29"/>
      <c r="MB4" s="29"/>
      <c r="MC4" s="45"/>
      <c r="MD4" s="29"/>
      <c r="ME4" s="29"/>
      <c r="MF4" s="29"/>
      <c r="MG4" s="43"/>
      <c r="MH4" s="29"/>
      <c r="MI4" s="43"/>
      <c r="MJ4" s="29"/>
      <c r="MK4" s="29"/>
      <c r="ML4" s="29"/>
      <c r="MM4" s="29"/>
      <c r="MN4" s="28"/>
      <c r="MO4" s="43"/>
      <c r="MP4" s="29"/>
      <c r="MQ4" s="29"/>
      <c r="MR4" s="29"/>
      <c r="MS4" s="43"/>
      <c r="MT4" s="43"/>
      <c r="MU4" s="29"/>
      <c r="MV4" s="29"/>
      <c r="MW4" s="29"/>
      <c r="MX4" s="29"/>
      <c r="MY4" s="29"/>
      <c r="MZ4" s="29"/>
      <c r="NA4" s="29"/>
      <c r="NB4" s="29"/>
      <c r="NC4" s="29"/>
      <c r="ND4" s="42"/>
      <c r="NE4" s="43"/>
      <c r="NF4" s="29"/>
      <c r="NG4" s="29"/>
      <c r="NH4" s="29"/>
      <c r="NI4" s="43"/>
      <c r="NJ4" s="29"/>
      <c r="NK4" s="29"/>
      <c r="NL4" s="29"/>
      <c r="NM4" s="29"/>
      <c r="NN4" s="43"/>
      <c r="NO4" s="29"/>
      <c r="NP4" s="29"/>
      <c r="NQ4" s="29"/>
      <c r="NR4" s="29"/>
      <c r="NS4" s="29"/>
      <c r="NU4" s="43"/>
      <c r="NV4" s="29"/>
      <c r="NW4" s="29"/>
      <c r="NX4" s="29"/>
      <c r="NY4" s="45"/>
      <c r="NZ4" s="29"/>
      <c r="OA4" s="29"/>
      <c r="OB4" s="29"/>
      <c r="OC4" s="43"/>
      <c r="OD4" s="29"/>
      <c r="OE4" s="43"/>
      <c r="OF4" s="29"/>
      <c r="OG4" s="29"/>
      <c r="OH4" s="29"/>
      <c r="OI4" s="29"/>
      <c r="OJ4" s="28"/>
      <c r="OK4" s="43"/>
      <c r="OL4" s="29"/>
      <c r="OM4" s="29"/>
      <c r="ON4" s="29"/>
      <c r="OO4" s="43"/>
      <c r="OP4" s="43"/>
      <c r="OQ4" s="29"/>
      <c r="OR4" s="29"/>
      <c r="OS4" s="29"/>
      <c r="OT4" s="29"/>
      <c r="OU4" s="29"/>
      <c r="OV4" s="29"/>
      <c r="OW4" s="29"/>
      <c r="OX4" s="29"/>
      <c r="OY4" s="29"/>
      <c r="OZ4" s="42"/>
      <c r="PA4" s="43"/>
      <c r="PB4" s="29"/>
      <c r="PC4" s="29"/>
      <c r="PD4" s="29"/>
      <c r="PE4" s="43"/>
      <c r="PF4" s="29"/>
      <c r="PG4" s="29"/>
      <c r="PH4" s="29"/>
      <c r="PI4" s="29"/>
      <c r="PJ4" s="43"/>
      <c r="PK4" s="29"/>
      <c r="PL4" s="29"/>
      <c r="PM4" s="29"/>
      <c r="PN4" s="29"/>
      <c r="PO4" s="29"/>
    </row>
    <row r="5" s="25" customFormat="true" ht="10.8" hidden="false" customHeight="true" outlineLevel="0" collapsed="false">
      <c r="A5" s="46" t="s">
        <v>83</v>
      </c>
      <c r="B5" s="46" t="s">
        <v>84</v>
      </c>
      <c r="C5" s="46" t="s">
        <v>85</v>
      </c>
      <c r="D5" s="46" t="s">
        <v>86</v>
      </c>
      <c r="E5" s="46" t="s">
        <v>85</v>
      </c>
      <c r="F5" s="46" t="s">
        <v>87</v>
      </c>
      <c r="G5" s="46" t="s">
        <v>83</v>
      </c>
      <c r="H5" s="47"/>
      <c r="I5" s="48" t="s">
        <v>83</v>
      </c>
      <c r="J5" s="48" t="s">
        <v>84</v>
      </c>
      <c r="K5" s="48" t="s">
        <v>85</v>
      </c>
      <c r="L5" s="48" t="s">
        <v>86</v>
      </c>
      <c r="M5" s="48" t="s">
        <v>85</v>
      </c>
      <c r="N5" s="48" t="s">
        <v>87</v>
      </c>
      <c r="O5" s="48" t="s">
        <v>83</v>
      </c>
      <c r="Q5" s="49"/>
      <c r="R5" s="49"/>
      <c r="S5" s="49"/>
      <c r="T5" s="49"/>
      <c r="U5" s="49"/>
      <c r="V5" s="49"/>
      <c r="W5" s="49"/>
      <c r="X5" s="49"/>
      <c r="Y5" s="49"/>
      <c r="Z5" s="49"/>
      <c r="AA5" s="49"/>
      <c r="AB5" s="49"/>
      <c r="AC5" s="49"/>
      <c r="AD5" s="49"/>
      <c r="AE5" s="49"/>
      <c r="AG5" s="49"/>
      <c r="AH5" s="49"/>
      <c r="AI5" s="49"/>
      <c r="AJ5" s="49"/>
      <c r="AK5" s="49"/>
      <c r="AL5" s="49"/>
      <c r="AM5" s="49"/>
      <c r="AN5" s="49"/>
      <c r="AO5" s="49"/>
      <c r="AP5" s="49"/>
      <c r="AQ5" s="49"/>
      <c r="AR5" s="49"/>
      <c r="AS5" s="49"/>
      <c r="AT5" s="49"/>
      <c r="AU5" s="49"/>
      <c r="AV5" s="28"/>
      <c r="AW5" s="49"/>
      <c r="AX5" s="49"/>
      <c r="AY5" s="49"/>
      <c r="AZ5" s="49"/>
      <c r="BA5" s="49"/>
      <c r="BB5" s="49"/>
      <c r="BC5" s="49"/>
      <c r="BD5" s="49"/>
      <c r="BE5" s="49"/>
      <c r="BF5" s="49"/>
      <c r="BG5" s="49"/>
      <c r="BH5" s="49"/>
      <c r="BI5" s="49"/>
      <c r="BJ5" s="49"/>
      <c r="BK5" s="49"/>
      <c r="BL5" s="28"/>
      <c r="BM5" s="49"/>
      <c r="BN5" s="49"/>
      <c r="BO5" s="49"/>
      <c r="BP5" s="49"/>
      <c r="BQ5" s="49"/>
      <c r="BR5" s="49"/>
      <c r="BS5" s="49"/>
      <c r="BT5" s="49"/>
      <c r="BU5" s="49"/>
      <c r="BV5" s="49"/>
      <c r="BW5" s="49"/>
      <c r="BX5" s="49"/>
      <c r="BY5" s="49"/>
      <c r="BZ5" s="49"/>
      <c r="CA5" s="49"/>
      <c r="CC5" s="49"/>
      <c r="CD5" s="49"/>
      <c r="CE5" s="49"/>
      <c r="CF5" s="49"/>
      <c r="CG5" s="49"/>
      <c r="CH5" s="49"/>
      <c r="CI5" s="49"/>
      <c r="CJ5" s="49"/>
      <c r="CK5" s="49"/>
      <c r="CL5" s="49"/>
      <c r="CM5" s="49"/>
      <c r="CN5" s="49"/>
      <c r="CO5" s="49"/>
      <c r="CP5" s="49"/>
      <c r="CQ5" s="49"/>
      <c r="CR5" s="28"/>
      <c r="CS5" s="49"/>
      <c r="CT5" s="49"/>
      <c r="CU5" s="49"/>
      <c r="CV5" s="49"/>
      <c r="CW5" s="49"/>
      <c r="CX5" s="49"/>
      <c r="CY5" s="49"/>
      <c r="CZ5" s="49"/>
      <c r="DA5" s="49"/>
      <c r="DB5" s="49"/>
      <c r="DC5" s="49"/>
      <c r="DD5" s="49"/>
      <c r="DE5" s="49"/>
      <c r="DF5" s="49"/>
      <c r="DG5" s="49"/>
      <c r="DH5" s="28"/>
      <c r="DI5" s="49"/>
      <c r="DJ5" s="49"/>
      <c r="DK5" s="49"/>
      <c r="DL5" s="49"/>
      <c r="DM5" s="49"/>
      <c r="DN5" s="49"/>
      <c r="DO5" s="49"/>
      <c r="DP5" s="49"/>
      <c r="DQ5" s="49"/>
      <c r="DR5" s="49"/>
      <c r="DS5" s="49"/>
      <c r="DT5" s="49"/>
      <c r="DU5" s="49"/>
      <c r="DV5" s="49"/>
      <c r="DW5" s="49"/>
      <c r="DY5" s="49"/>
      <c r="DZ5" s="49"/>
      <c r="EA5" s="49"/>
      <c r="EB5" s="49"/>
      <c r="EC5" s="49"/>
      <c r="ED5" s="49"/>
      <c r="EE5" s="49"/>
      <c r="EF5" s="49"/>
      <c r="EG5" s="49"/>
      <c r="EH5" s="49"/>
      <c r="EI5" s="49"/>
      <c r="EJ5" s="49"/>
      <c r="EK5" s="49"/>
      <c r="EL5" s="49"/>
      <c r="EM5" s="49"/>
      <c r="EN5" s="28"/>
      <c r="EO5" s="49"/>
      <c r="EP5" s="49"/>
      <c r="EQ5" s="49"/>
      <c r="ER5" s="49"/>
      <c r="ES5" s="49"/>
      <c r="ET5" s="49"/>
      <c r="EU5" s="49"/>
      <c r="EV5" s="49"/>
      <c r="EW5" s="49"/>
      <c r="EX5" s="49"/>
      <c r="EY5" s="49"/>
      <c r="EZ5" s="49"/>
      <c r="FA5" s="49"/>
      <c r="FB5" s="49"/>
      <c r="FC5" s="49"/>
      <c r="FD5" s="28"/>
      <c r="FE5" s="49"/>
      <c r="FF5" s="49"/>
      <c r="FG5" s="49"/>
      <c r="FH5" s="49"/>
      <c r="FI5" s="49"/>
      <c r="FJ5" s="49"/>
      <c r="FK5" s="49"/>
      <c r="FL5" s="49"/>
      <c r="FM5" s="49"/>
      <c r="FN5" s="49"/>
      <c r="FO5" s="49"/>
      <c r="FP5" s="49"/>
      <c r="FQ5" s="49"/>
      <c r="FR5" s="49"/>
      <c r="FS5" s="49"/>
      <c r="FU5" s="49"/>
      <c r="FV5" s="49"/>
      <c r="FW5" s="49"/>
      <c r="FX5" s="49"/>
      <c r="FY5" s="49"/>
      <c r="FZ5" s="49"/>
      <c r="GA5" s="49"/>
      <c r="GB5" s="49"/>
      <c r="GC5" s="49"/>
      <c r="GD5" s="49"/>
      <c r="GE5" s="49"/>
      <c r="GF5" s="49"/>
      <c r="GG5" s="49"/>
      <c r="GH5" s="49"/>
      <c r="GI5" s="49"/>
      <c r="GJ5" s="28"/>
      <c r="GK5" s="49"/>
      <c r="GL5" s="49"/>
      <c r="GM5" s="49"/>
      <c r="GN5" s="49"/>
      <c r="GO5" s="49"/>
      <c r="GP5" s="49"/>
      <c r="GQ5" s="49"/>
      <c r="GR5" s="49"/>
      <c r="GS5" s="49"/>
      <c r="GT5" s="49"/>
      <c r="GU5" s="49"/>
      <c r="GV5" s="49"/>
      <c r="GW5" s="49"/>
      <c r="GX5" s="49"/>
      <c r="GY5" s="49"/>
      <c r="HA5" s="49"/>
      <c r="HB5" s="49"/>
      <c r="HC5" s="49"/>
      <c r="HD5" s="49"/>
      <c r="HE5" s="49"/>
      <c r="HF5" s="49"/>
      <c r="HG5" s="49"/>
      <c r="HH5" s="49"/>
      <c r="HI5" s="49"/>
      <c r="HJ5" s="49"/>
      <c r="HK5" s="49"/>
      <c r="HL5" s="49"/>
      <c r="HM5" s="49"/>
      <c r="HN5" s="49"/>
      <c r="HO5" s="49"/>
      <c r="HQ5" s="49"/>
      <c r="HR5" s="49"/>
      <c r="HS5" s="49"/>
      <c r="HT5" s="49"/>
      <c r="HU5" s="49"/>
      <c r="HV5" s="49"/>
      <c r="HW5" s="49"/>
      <c r="HX5" s="49"/>
      <c r="HY5" s="49"/>
      <c r="HZ5" s="49"/>
      <c r="IA5" s="49"/>
      <c r="IB5" s="49"/>
      <c r="IC5" s="49"/>
      <c r="ID5" s="49"/>
      <c r="IE5" s="49"/>
      <c r="IF5" s="28"/>
      <c r="IG5" s="49"/>
      <c r="IH5" s="49"/>
      <c r="II5" s="49"/>
      <c r="IJ5" s="49"/>
      <c r="IK5" s="49"/>
      <c r="IL5" s="49"/>
      <c r="IM5" s="49"/>
      <c r="IN5" s="49"/>
      <c r="IO5" s="49"/>
      <c r="IP5" s="49"/>
      <c r="IQ5" s="49"/>
      <c r="IR5" s="49"/>
      <c r="IS5" s="49"/>
      <c r="IT5" s="49"/>
      <c r="IU5" s="49"/>
      <c r="IV5" s="28"/>
      <c r="IW5" s="49"/>
      <c r="IX5" s="49"/>
      <c r="IY5" s="49"/>
      <c r="IZ5" s="49"/>
      <c r="JA5" s="49"/>
      <c r="JB5" s="49"/>
      <c r="JC5" s="49"/>
      <c r="JD5" s="49"/>
      <c r="JE5" s="49"/>
      <c r="JF5" s="49"/>
      <c r="JG5" s="49"/>
      <c r="JH5" s="49"/>
      <c r="JI5" s="49"/>
      <c r="JJ5" s="49"/>
      <c r="JK5" s="49"/>
      <c r="JM5" s="49"/>
      <c r="JN5" s="49"/>
      <c r="JO5" s="49"/>
      <c r="JP5" s="49"/>
      <c r="JQ5" s="49"/>
      <c r="JR5" s="49"/>
      <c r="JS5" s="49"/>
      <c r="JT5" s="49"/>
      <c r="JU5" s="49"/>
      <c r="JV5" s="49"/>
      <c r="JW5" s="49"/>
      <c r="JX5" s="49"/>
      <c r="JY5" s="49"/>
      <c r="JZ5" s="49"/>
      <c r="KA5" s="49"/>
      <c r="KB5" s="28"/>
      <c r="KC5" s="49"/>
      <c r="KD5" s="49"/>
      <c r="KE5" s="49"/>
      <c r="KF5" s="49"/>
      <c r="KG5" s="49"/>
      <c r="KH5" s="49"/>
      <c r="KI5" s="49"/>
      <c r="KJ5" s="49"/>
      <c r="KK5" s="49"/>
      <c r="KL5" s="49"/>
      <c r="KM5" s="49"/>
      <c r="KN5" s="49"/>
      <c r="KO5" s="49"/>
      <c r="KP5" s="49"/>
      <c r="KQ5" s="49"/>
      <c r="KR5" s="28"/>
      <c r="KS5" s="49"/>
      <c r="KT5" s="49"/>
      <c r="KU5" s="49"/>
      <c r="KV5" s="49"/>
      <c r="KW5" s="49"/>
      <c r="KX5" s="49"/>
      <c r="KY5" s="49"/>
      <c r="KZ5" s="49"/>
      <c r="LA5" s="49"/>
      <c r="LB5" s="49"/>
      <c r="LC5" s="49"/>
      <c r="LD5" s="49"/>
      <c r="LE5" s="49"/>
      <c r="LF5" s="49"/>
      <c r="LG5" s="49"/>
      <c r="LI5" s="49"/>
      <c r="LJ5" s="49"/>
      <c r="LK5" s="49"/>
      <c r="LL5" s="49"/>
      <c r="LM5" s="49"/>
      <c r="LN5" s="49"/>
      <c r="LO5" s="49"/>
      <c r="LP5" s="49"/>
      <c r="LQ5" s="49"/>
      <c r="LR5" s="49"/>
      <c r="LS5" s="49"/>
      <c r="LT5" s="49"/>
      <c r="LU5" s="49"/>
      <c r="LV5" s="49"/>
      <c r="LW5" s="49"/>
      <c r="LX5" s="28"/>
      <c r="LY5" s="49"/>
      <c r="LZ5" s="49"/>
      <c r="MA5" s="49"/>
      <c r="MB5" s="49"/>
      <c r="MC5" s="49"/>
      <c r="MD5" s="49"/>
      <c r="ME5" s="49"/>
      <c r="MF5" s="49"/>
      <c r="MG5" s="49"/>
      <c r="MH5" s="49"/>
      <c r="MI5" s="49"/>
      <c r="MJ5" s="49"/>
      <c r="MK5" s="49"/>
      <c r="ML5" s="49"/>
      <c r="MM5" s="49"/>
      <c r="MN5" s="28"/>
      <c r="MO5" s="49"/>
      <c r="MP5" s="49"/>
      <c r="MQ5" s="49"/>
      <c r="MR5" s="49"/>
      <c r="MS5" s="49"/>
      <c r="MT5" s="49"/>
      <c r="MU5" s="49"/>
      <c r="MV5" s="49"/>
      <c r="MW5" s="49"/>
      <c r="MX5" s="49"/>
      <c r="MY5" s="49"/>
      <c r="MZ5" s="49"/>
      <c r="NA5" s="49"/>
      <c r="NB5" s="49"/>
      <c r="NC5" s="49"/>
      <c r="NE5" s="49"/>
      <c r="NF5" s="49"/>
      <c r="NG5" s="49"/>
      <c r="NH5" s="49"/>
      <c r="NI5" s="49"/>
      <c r="NJ5" s="49"/>
      <c r="NK5" s="49"/>
      <c r="NL5" s="49"/>
      <c r="NM5" s="49"/>
      <c r="NN5" s="49"/>
      <c r="NO5" s="49"/>
      <c r="NP5" s="49"/>
      <c r="NQ5" s="49"/>
      <c r="NR5" s="49"/>
      <c r="NS5" s="49"/>
      <c r="NU5" s="49"/>
      <c r="NV5" s="49"/>
      <c r="NW5" s="49"/>
      <c r="NX5" s="49"/>
      <c r="NY5" s="49"/>
      <c r="NZ5" s="49"/>
      <c r="OA5" s="49"/>
      <c r="OB5" s="49"/>
      <c r="OC5" s="49"/>
      <c r="OD5" s="49"/>
      <c r="OE5" s="49"/>
      <c r="OF5" s="49"/>
      <c r="OG5" s="49"/>
      <c r="OH5" s="49"/>
      <c r="OI5" s="49"/>
      <c r="OJ5" s="28"/>
      <c r="OK5" s="49"/>
      <c r="OL5" s="49"/>
      <c r="OM5" s="49"/>
      <c r="ON5" s="49"/>
      <c r="OO5" s="49"/>
      <c r="OP5" s="49"/>
      <c r="OQ5" s="49"/>
      <c r="OR5" s="49"/>
      <c r="OS5" s="49"/>
      <c r="OT5" s="49"/>
      <c r="OU5" s="49"/>
      <c r="OV5" s="49"/>
      <c r="OW5" s="49"/>
      <c r="OX5" s="49"/>
      <c r="OY5" s="49"/>
      <c r="PA5" s="49"/>
      <c r="PB5" s="49"/>
      <c r="PC5" s="49"/>
      <c r="PD5" s="49"/>
      <c r="PE5" s="49"/>
      <c r="PF5" s="49"/>
      <c r="PG5" s="49"/>
      <c r="PH5" s="49"/>
      <c r="PI5" s="49"/>
      <c r="PJ5" s="49"/>
      <c r="PK5" s="49"/>
      <c r="PL5" s="49"/>
      <c r="PM5" s="49"/>
      <c r="PN5" s="49"/>
      <c r="PO5" s="49"/>
    </row>
    <row r="6" s="25" customFormat="true" ht="10.8" hidden="false" customHeight="true" outlineLevel="0" collapsed="false">
      <c r="A6" s="50"/>
      <c r="B6" s="50"/>
      <c r="C6" s="50"/>
      <c r="D6" s="50"/>
      <c r="E6" s="50"/>
      <c r="F6" s="50"/>
      <c r="G6" s="50"/>
      <c r="H6" s="47"/>
      <c r="I6" s="49"/>
      <c r="J6" s="49"/>
      <c r="K6" s="49"/>
      <c r="L6" s="49"/>
      <c r="M6" s="49"/>
      <c r="N6" s="49"/>
      <c r="O6" s="49"/>
      <c r="Q6" s="50"/>
      <c r="R6" s="50"/>
      <c r="S6" s="50"/>
      <c r="T6" s="50"/>
      <c r="U6" s="50"/>
      <c r="V6" s="50"/>
      <c r="W6" s="50"/>
      <c r="X6" s="28"/>
      <c r="Y6" s="49"/>
      <c r="Z6" s="49"/>
      <c r="AA6" s="49"/>
      <c r="AB6" s="49"/>
      <c r="AC6" s="49"/>
      <c r="AD6" s="49"/>
      <c r="AE6" s="49"/>
      <c r="AG6" s="50"/>
      <c r="AH6" s="50"/>
      <c r="AI6" s="50"/>
      <c r="AJ6" s="50"/>
      <c r="AK6" s="50"/>
      <c r="AL6" s="50"/>
      <c r="AM6" s="50"/>
      <c r="AN6" s="28"/>
      <c r="AO6" s="49"/>
      <c r="AP6" s="49"/>
      <c r="AQ6" s="49"/>
      <c r="AR6" s="49"/>
      <c r="AS6" s="49"/>
      <c r="AT6" s="49"/>
      <c r="AU6" s="49"/>
      <c r="AV6" s="28"/>
      <c r="AW6" s="50"/>
      <c r="AX6" s="50"/>
      <c r="AY6" s="50"/>
      <c r="AZ6" s="50"/>
      <c r="BA6" s="50"/>
      <c r="BB6" s="50"/>
      <c r="BC6" s="50"/>
      <c r="BD6" s="28"/>
      <c r="BE6" s="49"/>
      <c r="BF6" s="49"/>
      <c r="BG6" s="49"/>
      <c r="BH6" s="49"/>
      <c r="BI6" s="49"/>
      <c r="BJ6" s="49"/>
      <c r="BK6" s="49"/>
      <c r="BL6" s="28"/>
      <c r="BM6" s="50"/>
      <c r="BN6" s="50"/>
      <c r="BO6" s="50"/>
      <c r="BP6" s="50"/>
      <c r="BQ6" s="50"/>
      <c r="BR6" s="50"/>
      <c r="BS6" s="50"/>
      <c r="BT6" s="28"/>
      <c r="BU6" s="49"/>
      <c r="BV6" s="49"/>
      <c r="BW6" s="49"/>
      <c r="BX6" s="49"/>
      <c r="BY6" s="49"/>
      <c r="BZ6" s="49"/>
      <c r="CA6" s="49"/>
      <c r="CC6" s="50"/>
      <c r="CD6" s="50"/>
      <c r="CE6" s="50"/>
      <c r="CF6" s="50"/>
      <c r="CG6" s="50"/>
      <c r="CH6" s="50"/>
      <c r="CI6" s="50"/>
      <c r="CJ6" s="28"/>
      <c r="CK6" s="49"/>
      <c r="CL6" s="49"/>
      <c r="CM6" s="49"/>
      <c r="CN6" s="49"/>
      <c r="CO6" s="49"/>
      <c r="CP6" s="49"/>
      <c r="CQ6" s="49"/>
      <c r="CR6" s="28"/>
      <c r="CS6" s="50"/>
      <c r="CT6" s="50"/>
      <c r="CU6" s="50"/>
      <c r="CV6" s="50"/>
      <c r="CW6" s="50"/>
      <c r="CX6" s="50"/>
      <c r="CY6" s="50"/>
      <c r="CZ6" s="28"/>
      <c r="DA6" s="49"/>
      <c r="DB6" s="49"/>
      <c r="DC6" s="49"/>
      <c r="DD6" s="49"/>
      <c r="DE6" s="49"/>
      <c r="DF6" s="49"/>
      <c r="DG6" s="49"/>
      <c r="DH6" s="28"/>
      <c r="DI6" s="50"/>
      <c r="DJ6" s="50"/>
      <c r="DK6" s="50"/>
      <c r="DL6" s="50"/>
      <c r="DM6" s="50"/>
      <c r="DN6" s="50"/>
      <c r="DO6" s="50"/>
      <c r="DP6" s="28"/>
      <c r="DQ6" s="49"/>
      <c r="DR6" s="49"/>
      <c r="DS6" s="49"/>
      <c r="DT6" s="49"/>
      <c r="DU6" s="49"/>
      <c r="DV6" s="49"/>
      <c r="DW6" s="49"/>
      <c r="DY6" s="50"/>
      <c r="DZ6" s="50"/>
      <c r="EA6" s="50"/>
      <c r="EB6" s="50"/>
      <c r="EC6" s="50"/>
      <c r="ED6" s="50"/>
      <c r="EE6" s="50"/>
      <c r="EF6" s="28"/>
      <c r="EG6" s="49"/>
      <c r="EH6" s="49"/>
      <c r="EI6" s="49"/>
      <c r="EJ6" s="49"/>
      <c r="EK6" s="49"/>
      <c r="EL6" s="49"/>
      <c r="EM6" s="49"/>
      <c r="EN6" s="28"/>
      <c r="EO6" s="50"/>
      <c r="EP6" s="50"/>
      <c r="EQ6" s="50"/>
      <c r="ER6" s="50"/>
      <c r="ES6" s="50"/>
      <c r="ET6" s="50"/>
      <c r="EU6" s="50"/>
      <c r="EV6" s="28"/>
      <c r="EW6" s="49"/>
      <c r="EX6" s="49"/>
      <c r="EY6" s="49"/>
      <c r="EZ6" s="49"/>
      <c r="FA6" s="49"/>
      <c r="FB6" s="49"/>
      <c r="FC6" s="49"/>
      <c r="FD6" s="28"/>
      <c r="FE6" s="50"/>
      <c r="FF6" s="50"/>
      <c r="FG6" s="50"/>
      <c r="FH6" s="50"/>
      <c r="FI6" s="50"/>
      <c r="FJ6" s="50"/>
      <c r="FK6" s="50"/>
      <c r="FL6" s="28"/>
      <c r="FM6" s="49"/>
      <c r="FN6" s="49"/>
      <c r="FO6" s="49"/>
      <c r="FP6" s="49"/>
      <c r="FQ6" s="49"/>
      <c r="FR6" s="49"/>
      <c r="FS6" s="49"/>
      <c r="FU6" s="50"/>
      <c r="FV6" s="50"/>
      <c r="FW6" s="50"/>
      <c r="FX6" s="50"/>
      <c r="FY6" s="50"/>
      <c r="FZ6" s="50"/>
      <c r="GA6" s="50"/>
      <c r="GB6" s="28"/>
      <c r="GC6" s="49"/>
      <c r="GD6" s="49"/>
      <c r="GE6" s="49"/>
      <c r="GF6" s="49"/>
      <c r="GG6" s="49"/>
      <c r="GH6" s="49"/>
      <c r="GI6" s="49"/>
      <c r="GJ6" s="28"/>
      <c r="GK6" s="50"/>
      <c r="GL6" s="50"/>
      <c r="GM6" s="50"/>
      <c r="GN6" s="50"/>
      <c r="GO6" s="50"/>
      <c r="GP6" s="50"/>
      <c r="GQ6" s="50"/>
      <c r="GR6" s="28"/>
      <c r="GS6" s="49"/>
      <c r="GT6" s="49"/>
      <c r="GU6" s="49"/>
      <c r="GV6" s="49"/>
      <c r="GW6" s="49"/>
      <c r="GX6" s="49"/>
      <c r="GY6" s="49"/>
      <c r="HA6" s="50"/>
      <c r="HB6" s="50"/>
      <c r="HC6" s="50"/>
      <c r="HD6" s="50"/>
      <c r="HE6" s="50"/>
      <c r="HF6" s="50"/>
      <c r="HG6" s="50"/>
      <c r="HH6" s="28"/>
      <c r="HI6" s="49"/>
      <c r="HJ6" s="49"/>
      <c r="HK6" s="49"/>
      <c r="HL6" s="49"/>
      <c r="HM6" s="49"/>
      <c r="HN6" s="49"/>
      <c r="HO6" s="49"/>
      <c r="HQ6" s="50"/>
      <c r="HR6" s="50"/>
      <c r="HS6" s="50"/>
      <c r="HT6" s="50"/>
      <c r="HU6" s="50"/>
      <c r="HV6" s="50"/>
      <c r="HW6" s="50"/>
      <c r="HX6" s="28"/>
      <c r="HY6" s="49"/>
      <c r="HZ6" s="49"/>
      <c r="IA6" s="49"/>
      <c r="IB6" s="49"/>
      <c r="IC6" s="49"/>
      <c r="ID6" s="49"/>
      <c r="IE6" s="49"/>
      <c r="IF6" s="28"/>
      <c r="IG6" s="50"/>
      <c r="IH6" s="50"/>
      <c r="II6" s="50"/>
      <c r="IJ6" s="50"/>
      <c r="IK6" s="50"/>
      <c r="IL6" s="50"/>
      <c r="IM6" s="50"/>
      <c r="IN6" s="28"/>
      <c r="IO6" s="49"/>
      <c r="IP6" s="49"/>
      <c r="IQ6" s="49"/>
      <c r="IR6" s="49"/>
      <c r="IS6" s="49"/>
      <c r="IT6" s="49"/>
      <c r="IU6" s="49"/>
      <c r="IV6" s="28"/>
      <c r="IW6" s="50"/>
      <c r="IX6" s="50"/>
      <c r="IY6" s="50"/>
      <c r="IZ6" s="50"/>
      <c r="JA6" s="50"/>
      <c r="JB6" s="50"/>
      <c r="JC6" s="50"/>
      <c r="JD6" s="28"/>
      <c r="JE6" s="49"/>
      <c r="JF6" s="49"/>
      <c r="JG6" s="49"/>
      <c r="JH6" s="49"/>
      <c r="JI6" s="49"/>
      <c r="JJ6" s="49"/>
      <c r="JK6" s="49"/>
      <c r="JM6" s="50"/>
      <c r="JN6" s="50"/>
      <c r="JO6" s="50"/>
      <c r="JP6" s="50"/>
      <c r="JQ6" s="50"/>
      <c r="JR6" s="50"/>
      <c r="JS6" s="50"/>
      <c r="JT6" s="28"/>
      <c r="JU6" s="49"/>
      <c r="JV6" s="49"/>
      <c r="JW6" s="49"/>
      <c r="JX6" s="49"/>
      <c r="JY6" s="49"/>
      <c r="JZ6" s="49"/>
      <c r="KA6" s="49"/>
      <c r="KB6" s="28"/>
      <c r="KC6" s="50"/>
      <c r="KD6" s="50"/>
      <c r="KE6" s="50"/>
      <c r="KF6" s="50"/>
      <c r="KG6" s="50"/>
      <c r="KH6" s="50"/>
      <c r="KI6" s="50"/>
      <c r="KJ6" s="28"/>
      <c r="KK6" s="49"/>
      <c r="KL6" s="49"/>
      <c r="KM6" s="49"/>
      <c r="KN6" s="49"/>
      <c r="KO6" s="49"/>
      <c r="KP6" s="49"/>
      <c r="KQ6" s="49"/>
      <c r="KR6" s="28"/>
      <c r="KS6" s="50"/>
      <c r="KT6" s="50"/>
      <c r="KU6" s="50"/>
      <c r="KV6" s="50"/>
      <c r="KW6" s="50"/>
      <c r="KX6" s="50"/>
      <c r="KY6" s="50"/>
      <c r="KZ6" s="28"/>
      <c r="LA6" s="49"/>
      <c r="LB6" s="49"/>
      <c r="LC6" s="49"/>
      <c r="LD6" s="49"/>
      <c r="LE6" s="49"/>
      <c r="LF6" s="49"/>
      <c r="LG6" s="49"/>
      <c r="LI6" s="50"/>
      <c r="LJ6" s="50"/>
      <c r="LK6" s="50"/>
      <c r="LL6" s="50"/>
      <c r="LM6" s="50"/>
      <c r="LN6" s="50"/>
      <c r="LO6" s="50"/>
      <c r="LP6" s="28"/>
      <c r="LQ6" s="49"/>
      <c r="LR6" s="49"/>
      <c r="LS6" s="49"/>
      <c r="LT6" s="49"/>
      <c r="LU6" s="49"/>
      <c r="LV6" s="49"/>
      <c r="LW6" s="49"/>
      <c r="LX6" s="28"/>
      <c r="LY6" s="50"/>
      <c r="LZ6" s="50"/>
      <c r="MA6" s="50"/>
      <c r="MB6" s="50"/>
      <c r="MC6" s="50"/>
      <c r="MD6" s="50"/>
      <c r="ME6" s="50"/>
      <c r="MF6" s="28"/>
      <c r="MG6" s="49"/>
      <c r="MH6" s="49"/>
      <c r="MI6" s="49"/>
      <c r="MJ6" s="49"/>
      <c r="MK6" s="49"/>
      <c r="ML6" s="49"/>
      <c r="MM6" s="49"/>
      <c r="MN6" s="28"/>
      <c r="MO6" s="50"/>
      <c r="MP6" s="50"/>
      <c r="MQ6" s="50"/>
      <c r="MR6" s="50"/>
      <c r="MS6" s="50"/>
      <c r="MT6" s="50"/>
      <c r="MU6" s="50"/>
      <c r="MV6" s="28"/>
      <c r="MW6" s="49"/>
      <c r="MX6" s="49"/>
      <c r="MY6" s="49"/>
      <c r="MZ6" s="49"/>
      <c r="NA6" s="49"/>
      <c r="NB6" s="49"/>
      <c r="NC6" s="49"/>
      <c r="NE6" s="50"/>
      <c r="NF6" s="50"/>
      <c r="NG6" s="50"/>
      <c r="NH6" s="50"/>
      <c r="NI6" s="50"/>
      <c r="NJ6" s="50"/>
      <c r="NK6" s="50"/>
      <c r="NL6" s="28"/>
      <c r="NM6" s="49"/>
      <c r="NN6" s="49"/>
      <c r="NO6" s="49"/>
      <c r="NP6" s="49"/>
      <c r="NQ6" s="49"/>
      <c r="NR6" s="49"/>
      <c r="NS6" s="49"/>
      <c r="NU6" s="50"/>
      <c r="NV6" s="50"/>
      <c r="NW6" s="50"/>
      <c r="NX6" s="50"/>
      <c r="NY6" s="50"/>
      <c r="NZ6" s="50"/>
      <c r="OA6" s="50"/>
      <c r="OB6" s="28"/>
      <c r="OC6" s="49"/>
      <c r="OD6" s="49"/>
      <c r="OE6" s="49"/>
      <c r="OF6" s="49"/>
      <c r="OG6" s="49"/>
      <c r="OH6" s="49"/>
      <c r="OI6" s="49"/>
      <c r="OJ6" s="28"/>
      <c r="OK6" s="50"/>
      <c r="OL6" s="50"/>
      <c r="OM6" s="50"/>
      <c r="ON6" s="50"/>
      <c r="OO6" s="50"/>
      <c r="OP6" s="50"/>
      <c r="OQ6" s="50"/>
      <c r="OR6" s="28"/>
      <c r="OS6" s="49"/>
      <c r="OT6" s="49"/>
      <c r="OU6" s="49"/>
      <c r="OV6" s="49"/>
      <c r="OW6" s="49"/>
      <c r="OX6" s="49"/>
      <c r="OY6" s="49"/>
      <c r="PA6" s="50"/>
      <c r="PB6" s="50"/>
      <c r="PC6" s="50"/>
      <c r="PD6" s="50"/>
      <c r="PE6" s="50"/>
      <c r="PF6" s="50"/>
      <c r="PG6" s="50"/>
      <c r="PH6" s="28"/>
      <c r="PI6" s="49"/>
      <c r="PJ6" s="49"/>
      <c r="PK6" s="49"/>
      <c r="PL6" s="49"/>
      <c r="PM6" s="49"/>
      <c r="PN6" s="49"/>
      <c r="PO6" s="49"/>
    </row>
    <row r="7" s="25" customFormat="true" ht="10.8" hidden="false" customHeight="true" outlineLevel="0" collapsed="false">
      <c r="A7" s="51"/>
      <c r="B7" s="51"/>
      <c r="C7" s="51"/>
      <c r="D7" s="51"/>
      <c r="E7" s="51"/>
      <c r="F7" s="51"/>
      <c r="G7" s="51"/>
      <c r="H7" s="52"/>
      <c r="I7" s="51"/>
      <c r="J7" s="51"/>
      <c r="K7" s="51"/>
      <c r="L7" s="51"/>
      <c r="M7" s="51"/>
      <c r="N7" s="51"/>
      <c r="O7" s="51"/>
      <c r="P7" s="27"/>
      <c r="Q7" s="51"/>
      <c r="R7" s="51"/>
      <c r="S7" s="51"/>
      <c r="T7" s="51"/>
      <c r="U7" s="51"/>
      <c r="V7" s="51"/>
      <c r="W7" s="51"/>
      <c r="X7" s="51"/>
      <c r="Y7" s="51"/>
      <c r="Z7" s="51"/>
      <c r="AA7" s="51"/>
      <c r="AB7" s="51"/>
      <c r="AC7" s="51"/>
      <c r="AD7" s="51"/>
      <c r="AE7" s="51"/>
      <c r="AF7" s="27"/>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8"/>
      <c r="DJ7" s="28"/>
      <c r="DK7" s="28"/>
      <c r="DL7" s="28"/>
      <c r="DM7" s="28"/>
      <c r="DN7" s="28"/>
      <c r="DO7" s="28"/>
      <c r="DP7" s="28"/>
      <c r="DQ7" s="28"/>
      <c r="DR7" s="28"/>
      <c r="DS7" s="28"/>
      <c r="DT7" s="28"/>
      <c r="DU7" s="28"/>
      <c r="DV7" s="28"/>
      <c r="DW7" s="28"/>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8"/>
      <c r="FF7" s="28"/>
      <c r="FG7" s="28"/>
      <c r="FH7" s="28"/>
      <c r="FI7" s="28"/>
      <c r="FJ7" s="28"/>
      <c r="FK7" s="28"/>
      <c r="FL7" s="28"/>
      <c r="FM7" s="28"/>
      <c r="FN7" s="28"/>
      <c r="FO7" s="28"/>
      <c r="FP7" s="28"/>
      <c r="FQ7" s="28"/>
      <c r="FR7" s="28"/>
      <c r="FS7" s="28"/>
      <c r="HU7" s="23"/>
      <c r="HV7" s="23"/>
      <c r="HW7" s="23"/>
      <c r="HX7" s="23"/>
      <c r="HY7" s="23"/>
      <c r="HZ7" s="23"/>
      <c r="IA7" s="23"/>
      <c r="IB7" s="23"/>
      <c r="IC7" s="23"/>
      <c r="ID7" s="23"/>
      <c r="IE7" s="23"/>
      <c r="IF7" s="23"/>
      <c r="IG7" s="23"/>
      <c r="IH7" s="23"/>
      <c r="II7" s="23"/>
      <c r="IJ7" s="23"/>
      <c r="IK7" s="23"/>
      <c r="IL7" s="23"/>
      <c r="IM7" s="23"/>
      <c r="IN7" s="23"/>
    </row>
    <row r="8" s="25" customFormat="true" ht="10.8" hidden="false" customHeight="true" outlineLevel="0" collapsed="false">
      <c r="A8" s="29" t="n">
        <v>2</v>
      </c>
      <c r="B8" s="29"/>
      <c r="C8" s="29"/>
      <c r="D8" s="29"/>
      <c r="E8" s="29"/>
      <c r="F8" s="29"/>
      <c r="G8" s="23"/>
      <c r="H8" s="24"/>
      <c r="I8" s="23"/>
      <c r="J8" s="29"/>
      <c r="K8" s="29"/>
      <c r="L8" s="30"/>
      <c r="M8" s="29"/>
      <c r="N8" s="31"/>
      <c r="O8" s="27"/>
      <c r="P8" s="27"/>
      <c r="AF8" s="27"/>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8"/>
      <c r="DJ8" s="28"/>
      <c r="DK8" s="28"/>
      <c r="DL8" s="28"/>
      <c r="DM8" s="28"/>
      <c r="DN8" s="28"/>
      <c r="DO8" s="28"/>
      <c r="DP8" s="28"/>
      <c r="DQ8" s="28"/>
      <c r="DR8" s="28"/>
      <c r="DS8" s="28"/>
      <c r="DT8" s="28"/>
      <c r="DU8" s="28"/>
      <c r="DV8" s="28"/>
      <c r="DW8" s="28"/>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8"/>
      <c r="FF8" s="28"/>
      <c r="FG8" s="28"/>
      <c r="FH8" s="28"/>
      <c r="FI8" s="28"/>
      <c r="FJ8" s="28"/>
      <c r="FK8" s="28"/>
      <c r="FL8" s="28"/>
      <c r="FM8" s="28"/>
      <c r="FN8" s="28"/>
      <c r="FO8" s="28"/>
      <c r="FP8" s="28"/>
      <c r="FQ8" s="28"/>
      <c r="FR8" s="28"/>
      <c r="FS8" s="28"/>
      <c r="HU8" s="23"/>
      <c r="HV8" s="23"/>
      <c r="HW8" s="23"/>
      <c r="HX8" s="23"/>
      <c r="HY8" s="23"/>
      <c r="HZ8" s="23"/>
      <c r="IA8" s="23"/>
      <c r="IB8" s="23"/>
      <c r="IC8" s="23"/>
      <c r="ID8" s="23"/>
      <c r="IE8" s="23"/>
      <c r="IF8" s="23"/>
      <c r="IG8" s="23"/>
      <c r="IH8" s="23"/>
      <c r="II8" s="23"/>
      <c r="IJ8" s="23"/>
      <c r="IK8" s="23"/>
      <c r="IL8" s="23"/>
      <c r="IM8" s="23"/>
      <c r="IN8" s="23"/>
    </row>
    <row r="9" s="25" customFormat="true" ht="10.8" hidden="false" customHeight="true" outlineLevel="0" collapsed="false">
      <c r="A9" s="32" t="s">
        <v>82</v>
      </c>
      <c r="B9" s="33"/>
      <c r="C9" s="33"/>
      <c r="D9" s="33"/>
      <c r="E9" s="32"/>
      <c r="F9" s="32"/>
      <c r="G9" s="33"/>
      <c r="H9" s="35" t="n">
        <v>2019</v>
      </c>
      <c r="I9" s="33"/>
      <c r="J9" s="33"/>
      <c r="K9" s="33"/>
      <c r="L9" s="33"/>
      <c r="M9" s="33"/>
      <c r="N9" s="33"/>
      <c r="O9" s="33"/>
      <c r="P9" s="27"/>
      <c r="AF9" s="27"/>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8"/>
      <c r="DJ9" s="28"/>
      <c r="DK9" s="28"/>
      <c r="DL9" s="28"/>
      <c r="DM9" s="28"/>
      <c r="DN9" s="28"/>
      <c r="DO9" s="28"/>
      <c r="DP9" s="28"/>
      <c r="DQ9" s="28"/>
      <c r="DR9" s="28"/>
      <c r="DS9" s="28"/>
      <c r="DT9" s="28"/>
      <c r="DU9" s="28"/>
      <c r="DV9" s="28"/>
      <c r="DW9" s="28"/>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8"/>
      <c r="FF9" s="28"/>
      <c r="FG9" s="28"/>
      <c r="FH9" s="28"/>
      <c r="FI9" s="28"/>
      <c r="FJ9" s="28"/>
      <c r="FK9" s="28"/>
      <c r="FL9" s="28"/>
      <c r="FM9" s="28"/>
      <c r="FN9" s="28"/>
      <c r="FO9" s="28"/>
      <c r="FP9" s="28"/>
      <c r="FQ9" s="28"/>
      <c r="FR9" s="28"/>
      <c r="FS9" s="28"/>
      <c r="HU9" s="23"/>
      <c r="HV9" s="23"/>
      <c r="HW9" s="23"/>
      <c r="HX9" s="23"/>
      <c r="HY9" s="23"/>
      <c r="HZ9" s="23"/>
      <c r="IA9" s="23"/>
      <c r="IB9" s="23"/>
      <c r="IC9" s="23"/>
      <c r="ID9" s="23"/>
      <c r="IE9" s="23"/>
      <c r="IF9" s="23"/>
      <c r="IG9" s="23"/>
      <c r="IH9" s="23"/>
      <c r="II9" s="23"/>
      <c r="IJ9" s="23"/>
      <c r="IK9" s="23"/>
      <c r="IL9" s="23"/>
      <c r="IM9" s="23"/>
      <c r="IN9" s="23"/>
    </row>
    <row r="10" s="25" customFormat="true" ht="10.8" hidden="false" customHeight="true" outlineLevel="0" collapsed="false">
      <c r="A10" s="37" t="n">
        <v>13</v>
      </c>
      <c r="B10" s="37" t="n">
        <v>14</v>
      </c>
      <c r="C10" s="37" t="n">
        <v>15</v>
      </c>
      <c r="D10" s="37" t="n">
        <v>16</v>
      </c>
      <c r="E10" s="37" t="n">
        <v>17</v>
      </c>
      <c r="F10" s="39" t="n">
        <v>18</v>
      </c>
      <c r="G10" s="37" t="n">
        <v>19</v>
      </c>
      <c r="H10" s="40"/>
      <c r="I10" s="37" t="n">
        <v>20</v>
      </c>
      <c r="J10" s="41" t="n">
        <v>21</v>
      </c>
      <c r="K10" s="37" t="n">
        <v>22</v>
      </c>
      <c r="L10" s="37" t="n">
        <v>23</v>
      </c>
      <c r="M10" s="37" t="n">
        <v>24</v>
      </c>
      <c r="N10" s="37" t="n">
        <v>25</v>
      </c>
      <c r="O10" s="37" t="n">
        <v>26</v>
      </c>
      <c r="P10" s="27"/>
      <c r="Q10" s="51"/>
      <c r="R10" s="51"/>
      <c r="S10" s="51"/>
      <c r="T10" s="51"/>
      <c r="U10" s="51"/>
      <c r="V10" s="51"/>
      <c r="W10" s="51"/>
      <c r="X10" s="51"/>
      <c r="Y10" s="51"/>
      <c r="Z10" s="51"/>
      <c r="AA10" s="51"/>
      <c r="AB10" s="51"/>
      <c r="AC10" s="51"/>
      <c r="AD10" s="51"/>
      <c r="AE10" s="51"/>
      <c r="AF10" s="27"/>
      <c r="AG10" s="51"/>
      <c r="AH10" s="51"/>
      <c r="AI10" s="51"/>
      <c r="AJ10" s="51"/>
      <c r="AK10" s="51"/>
      <c r="AL10" s="51"/>
      <c r="AM10" s="51"/>
      <c r="AN10" s="51"/>
      <c r="AO10" s="51"/>
      <c r="AP10" s="51"/>
      <c r="AQ10" s="51"/>
      <c r="AR10" s="51"/>
      <c r="AS10" s="51"/>
      <c r="AT10" s="51"/>
      <c r="AU10" s="51"/>
      <c r="AV10" s="28"/>
      <c r="AW10" s="51"/>
      <c r="AX10" s="51"/>
      <c r="AY10" s="51"/>
      <c r="AZ10" s="51"/>
      <c r="BA10" s="51"/>
      <c r="BB10" s="51"/>
      <c r="BC10" s="51"/>
      <c r="BD10" s="51"/>
      <c r="BE10" s="51"/>
      <c r="BF10" s="51"/>
      <c r="BG10" s="51"/>
      <c r="BH10" s="51"/>
      <c r="BI10" s="51"/>
      <c r="BJ10" s="51"/>
      <c r="BK10" s="51"/>
      <c r="BL10" s="27"/>
      <c r="BM10" s="51"/>
      <c r="BN10" s="51"/>
      <c r="BO10" s="51"/>
      <c r="BP10" s="51"/>
      <c r="BQ10" s="51"/>
      <c r="BR10" s="51"/>
      <c r="BS10" s="51"/>
      <c r="BT10" s="51"/>
      <c r="BU10" s="51"/>
      <c r="BV10" s="51"/>
      <c r="BW10" s="51"/>
      <c r="BX10" s="51"/>
      <c r="BY10" s="51"/>
      <c r="BZ10" s="51"/>
      <c r="CA10" s="51"/>
      <c r="CB10" s="27"/>
      <c r="CC10" s="51"/>
      <c r="CD10" s="51"/>
      <c r="CE10" s="51"/>
      <c r="CF10" s="51"/>
      <c r="CG10" s="51"/>
      <c r="CH10" s="51"/>
      <c r="CI10" s="51"/>
      <c r="CJ10" s="51"/>
      <c r="CK10" s="51"/>
      <c r="CL10" s="51"/>
      <c r="CM10" s="51"/>
      <c r="CN10" s="51"/>
      <c r="CO10" s="51"/>
      <c r="CP10" s="51"/>
      <c r="CQ10" s="51"/>
      <c r="CR10" s="27"/>
      <c r="CS10" s="51"/>
      <c r="CT10" s="51"/>
      <c r="CU10" s="51"/>
      <c r="CV10" s="51"/>
      <c r="CW10" s="51"/>
      <c r="CX10" s="51"/>
      <c r="CY10" s="51"/>
      <c r="CZ10" s="51"/>
      <c r="DA10" s="51"/>
      <c r="DB10" s="51"/>
      <c r="DC10" s="51"/>
      <c r="DD10" s="51"/>
      <c r="DE10" s="51"/>
      <c r="DF10" s="51"/>
      <c r="DG10" s="51"/>
      <c r="DH10" s="27"/>
      <c r="DI10" s="51"/>
      <c r="DJ10" s="51"/>
      <c r="DK10" s="51"/>
      <c r="DL10" s="51"/>
      <c r="DM10" s="51"/>
      <c r="DN10" s="51"/>
      <c r="DO10" s="51"/>
      <c r="DP10" s="51"/>
      <c r="DQ10" s="51"/>
      <c r="DR10" s="51"/>
      <c r="DS10" s="51"/>
      <c r="DT10" s="51"/>
      <c r="DU10" s="51"/>
      <c r="DV10" s="51"/>
      <c r="DW10" s="51"/>
      <c r="DX10" s="27"/>
      <c r="DY10" s="51"/>
      <c r="DZ10" s="51"/>
      <c r="EA10" s="51"/>
      <c r="EB10" s="51"/>
      <c r="EC10" s="51"/>
      <c r="ED10" s="51"/>
      <c r="EE10" s="51"/>
      <c r="EF10" s="51"/>
      <c r="EG10" s="51"/>
      <c r="EH10" s="51"/>
      <c r="EI10" s="51"/>
      <c r="EJ10" s="51"/>
      <c r="EK10" s="51"/>
      <c r="EL10" s="51"/>
      <c r="EM10" s="51"/>
      <c r="EN10" s="27"/>
      <c r="EO10" s="51"/>
      <c r="EP10" s="51"/>
      <c r="EQ10" s="51"/>
      <c r="ER10" s="51"/>
      <c r="ES10" s="51"/>
      <c r="ET10" s="51"/>
      <c r="EU10" s="51"/>
      <c r="EV10" s="51"/>
      <c r="EW10" s="51"/>
      <c r="EX10" s="51"/>
      <c r="EY10" s="51"/>
      <c r="EZ10" s="51"/>
      <c r="FA10" s="51"/>
      <c r="FB10" s="51"/>
      <c r="FC10" s="51"/>
      <c r="FD10" s="27"/>
      <c r="FE10" s="51"/>
      <c r="FF10" s="51"/>
      <c r="FG10" s="51"/>
      <c r="FH10" s="51"/>
      <c r="FI10" s="51"/>
      <c r="FJ10" s="51"/>
      <c r="FK10" s="51"/>
      <c r="FL10" s="51"/>
      <c r="FM10" s="51"/>
      <c r="FN10" s="51"/>
      <c r="FO10" s="51"/>
      <c r="FP10" s="51"/>
      <c r="FQ10" s="51"/>
      <c r="FR10" s="51"/>
      <c r="FS10" s="51"/>
      <c r="FU10" s="51"/>
      <c r="FV10" s="51"/>
      <c r="FW10" s="51"/>
      <c r="FX10" s="51"/>
      <c r="FY10" s="51"/>
      <c r="FZ10" s="51"/>
      <c r="GA10" s="51"/>
      <c r="GB10" s="51"/>
      <c r="GC10" s="51"/>
      <c r="GD10" s="51"/>
      <c r="GE10" s="51"/>
      <c r="GF10" s="51"/>
      <c r="GG10" s="51"/>
      <c r="GH10" s="51"/>
      <c r="GI10" s="51"/>
      <c r="GK10" s="51"/>
      <c r="GL10" s="51"/>
      <c r="GM10" s="51"/>
      <c r="GN10" s="51"/>
      <c r="GO10" s="51"/>
      <c r="GP10" s="51"/>
      <c r="GQ10" s="51"/>
      <c r="GR10" s="51"/>
      <c r="GS10" s="51"/>
      <c r="GT10" s="51"/>
      <c r="GU10" s="51"/>
      <c r="GV10" s="51"/>
      <c r="GW10" s="51"/>
      <c r="GX10" s="51"/>
      <c r="GY10" s="51"/>
      <c r="HU10" s="23"/>
      <c r="HV10" s="23"/>
      <c r="HW10" s="23"/>
      <c r="HX10" s="23"/>
      <c r="HY10" s="23"/>
      <c r="HZ10" s="23"/>
      <c r="IA10" s="23"/>
      <c r="IB10" s="23"/>
      <c r="IC10" s="23"/>
      <c r="ID10" s="23"/>
      <c r="IE10" s="23"/>
      <c r="IF10" s="23"/>
      <c r="IG10" s="23"/>
      <c r="IH10" s="23"/>
      <c r="II10" s="23"/>
      <c r="IJ10" s="23"/>
      <c r="IK10" s="23"/>
      <c r="IL10" s="23"/>
      <c r="IM10" s="23"/>
      <c r="IN10" s="23"/>
    </row>
    <row r="11" s="25" customFormat="true" ht="10.8" hidden="false" customHeight="true" outlineLevel="0" collapsed="false">
      <c r="A11" s="46" t="s">
        <v>83</v>
      </c>
      <c r="B11" s="46" t="s">
        <v>84</v>
      </c>
      <c r="C11" s="46" t="s">
        <v>85</v>
      </c>
      <c r="D11" s="46" t="s">
        <v>86</v>
      </c>
      <c r="E11" s="46" t="s">
        <v>85</v>
      </c>
      <c r="F11" s="46" t="s">
        <v>87</v>
      </c>
      <c r="G11" s="46" t="s">
        <v>83</v>
      </c>
      <c r="H11" s="47"/>
      <c r="I11" s="48" t="s">
        <v>83</v>
      </c>
      <c r="J11" s="48" t="s">
        <v>84</v>
      </c>
      <c r="K11" s="48" t="s">
        <v>85</v>
      </c>
      <c r="L11" s="48" t="s">
        <v>86</v>
      </c>
      <c r="M11" s="48" t="s">
        <v>85</v>
      </c>
      <c r="N11" s="48" t="s">
        <v>87</v>
      </c>
      <c r="O11" s="48" t="s">
        <v>83</v>
      </c>
      <c r="P11" s="27"/>
      <c r="Q11" s="51"/>
      <c r="R11" s="51"/>
      <c r="S11" s="51"/>
      <c r="T11" s="51"/>
      <c r="U11" s="51"/>
      <c r="V11" s="51"/>
      <c r="W11" s="51"/>
      <c r="Y11" s="51"/>
      <c r="Z11" s="51"/>
      <c r="AA11" s="51"/>
      <c r="AB11" s="51"/>
      <c r="AC11" s="51"/>
      <c r="AD11" s="51"/>
      <c r="AE11" s="51"/>
      <c r="AF11" s="27"/>
      <c r="AG11" s="51"/>
      <c r="AH11" s="51"/>
      <c r="AI11" s="51"/>
      <c r="AJ11" s="51"/>
      <c r="AK11" s="51"/>
      <c r="AL11" s="51"/>
      <c r="AM11" s="51"/>
      <c r="AO11" s="51"/>
      <c r="AP11" s="51"/>
      <c r="AQ11" s="51"/>
      <c r="AR11" s="51"/>
      <c r="AS11" s="51"/>
      <c r="AT11" s="51"/>
      <c r="AU11" s="51"/>
      <c r="AV11" s="28"/>
      <c r="AW11" s="51"/>
      <c r="AX11" s="51"/>
      <c r="AY11" s="51"/>
      <c r="AZ11" s="51"/>
      <c r="BA11" s="51"/>
      <c r="BB11" s="51"/>
      <c r="BC11" s="51"/>
      <c r="BE11" s="51"/>
      <c r="BF11" s="51"/>
      <c r="BG11" s="51"/>
      <c r="BH11" s="51"/>
      <c r="BI11" s="51"/>
      <c r="BJ11" s="51"/>
      <c r="BK11" s="51"/>
      <c r="BL11" s="53"/>
      <c r="BM11" s="51"/>
      <c r="BN11" s="51"/>
      <c r="BO11" s="51"/>
      <c r="BP11" s="51"/>
      <c r="BQ11" s="51"/>
      <c r="BR11" s="51"/>
      <c r="BS11" s="51"/>
      <c r="BU11" s="51"/>
      <c r="BV11" s="51"/>
      <c r="BW11" s="51"/>
      <c r="BX11" s="51"/>
      <c r="BY11" s="51"/>
      <c r="BZ11" s="51"/>
      <c r="CA11" s="51"/>
      <c r="CB11" s="54"/>
      <c r="CC11" s="51"/>
      <c r="CD11" s="51"/>
      <c r="CE11" s="51"/>
      <c r="CF11" s="51"/>
      <c r="CG11" s="51"/>
      <c r="CH11" s="51"/>
      <c r="CI11" s="51"/>
      <c r="CK11" s="51"/>
      <c r="CL11" s="51"/>
      <c r="CM11" s="51"/>
      <c r="CN11" s="51"/>
      <c r="CO11" s="51"/>
      <c r="CP11" s="51"/>
      <c r="CQ11" s="51"/>
      <c r="CR11" s="54"/>
      <c r="CS11" s="51"/>
      <c r="CT11" s="51"/>
      <c r="CU11" s="51"/>
      <c r="CV11" s="51"/>
      <c r="CW11" s="51"/>
      <c r="CX11" s="51"/>
      <c r="CY11" s="51"/>
      <c r="DA11" s="51"/>
      <c r="DB11" s="51"/>
      <c r="DC11" s="51"/>
      <c r="DD11" s="51"/>
      <c r="DE11" s="51"/>
      <c r="DF11" s="51"/>
      <c r="DG11" s="51"/>
      <c r="DH11" s="54"/>
      <c r="DI11" s="51"/>
      <c r="DJ11" s="51"/>
      <c r="DK11" s="51"/>
      <c r="DL11" s="51"/>
      <c r="DM11" s="51"/>
      <c r="DN11" s="51"/>
      <c r="DO11" s="51"/>
      <c r="DQ11" s="51"/>
      <c r="DR11" s="51"/>
      <c r="DS11" s="51"/>
      <c r="DT11" s="51"/>
      <c r="DU11" s="51"/>
      <c r="DV11" s="51"/>
      <c r="DW11" s="51"/>
      <c r="DX11" s="54"/>
      <c r="DY11" s="51"/>
      <c r="DZ11" s="51"/>
      <c r="EA11" s="51"/>
      <c r="EB11" s="51"/>
      <c r="EC11" s="51"/>
      <c r="ED11" s="51"/>
      <c r="EE11" s="51"/>
      <c r="EG11" s="51"/>
      <c r="EH11" s="51"/>
      <c r="EI11" s="51"/>
      <c r="EJ11" s="51"/>
      <c r="EK11" s="51"/>
      <c r="EL11" s="51"/>
      <c r="EM11" s="51"/>
      <c r="EN11" s="54"/>
      <c r="EO11" s="51"/>
      <c r="EP11" s="51"/>
      <c r="EQ11" s="51"/>
      <c r="ER11" s="51"/>
      <c r="ES11" s="51"/>
      <c r="ET11" s="51"/>
      <c r="EU11" s="51"/>
      <c r="EW11" s="51"/>
      <c r="EX11" s="51"/>
      <c r="EY11" s="51"/>
      <c r="EZ11" s="51"/>
      <c r="FA11" s="51"/>
      <c r="FB11" s="51"/>
      <c r="FC11" s="51"/>
      <c r="FD11" s="54"/>
      <c r="FE11" s="51"/>
      <c r="FF11" s="51"/>
      <c r="FG11" s="51"/>
      <c r="FH11" s="51"/>
      <c r="FI11" s="51"/>
      <c r="FJ11" s="51"/>
      <c r="FK11" s="51"/>
      <c r="FM11" s="51"/>
      <c r="FN11" s="51"/>
      <c r="FO11" s="51"/>
      <c r="FP11" s="51"/>
      <c r="FQ11" s="51"/>
      <c r="FR11" s="51"/>
      <c r="FS11" s="51"/>
      <c r="FU11" s="51"/>
      <c r="FV11" s="51"/>
      <c r="FW11" s="51"/>
      <c r="FX11" s="51"/>
      <c r="FY11" s="51"/>
      <c r="FZ11" s="51"/>
      <c r="GA11" s="51"/>
      <c r="GC11" s="51"/>
      <c r="GD11" s="51"/>
      <c r="GE11" s="51"/>
      <c r="GF11" s="51"/>
      <c r="GG11" s="51"/>
      <c r="GH11" s="51"/>
      <c r="GI11" s="51"/>
      <c r="GK11" s="51"/>
      <c r="GL11" s="51"/>
      <c r="GM11" s="51"/>
      <c r="GN11" s="51"/>
      <c r="GO11" s="51"/>
      <c r="GP11" s="51"/>
      <c r="GQ11" s="51"/>
      <c r="GS11" s="51"/>
      <c r="GT11" s="51"/>
      <c r="GU11" s="51"/>
      <c r="GV11" s="51"/>
      <c r="GW11" s="51"/>
      <c r="GX11" s="51"/>
      <c r="GY11" s="51"/>
      <c r="HU11" s="23"/>
      <c r="HV11" s="23"/>
      <c r="HW11" s="23"/>
      <c r="HX11" s="23"/>
      <c r="HY11" s="23"/>
      <c r="HZ11" s="23"/>
      <c r="IA11" s="23"/>
      <c r="IB11" s="23"/>
      <c r="IC11" s="23"/>
      <c r="ID11" s="23"/>
      <c r="IE11" s="23"/>
      <c r="IF11" s="23"/>
      <c r="IG11" s="23"/>
      <c r="IH11" s="23"/>
      <c r="II11" s="23"/>
      <c r="IJ11" s="23"/>
      <c r="IK11" s="23"/>
      <c r="IL11" s="23"/>
      <c r="IM11" s="23"/>
      <c r="IN11" s="23"/>
    </row>
    <row r="12" s="25" customFormat="true" ht="10.8" hidden="false" customHeight="true" outlineLevel="0" collapsed="false">
      <c r="A12" s="51"/>
      <c r="B12" s="51"/>
      <c r="C12" s="51"/>
      <c r="D12" s="51"/>
      <c r="E12" s="51"/>
      <c r="F12" s="51"/>
      <c r="G12" s="51"/>
      <c r="H12" s="47"/>
      <c r="I12" s="51"/>
      <c r="J12" s="51"/>
      <c r="K12" s="51"/>
      <c r="L12" s="51"/>
      <c r="M12" s="51"/>
      <c r="N12" s="51"/>
      <c r="O12" s="51"/>
      <c r="P12" s="27"/>
      <c r="Q12" s="51"/>
      <c r="R12" s="51"/>
      <c r="S12" s="51"/>
      <c r="T12" s="51"/>
      <c r="U12" s="51"/>
      <c r="V12" s="51"/>
      <c r="W12" s="51"/>
      <c r="X12" s="28"/>
      <c r="Y12" s="51"/>
      <c r="Z12" s="51"/>
      <c r="AA12" s="51"/>
      <c r="AB12" s="51"/>
      <c r="AC12" s="51"/>
      <c r="AD12" s="51"/>
      <c r="AE12" s="51"/>
      <c r="AF12" s="27"/>
      <c r="AG12" s="51"/>
      <c r="AH12" s="51"/>
      <c r="AI12" s="51"/>
      <c r="AJ12" s="51"/>
      <c r="AK12" s="51"/>
      <c r="AL12" s="51"/>
      <c r="AM12" s="51"/>
      <c r="AN12" s="28"/>
      <c r="AO12" s="51"/>
      <c r="AP12" s="51"/>
      <c r="AQ12" s="51"/>
      <c r="AR12" s="51"/>
      <c r="AS12" s="51"/>
      <c r="AT12" s="51"/>
      <c r="AU12" s="51"/>
      <c r="AV12" s="27"/>
      <c r="AW12" s="51"/>
      <c r="AX12" s="51"/>
      <c r="AY12" s="51"/>
      <c r="AZ12" s="51"/>
      <c r="BA12" s="51"/>
      <c r="BB12" s="51"/>
      <c r="BC12" s="51"/>
      <c r="BD12" s="28"/>
      <c r="BE12" s="51"/>
      <c r="BF12" s="51"/>
      <c r="BG12" s="51"/>
      <c r="BH12" s="51"/>
      <c r="BI12" s="51"/>
      <c r="BJ12" s="51"/>
      <c r="BK12" s="51"/>
      <c r="BL12" s="27"/>
      <c r="BM12" s="51"/>
      <c r="BN12" s="51"/>
      <c r="BO12" s="51"/>
      <c r="BP12" s="51"/>
      <c r="BQ12" s="51"/>
      <c r="BR12" s="51"/>
      <c r="BS12" s="51"/>
      <c r="BT12" s="28"/>
      <c r="BU12" s="51"/>
      <c r="BV12" s="51"/>
      <c r="BW12" s="51"/>
      <c r="BX12" s="51"/>
      <c r="BY12" s="51"/>
      <c r="BZ12" s="51"/>
      <c r="CA12" s="51"/>
      <c r="CB12" s="27"/>
      <c r="CC12" s="51"/>
      <c r="CD12" s="51"/>
      <c r="CE12" s="51"/>
      <c r="CF12" s="51"/>
      <c r="CG12" s="51"/>
      <c r="CH12" s="51"/>
      <c r="CI12" s="51"/>
      <c r="CJ12" s="28"/>
      <c r="CK12" s="51"/>
      <c r="CL12" s="51"/>
      <c r="CM12" s="51"/>
      <c r="CN12" s="51"/>
      <c r="CO12" s="51"/>
      <c r="CP12" s="51"/>
      <c r="CQ12" s="51"/>
      <c r="CR12" s="27"/>
      <c r="CS12" s="51"/>
      <c r="CT12" s="51"/>
      <c r="CU12" s="51"/>
      <c r="CV12" s="51"/>
      <c r="CW12" s="51"/>
      <c r="CX12" s="51"/>
      <c r="CY12" s="51"/>
      <c r="CZ12" s="28"/>
      <c r="DA12" s="51"/>
      <c r="DB12" s="51"/>
      <c r="DC12" s="51"/>
      <c r="DD12" s="51"/>
      <c r="DE12" s="51"/>
      <c r="DF12" s="51"/>
      <c r="DG12" s="51"/>
      <c r="DH12" s="27"/>
      <c r="DI12" s="51"/>
      <c r="DJ12" s="51"/>
      <c r="DK12" s="51"/>
      <c r="DL12" s="51"/>
      <c r="DM12" s="51"/>
      <c r="DN12" s="51"/>
      <c r="DO12" s="51"/>
      <c r="DP12" s="28"/>
      <c r="DQ12" s="51"/>
      <c r="DR12" s="51"/>
      <c r="DS12" s="51"/>
      <c r="DT12" s="51"/>
      <c r="DU12" s="51"/>
      <c r="DV12" s="51"/>
      <c r="DW12" s="51"/>
      <c r="DX12" s="27"/>
      <c r="DY12" s="51"/>
      <c r="DZ12" s="51"/>
      <c r="EA12" s="51"/>
      <c r="EB12" s="51"/>
      <c r="EC12" s="51"/>
      <c r="ED12" s="51"/>
      <c r="EE12" s="51"/>
      <c r="EF12" s="28"/>
      <c r="EG12" s="51"/>
      <c r="EH12" s="51"/>
      <c r="EI12" s="51"/>
      <c r="EJ12" s="51"/>
      <c r="EK12" s="51"/>
      <c r="EL12" s="51"/>
      <c r="EM12" s="51"/>
      <c r="EN12" s="27"/>
      <c r="EO12" s="51"/>
      <c r="EP12" s="51"/>
      <c r="EQ12" s="51"/>
      <c r="ER12" s="51"/>
      <c r="ES12" s="51"/>
      <c r="ET12" s="51"/>
      <c r="EU12" s="51"/>
      <c r="EV12" s="28"/>
      <c r="EW12" s="51"/>
      <c r="EX12" s="51"/>
      <c r="EY12" s="51"/>
      <c r="EZ12" s="51"/>
      <c r="FA12" s="51"/>
      <c r="FB12" s="51"/>
      <c r="FC12" s="51"/>
      <c r="FD12" s="27"/>
      <c r="FE12" s="51"/>
      <c r="FF12" s="51"/>
      <c r="FG12" s="51"/>
      <c r="FH12" s="51"/>
      <c r="FI12" s="51"/>
      <c r="FJ12" s="51"/>
      <c r="FK12" s="51"/>
      <c r="FL12" s="28"/>
      <c r="FM12" s="51"/>
      <c r="FN12" s="51"/>
      <c r="FO12" s="51"/>
      <c r="FP12" s="51"/>
      <c r="FQ12" s="51"/>
      <c r="FR12" s="51"/>
      <c r="FS12" s="51"/>
      <c r="FU12" s="51"/>
      <c r="FV12" s="51"/>
      <c r="FW12" s="51"/>
      <c r="FX12" s="51"/>
      <c r="FY12" s="51"/>
      <c r="FZ12" s="51"/>
      <c r="GA12" s="51"/>
      <c r="GB12" s="28"/>
      <c r="GC12" s="51"/>
      <c r="GD12" s="51"/>
      <c r="GE12" s="51"/>
      <c r="GF12" s="51"/>
      <c r="GG12" s="51"/>
      <c r="GH12" s="51"/>
      <c r="GI12" s="51"/>
      <c r="GK12" s="51"/>
      <c r="GL12" s="51"/>
      <c r="GM12" s="51"/>
      <c r="GN12" s="51"/>
      <c r="GO12" s="51"/>
      <c r="GP12" s="51"/>
      <c r="GQ12" s="51"/>
      <c r="GR12" s="28"/>
      <c r="GS12" s="51"/>
      <c r="GT12" s="51"/>
      <c r="GU12" s="51"/>
      <c r="GV12" s="51"/>
      <c r="GW12" s="51"/>
      <c r="GX12" s="51"/>
      <c r="GY12" s="51"/>
      <c r="HU12" s="23"/>
      <c r="HV12" s="23"/>
      <c r="HW12" s="23"/>
      <c r="HX12" s="23"/>
      <c r="HY12" s="23"/>
      <c r="HZ12" s="23"/>
      <c r="IA12" s="23"/>
      <c r="IB12" s="23"/>
      <c r="IC12" s="23"/>
      <c r="ID12" s="23"/>
      <c r="IE12" s="23"/>
      <c r="IF12" s="23"/>
      <c r="IG12" s="23"/>
      <c r="IH12" s="23"/>
      <c r="II12" s="23"/>
      <c r="IJ12" s="23"/>
      <c r="IK12" s="23"/>
      <c r="IL12" s="23"/>
      <c r="IM12" s="23"/>
      <c r="IN12" s="23"/>
    </row>
    <row r="13" s="25" customFormat="true" ht="10.8" hidden="false" customHeight="true" outlineLevel="0" collapsed="false">
      <c r="A13" s="51"/>
      <c r="B13" s="51"/>
      <c r="C13" s="51"/>
      <c r="D13" s="51"/>
      <c r="E13" s="51"/>
      <c r="F13" s="51"/>
      <c r="G13" s="51"/>
      <c r="H13" s="26"/>
      <c r="I13" s="51"/>
      <c r="J13" s="51"/>
      <c r="K13" s="51"/>
      <c r="L13" s="51"/>
      <c r="M13" s="51"/>
      <c r="N13" s="51"/>
      <c r="O13" s="51"/>
      <c r="P13" s="27"/>
      <c r="Q13" s="51"/>
      <c r="R13" s="51"/>
      <c r="S13" s="51"/>
      <c r="T13" s="51"/>
      <c r="U13" s="51"/>
      <c r="V13" s="51"/>
      <c r="W13" s="51"/>
      <c r="Y13" s="51"/>
      <c r="Z13" s="51"/>
      <c r="AA13" s="51"/>
      <c r="AB13" s="51"/>
      <c r="AC13" s="51"/>
      <c r="AD13" s="51"/>
      <c r="AE13" s="51"/>
      <c r="AF13" s="27"/>
      <c r="AG13" s="51"/>
      <c r="AH13" s="51"/>
      <c r="AI13" s="51"/>
      <c r="AJ13" s="51"/>
      <c r="AK13" s="51"/>
      <c r="AL13" s="51"/>
      <c r="AM13" s="51"/>
      <c r="AO13" s="51"/>
      <c r="AP13" s="51"/>
      <c r="AQ13" s="51"/>
      <c r="AR13" s="51"/>
      <c r="AS13" s="51"/>
      <c r="AT13" s="51"/>
      <c r="AU13" s="51"/>
      <c r="AV13" s="27"/>
      <c r="AW13" s="51"/>
      <c r="AX13" s="51"/>
      <c r="AY13" s="51"/>
      <c r="AZ13" s="51"/>
      <c r="BA13" s="51"/>
      <c r="BB13" s="51"/>
      <c r="BC13" s="51"/>
      <c r="BE13" s="51"/>
      <c r="BF13" s="51"/>
      <c r="BG13" s="51"/>
      <c r="BH13" s="51"/>
      <c r="BI13" s="51"/>
      <c r="BJ13" s="51"/>
      <c r="BK13" s="51"/>
      <c r="BL13" s="27"/>
      <c r="BM13" s="51"/>
      <c r="BN13" s="51"/>
      <c r="BO13" s="51"/>
      <c r="BP13" s="51"/>
      <c r="BQ13" s="51"/>
      <c r="BR13" s="51"/>
      <c r="BS13" s="51"/>
      <c r="BU13" s="51"/>
      <c r="BV13" s="51"/>
      <c r="BW13" s="51"/>
      <c r="BX13" s="51"/>
      <c r="BY13" s="51"/>
      <c r="BZ13" s="51"/>
      <c r="CA13" s="51"/>
      <c r="CB13" s="27"/>
      <c r="CC13" s="51"/>
      <c r="CD13" s="51"/>
      <c r="CE13" s="51"/>
      <c r="CF13" s="51"/>
      <c r="CG13" s="51"/>
      <c r="CH13" s="51"/>
      <c r="CI13" s="51"/>
      <c r="CK13" s="51"/>
      <c r="CL13" s="51"/>
      <c r="CM13" s="51"/>
      <c r="CN13" s="51"/>
      <c r="CO13" s="51"/>
      <c r="CP13" s="51"/>
      <c r="CQ13" s="51"/>
      <c r="CR13" s="27"/>
      <c r="CS13" s="51"/>
      <c r="CT13" s="51"/>
      <c r="CU13" s="51"/>
      <c r="CV13" s="51"/>
      <c r="CW13" s="51"/>
      <c r="CX13" s="51"/>
      <c r="CY13" s="51"/>
      <c r="DA13" s="51"/>
      <c r="DB13" s="51"/>
      <c r="DC13" s="51"/>
      <c r="DD13" s="51"/>
      <c r="DE13" s="51"/>
      <c r="DF13" s="51"/>
      <c r="DG13" s="51"/>
      <c r="DH13" s="27"/>
      <c r="DI13" s="51"/>
      <c r="DJ13" s="51"/>
      <c r="DK13" s="51"/>
      <c r="DL13" s="51"/>
      <c r="DM13" s="51"/>
      <c r="DN13" s="51"/>
      <c r="DO13" s="51"/>
      <c r="DQ13" s="51"/>
      <c r="DR13" s="51"/>
      <c r="DS13" s="51"/>
      <c r="DT13" s="51"/>
      <c r="DU13" s="51"/>
      <c r="DV13" s="51"/>
      <c r="DW13" s="51"/>
      <c r="DX13" s="27"/>
      <c r="DY13" s="51"/>
      <c r="DZ13" s="51"/>
      <c r="EA13" s="51"/>
      <c r="EB13" s="51"/>
      <c r="EC13" s="51"/>
      <c r="ED13" s="51"/>
      <c r="EE13" s="51"/>
      <c r="EG13" s="51"/>
      <c r="EH13" s="51"/>
      <c r="EI13" s="51"/>
      <c r="EJ13" s="51"/>
      <c r="EK13" s="51"/>
      <c r="EL13" s="51"/>
      <c r="EM13" s="51"/>
      <c r="EN13" s="27"/>
      <c r="EO13" s="51"/>
      <c r="EP13" s="51"/>
      <c r="EQ13" s="51"/>
      <c r="ER13" s="51"/>
      <c r="ES13" s="51"/>
      <c r="ET13" s="51"/>
      <c r="EU13" s="51"/>
      <c r="EW13" s="51"/>
      <c r="EX13" s="51"/>
      <c r="EY13" s="51"/>
      <c r="EZ13" s="51"/>
      <c r="FA13" s="51"/>
      <c r="FB13" s="51"/>
      <c r="FC13" s="51"/>
      <c r="FD13" s="27"/>
      <c r="FE13" s="51"/>
      <c r="FF13" s="51"/>
      <c r="FG13" s="51"/>
      <c r="FH13" s="51"/>
      <c r="FI13" s="51"/>
      <c r="FJ13" s="51"/>
      <c r="FK13" s="51"/>
      <c r="FM13" s="51"/>
      <c r="FN13" s="51"/>
      <c r="FO13" s="51"/>
      <c r="FP13" s="51"/>
      <c r="FQ13" s="51"/>
      <c r="FR13" s="51"/>
      <c r="FS13" s="51"/>
      <c r="FU13" s="51"/>
      <c r="FV13" s="51"/>
      <c r="FW13" s="51"/>
      <c r="FX13" s="51"/>
      <c r="FY13" s="51"/>
      <c r="FZ13" s="51"/>
      <c r="GA13" s="51"/>
      <c r="GC13" s="51"/>
      <c r="GD13" s="51"/>
      <c r="GE13" s="51"/>
      <c r="GF13" s="51"/>
      <c r="GG13" s="51"/>
      <c r="GH13" s="51"/>
      <c r="GI13" s="51"/>
      <c r="GK13" s="51"/>
      <c r="GL13" s="51"/>
      <c r="GM13" s="51"/>
      <c r="GN13" s="51"/>
      <c r="GO13" s="51"/>
      <c r="GP13" s="51"/>
      <c r="GQ13" s="51"/>
      <c r="GS13" s="51"/>
      <c r="GT13" s="51"/>
      <c r="GU13" s="51"/>
      <c r="GV13" s="51"/>
      <c r="GW13" s="51"/>
      <c r="GX13" s="51"/>
      <c r="GY13" s="51"/>
      <c r="HU13" s="23"/>
      <c r="HV13" s="23"/>
      <c r="HW13" s="23"/>
      <c r="HX13" s="23"/>
      <c r="HY13" s="23"/>
      <c r="HZ13" s="23"/>
      <c r="IA13" s="23"/>
      <c r="IB13" s="23"/>
      <c r="IC13" s="23"/>
      <c r="ID13" s="23"/>
      <c r="IE13" s="23"/>
      <c r="IF13" s="23"/>
      <c r="IG13" s="23"/>
      <c r="IH13" s="23"/>
      <c r="II13" s="23"/>
      <c r="IJ13" s="23"/>
      <c r="IK13" s="23"/>
      <c r="IL13" s="23"/>
      <c r="IM13" s="23"/>
      <c r="IN13" s="23"/>
    </row>
    <row r="14" s="25" customFormat="true" ht="10.8" hidden="false" customHeight="true" outlineLevel="0" collapsed="false">
      <c r="A14" s="29" t="n">
        <v>3</v>
      </c>
      <c r="B14" s="29"/>
      <c r="C14" s="29"/>
      <c r="D14" s="29"/>
      <c r="E14" s="29"/>
      <c r="F14" s="29"/>
      <c r="G14" s="23"/>
      <c r="H14" s="24"/>
      <c r="I14" s="23"/>
      <c r="J14" s="29"/>
      <c r="K14" s="29"/>
      <c r="L14" s="30"/>
      <c r="M14" s="29"/>
      <c r="N14" s="31"/>
      <c r="O14" s="27"/>
      <c r="P14" s="28"/>
      <c r="Q14" s="28"/>
      <c r="R14" s="28"/>
      <c r="AF14" s="28"/>
      <c r="AG14" s="28"/>
      <c r="AH14" s="28"/>
      <c r="AI14" s="28"/>
      <c r="AJ14" s="28"/>
      <c r="AK14" s="28"/>
      <c r="AL14" s="28"/>
      <c r="AM14" s="28"/>
      <c r="AN14" s="28"/>
      <c r="AO14" s="28"/>
      <c r="AP14" s="28"/>
      <c r="AQ14" s="28"/>
      <c r="AR14" s="28"/>
      <c r="AS14" s="28"/>
      <c r="AT14" s="28"/>
      <c r="AU14" s="28"/>
      <c r="AV14" s="27"/>
      <c r="AW14" s="27"/>
      <c r="AX14" s="27"/>
      <c r="AY14" s="27"/>
      <c r="AZ14" s="27"/>
      <c r="BA14" s="27"/>
      <c r="BB14" s="27"/>
      <c r="BC14" s="27"/>
      <c r="BD14" s="27"/>
      <c r="BE14" s="27"/>
      <c r="BF14" s="27"/>
      <c r="BG14" s="27"/>
      <c r="BH14" s="27"/>
      <c r="BI14" s="27"/>
      <c r="BJ14" s="27"/>
      <c r="BK14" s="27"/>
      <c r="BL14" s="27"/>
      <c r="BM14" s="27"/>
      <c r="BN14" s="27"/>
      <c r="BO14" s="55"/>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7"/>
      <c r="CS14" s="28"/>
      <c r="CT14" s="28"/>
      <c r="CU14" s="28"/>
      <c r="CV14" s="28"/>
      <c r="CW14" s="28"/>
      <c r="CX14" s="28"/>
      <c r="CY14" s="28"/>
      <c r="CZ14" s="28"/>
      <c r="DA14" s="28"/>
      <c r="DB14" s="28"/>
      <c r="DC14" s="28"/>
      <c r="DD14" s="28"/>
      <c r="DE14" s="28"/>
      <c r="DF14" s="28"/>
      <c r="DG14" s="28"/>
      <c r="DH14" s="27"/>
      <c r="DI14" s="27"/>
      <c r="DJ14" s="27"/>
      <c r="DK14" s="55"/>
      <c r="DL14" s="28"/>
      <c r="DM14" s="28"/>
      <c r="DN14" s="28"/>
      <c r="DO14" s="28"/>
      <c r="DP14" s="28"/>
      <c r="DQ14" s="55"/>
      <c r="DR14" s="28"/>
      <c r="DS14" s="28"/>
      <c r="DT14" s="28"/>
      <c r="DU14" s="28"/>
      <c r="DV14" s="28"/>
      <c r="DW14" s="28"/>
      <c r="DX14" s="28"/>
      <c r="DY14" s="55"/>
      <c r="DZ14" s="28"/>
      <c r="EA14" s="28"/>
      <c r="EB14" s="28"/>
      <c r="EC14" s="28"/>
      <c r="ED14" s="28"/>
      <c r="EE14" s="28"/>
      <c r="EF14" s="28"/>
      <c r="EG14" s="28"/>
      <c r="EH14" s="28"/>
      <c r="EI14" s="28"/>
      <c r="EJ14" s="28"/>
      <c r="EK14" s="28"/>
      <c r="EL14" s="28"/>
      <c r="EM14" s="28"/>
      <c r="EN14" s="27"/>
      <c r="EO14" s="28"/>
      <c r="EP14" s="28"/>
      <c r="EQ14" s="28"/>
      <c r="ER14" s="28"/>
      <c r="ES14" s="28"/>
      <c r="ET14" s="28"/>
      <c r="EU14" s="28"/>
      <c r="EV14" s="28"/>
      <c r="EW14" s="28"/>
      <c r="EX14" s="28"/>
      <c r="EY14" s="28"/>
      <c r="EZ14" s="28"/>
      <c r="FA14" s="28"/>
      <c r="FB14" s="28"/>
      <c r="FC14" s="28"/>
      <c r="HU14" s="23"/>
      <c r="HV14" s="23"/>
      <c r="HW14" s="23"/>
      <c r="HX14" s="23"/>
      <c r="HY14" s="23"/>
      <c r="HZ14" s="23"/>
      <c r="IA14" s="23"/>
      <c r="IB14" s="23"/>
      <c r="IC14" s="23"/>
      <c r="ID14" s="23"/>
      <c r="IE14" s="23"/>
      <c r="IF14" s="23"/>
      <c r="IG14" s="23"/>
      <c r="IH14" s="23"/>
      <c r="II14" s="23"/>
      <c r="IJ14" s="23"/>
      <c r="IK14" s="23"/>
      <c r="IL14" s="23"/>
      <c r="IM14" s="23"/>
      <c r="IN14" s="23"/>
    </row>
    <row r="15" s="59" customFormat="true" ht="10.8" hidden="false" customHeight="true" outlineLevel="0" collapsed="false">
      <c r="A15" s="32"/>
      <c r="B15" s="33"/>
      <c r="C15" s="33"/>
      <c r="D15" s="33"/>
      <c r="E15" s="32"/>
      <c r="F15" s="33" t="s">
        <v>88</v>
      </c>
      <c r="G15" s="33"/>
      <c r="H15" s="35" t="n">
        <v>2019</v>
      </c>
      <c r="I15" s="33"/>
      <c r="J15" s="33"/>
      <c r="K15" s="33"/>
      <c r="L15" s="33"/>
      <c r="M15" s="33"/>
      <c r="N15" s="33"/>
      <c r="O15" s="33"/>
      <c r="P15" s="56"/>
      <c r="Q15" s="56"/>
      <c r="R15" s="56"/>
      <c r="S15" s="56"/>
      <c r="T15" s="56"/>
      <c r="U15" s="56"/>
      <c r="V15" s="56"/>
      <c r="W15" s="56"/>
      <c r="X15" s="57"/>
      <c r="Y15" s="58"/>
      <c r="Z15" s="56"/>
      <c r="AA15" s="56"/>
      <c r="AB15" s="56"/>
      <c r="AC15" s="56"/>
      <c r="AD15" s="42"/>
      <c r="AE15" s="56"/>
      <c r="AF15" s="56"/>
      <c r="AG15" s="58"/>
      <c r="AH15" s="56"/>
      <c r="AI15" s="56"/>
      <c r="AJ15" s="56"/>
      <c r="AK15" s="56"/>
      <c r="AL15" s="56"/>
      <c r="AM15" s="56"/>
      <c r="AN15" s="56"/>
      <c r="AO15" s="58"/>
      <c r="AP15" s="56"/>
      <c r="AQ15" s="58"/>
      <c r="AR15" s="56"/>
      <c r="AS15" s="56"/>
      <c r="AT15" s="56"/>
      <c r="AU15" s="56"/>
      <c r="AV15" s="25"/>
      <c r="AW15" s="58"/>
      <c r="AX15" s="56"/>
      <c r="AY15" s="56"/>
      <c r="AZ15" s="56"/>
      <c r="BA15" s="56"/>
      <c r="BB15" s="56"/>
      <c r="BC15" s="56"/>
      <c r="BD15" s="57"/>
      <c r="BE15" s="58"/>
      <c r="BF15" s="56"/>
      <c r="BG15" s="56"/>
      <c r="BH15" s="56"/>
      <c r="BI15" s="56"/>
      <c r="BJ15" s="42"/>
      <c r="BK15" s="56"/>
      <c r="BL15" s="56"/>
      <c r="BM15" s="58"/>
      <c r="BN15" s="56"/>
      <c r="BO15" s="56"/>
      <c r="BP15" s="56"/>
      <c r="BQ15" s="56"/>
      <c r="BR15" s="56"/>
      <c r="BS15" s="56"/>
      <c r="BT15" s="56"/>
      <c r="BU15" s="58"/>
      <c r="BV15" s="56"/>
      <c r="BW15" s="58"/>
      <c r="BX15" s="56"/>
      <c r="BY15" s="56"/>
      <c r="BZ15" s="56"/>
      <c r="CA15" s="56"/>
      <c r="CB15" s="25"/>
      <c r="CC15" s="58"/>
      <c r="CD15" s="56"/>
      <c r="CE15" s="56"/>
      <c r="CF15" s="56"/>
      <c r="CG15" s="56"/>
      <c r="CH15" s="56"/>
      <c r="CI15" s="56"/>
      <c r="CJ15" s="57"/>
      <c r="CK15" s="58"/>
      <c r="CL15" s="56"/>
      <c r="CM15" s="56"/>
      <c r="CN15" s="56"/>
      <c r="CO15" s="56"/>
      <c r="CP15" s="42"/>
      <c r="CQ15" s="56"/>
      <c r="CR15" s="56"/>
      <c r="CS15" s="58"/>
      <c r="CT15" s="56"/>
      <c r="CU15" s="56"/>
      <c r="CV15" s="56"/>
      <c r="CW15" s="56"/>
      <c r="CX15" s="56"/>
      <c r="CY15" s="56"/>
      <c r="CZ15" s="56"/>
      <c r="DA15" s="58"/>
      <c r="DB15" s="56"/>
      <c r="DC15" s="58"/>
      <c r="DD15" s="56"/>
      <c r="DE15" s="56"/>
      <c r="DF15" s="56"/>
      <c r="DG15" s="56"/>
      <c r="DH15" s="25"/>
      <c r="DI15" s="58"/>
      <c r="DJ15" s="56"/>
      <c r="DK15" s="56"/>
      <c r="DL15" s="56"/>
      <c r="DM15" s="56"/>
      <c r="DN15" s="56"/>
      <c r="DO15" s="56"/>
      <c r="DP15" s="57"/>
      <c r="DQ15" s="58"/>
      <c r="DR15" s="56"/>
      <c r="DS15" s="56"/>
      <c r="DT15" s="56"/>
      <c r="DU15" s="56"/>
      <c r="DV15" s="42"/>
      <c r="DW15" s="56"/>
      <c r="DX15" s="56"/>
      <c r="DY15" s="58"/>
      <c r="DZ15" s="56"/>
      <c r="EA15" s="56"/>
      <c r="EB15" s="56"/>
      <c r="EC15" s="56"/>
      <c r="ED15" s="56"/>
      <c r="EE15" s="56"/>
      <c r="EF15" s="56"/>
      <c r="EG15" s="58"/>
      <c r="EH15" s="56"/>
      <c r="EI15" s="58"/>
      <c r="EJ15" s="56"/>
      <c r="EK15" s="56"/>
      <c r="EL15" s="56"/>
      <c r="EM15" s="56"/>
      <c r="EN15" s="25"/>
      <c r="EO15" s="58"/>
      <c r="EP15" s="56"/>
      <c r="EQ15" s="56"/>
      <c r="ER15" s="56"/>
      <c r="ES15" s="56"/>
      <c r="ET15" s="56"/>
      <c r="EU15" s="56"/>
      <c r="EV15" s="57"/>
      <c r="EW15" s="58"/>
      <c r="EX15" s="56"/>
      <c r="EY15" s="56"/>
      <c r="EZ15" s="56"/>
      <c r="FA15" s="56"/>
      <c r="FB15" s="42"/>
      <c r="FC15" s="56"/>
      <c r="FD15" s="56"/>
      <c r="FE15" s="58"/>
      <c r="FF15" s="56"/>
      <c r="FG15" s="56"/>
      <c r="FH15" s="56"/>
      <c r="FI15" s="56"/>
      <c r="FJ15" s="56"/>
      <c r="FK15" s="56"/>
      <c r="FL15" s="56"/>
      <c r="FM15" s="58"/>
      <c r="FN15" s="56"/>
      <c r="FO15" s="58"/>
      <c r="FP15" s="56"/>
      <c r="FQ15" s="56"/>
      <c r="FR15" s="56"/>
      <c r="FS15" s="56"/>
      <c r="FT15" s="42"/>
      <c r="FU15" s="58"/>
      <c r="FV15" s="56"/>
      <c r="FW15" s="56"/>
      <c r="FX15" s="56"/>
      <c r="FY15" s="56"/>
      <c r="FZ15" s="56"/>
      <c r="GA15" s="56"/>
      <c r="GB15" s="57"/>
      <c r="GC15" s="58"/>
      <c r="GD15" s="56"/>
      <c r="GE15" s="56"/>
      <c r="GF15" s="56"/>
      <c r="GG15" s="56"/>
      <c r="GH15" s="42"/>
      <c r="GI15" s="56"/>
      <c r="GJ15" s="56"/>
      <c r="GK15" s="58"/>
      <c r="GL15" s="56"/>
      <c r="GM15" s="56"/>
      <c r="GN15" s="56"/>
      <c r="GO15" s="56"/>
      <c r="GP15" s="56"/>
      <c r="GQ15" s="56"/>
      <c r="GR15" s="56"/>
      <c r="GS15" s="58"/>
      <c r="GT15" s="56"/>
      <c r="GU15" s="58"/>
      <c r="GV15" s="56"/>
      <c r="GW15" s="56"/>
      <c r="GX15" s="56"/>
      <c r="GY15" s="56"/>
      <c r="GZ15" s="23"/>
      <c r="HA15" s="25"/>
      <c r="HB15" s="25"/>
      <c r="HC15" s="25"/>
      <c r="HD15" s="25"/>
      <c r="HE15" s="25"/>
      <c r="HF15" s="25"/>
      <c r="HG15" s="25"/>
      <c r="HH15" s="25"/>
      <c r="HI15" s="25"/>
      <c r="HJ15" s="25"/>
      <c r="HK15" s="25"/>
      <c r="HL15" s="25"/>
      <c r="HM15" s="25"/>
      <c r="HN15" s="25"/>
      <c r="HO15" s="25"/>
      <c r="HP15" s="25"/>
      <c r="HQ15" s="25"/>
      <c r="HR15" s="25"/>
      <c r="HS15" s="25"/>
      <c r="HT15" s="25"/>
      <c r="HU15" s="23"/>
      <c r="HV15" s="23"/>
      <c r="HW15" s="23"/>
      <c r="HX15" s="23"/>
      <c r="HY15" s="23"/>
      <c r="HZ15" s="23"/>
      <c r="IA15" s="23"/>
      <c r="IB15" s="23"/>
      <c r="IC15" s="23"/>
      <c r="ID15" s="23"/>
      <c r="IE15" s="23"/>
      <c r="IF15" s="23"/>
      <c r="IG15" s="23"/>
      <c r="IH15" s="23"/>
      <c r="II15" s="23"/>
      <c r="IJ15" s="23"/>
      <c r="IK15" s="23"/>
      <c r="IL15" s="23"/>
      <c r="IM15" s="23"/>
      <c r="IN15" s="23"/>
      <c r="IO15" s="25"/>
      <c r="IP15" s="25"/>
      <c r="IQ15" s="25"/>
      <c r="IR15" s="25"/>
      <c r="IS15" s="25"/>
      <c r="IT15" s="25"/>
      <c r="IU15" s="25"/>
      <c r="IV15" s="25"/>
      <c r="IW15" s="25"/>
      <c r="IX15" s="25"/>
      <c r="IY15" s="25"/>
      <c r="IZ15" s="25"/>
      <c r="JA15" s="23"/>
      <c r="JB15" s="23"/>
      <c r="JC15" s="23"/>
      <c r="JD15" s="23"/>
      <c r="JE15" s="23"/>
      <c r="JF15" s="23"/>
      <c r="JG15" s="23"/>
      <c r="JH15" s="23"/>
      <c r="JI15" s="23"/>
      <c r="JJ15" s="23"/>
      <c r="JK15" s="23"/>
      <c r="JL15" s="23"/>
      <c r="JM15" s="23"/>
      <c r="JN15" s="23"/>
      <c r="JO15" s="23"/>
      <c r="KC15" s="23"/>
      <c r="LL15" s="23"/>
      <c r="LM15" s="23"/>
      <c r="LN15" s="23"/>
      <c r="LO15" s="23"/>
      <c r="LP15" s="23"/>
      <c r="LQ15" s="23"/>
      <c r="LR15" s="23"/>
      <c r="LS15" s="23"/>
      <c r="LT15" s="23"/>
      <c r="LU15" s="23"/>
      <c r="LY15" s="23"/>
      <c r="NH15" s="23"/>
      <c r="NI15" s="23"/>
      <c r="NJ15" s="23"/>
      <c r="NK15" s="23"/>
      <c r="NL15" s="23"/>
      <c r="NM15" s="23"/>
      <c r="NN15" s="23"/>
      <c r="NO15" s="23"/>
      <c r="NP15" s="23"/>
      <c r="NQ15" s="23"/>
      <c r="NU15" s="23"/>
      <c r="PD15" s="23"/>
      <c r="PE15" s="23"/>
      <c r="PF15" s="23"/>
      <c r="PG15" s="23"/>
      <c r="PH15" s="23"/>
      <c r="PI15" s="23"/>
      <c r="PJ15" s="23"/>
      <c r="PK15" s="23"/>
      <c r="PL15" s="23"/>
      <c r="PM15" s="23"/>
    </row>
    <row r="16" customFormat="false" ht="10.8" hidden="false" customHeight="true" outlineLevel="0" collapsed="false">
      <c r="A16" s="37" t="n">
        <v>27</v>
      </c>
      <c r="B16" s="37" t="n">
        <v>28</v>
      </c>
      <c r="C16" s="37" t="n">
        <v>29</v>
      </c>
      <c r="D16" s="37" t="n">
        <v>30</v>
      </c>
      <c r="E16" s="37" t="n">
        <v>31</v>
      </c>
      <c r="F16" s="39" t="n">
        <v>1</v>
      </c>
      <c r="G16" s="37" t="n">
        <v>2</v>
      </c>
      <c r="H16" s="40"/>
      <c r="I16" s="37" t="n">
        <v>3</v>
      </c>
      <c r="J16" s="41" t="n">
        <v>4</v>
      </c>
      <c r="K16" s="37" t="n">
        <v>5</v>
      </c>
      <c r="L16" s="37" t="n">
        <v>6</v>
      </c>
      <c r="M16" s="37" t="n">
        <v>7</v>
      </c>
      <c r="N16" s="37" t="n">
        <v>8</v>
      </c>
      <c r="O16" s="37" t="n">
        <v>9</v>
      </c>
      <c r="P16" s="60"/>
      <c r="Q16" s="61"/>
      <c r="R16" s="61"/>
      <c r="S16" s="61"/>
      <c r="T16" s="61"/>
      <c r="U16" s="61"/>
      <c r="V16" s="61"/>
      <c r="W16" s="61"/>
      <c r="X16" s="62"/>
      <c r="Y16" s="61"/>
      <c r="Z16" s="61"/>
      <c r="AA16" s="61"/>
      <c r="AB16" s="61"/>
      <c r="AC16" s="61"/>
      <c r="AD16" s="61"/>
      <c r="AE16" s="61"/>
      <c r="AF16" s="60"/>
      <c r="AG16" s="61"/>
      <c r="AH16" s="61"/>
      <c r="AI16" s="61"/>
      <c r="AJ16" s="61"/>
      <c r="AK16" s="61"/>
      <c r="AL16" s="61"/>
      <c r="AM16" s="61"/>
      <c r="AN16" s="60"/>
      <c r="AO16" s="61"/>
      <c r="AP16" s="61"/>
      <c r="AQ16" s="61"/>
      <c r="AR16" s="61"/>
      <c r="AS16" s="61"/>
      <c r="AT16" s="61"/>
      <c r="AU16" s="61"/>
      <c r="AV16" s="25"/>
      <c r="AW16" s="61"/>
      <c r="AX16" s="61"/>
      <c r="AY16" s="61"/>
      <c r="AZ16" s="61"/>
      <c r="BA16" s="61"/>
      <c r="BB16" s="61"/>
      <c r="BC16" s="61"/>
      <c r="BD16" s="62"/>
      <c r="BE16" s="61"/>
      <c r="BF16" s="61"/>
      <c r="BG16" s="61"/>
      <c r="BH16" s="61"/>
      <c r="BI16" s="61"/>
      <c r="BJ16" s="61"/>
      <c r="BK16" s="61"/>
      <c r="BL16" s="60"/>
      <c r="BM16" s="61"/>
      <c r="BN16" s="61"/>
      <c r="BO16" s="61"/>
      <c r="BP16" s="61"/>
      <c r="BQ16" s="61"/>
      <c r="BR16" s="61"/>
      <c r="BS16" s="61"/>
      <c r="BT16" s="60"/>
      <c r="BU16" s="61"/>
      <c r="BV16" s="61"/>
      <c r="BW16" s="61"/>
      <c r="BX16" s="61"/>
      <c r="BY16" s="61"/>
      <c r="BZ16" s="61"/>
      <c r="CA16" s="61"/>
      <c r="CB16" s="25"/>
      <c r="CC16" s="61"/>
      <c r="CD16" s="61"/>
      <c r="CE16" s="61"/>
      <c r="CF16" s="61"/>
      <c r="CG16" s="61"/>
      <c r="CH16" s="61"/>
      <c r="CI16" s="61"/>
      <c r="CJ16" s="62"/>
      <c r="CK16" s="61"/>
      <c r="CL16" s="61"/>
      <c r="CM16" s="61"/>
      <c r="CN16" s="61"/>
      <c r="CO16" s="61"/>
      <c r="CP16" s="61"/>
      <c r="CQ16" s="61"/>
      <c r="CR16" s="60"/>
      <c r="CS16" s="61"/>
      <c r="CT16" s="61"/>
      <c r="CU16" s="61"/>
      <c r="CV16" s="61"/>
      <c r="CW16" s="61"/>
      <c r="CX16" s="61"/>
      <c r="CY16" s="61"/>
      <c r="CZ16" s="60"/>
      <c r="DA16" s="61"/>
      <c r="DB16" s="61"/>
      <c r="DC16" s="61"/>
      <c r="DD16" s="61"/>
      <c r="DE16" s="61"/>
      <c r="DF16" s="61"/>
      <c r="DG16" s="61"/>
      <c r="DH16" s="25"/>
      <c r="DI16" s="61"/>
      <c r="DJ16" s="61"/>
      <c r="DK16" s="61"/>
      <c r="DL16" s="61"/>
      <c r="DM16" s="61"/>
      <c r="DN16" s="61"/>
      <c r="DO16" s="61"/>
      <c r="DP16" s="62"/>
      <c r="DQ16" s="61"/>
      <c r="DR16" s="61"/>
      <c r="DS16" s="61"/>
      <c r="DT16" s="61"/>
      <c r="DU16" s="61"/>
      <c r="DV16" s="61"/>
      <c r="DW16" s="61"/>
      <c r="DX16" s="60"/>
      <c r="DY16" s="61"/>
      <c r="DZ16" s="61"/>
      <c r="EA16" s="61"/>
      <c r="EB16" s="61"/>
      <c r="EC16" s="61"/>
      <c r="ED16" s="61"/>
      <c r="EE16" s="61"/>
      <c r="EF16" s="60"/>
      <c r="EG16" s="61"/>
      <c r="EH16" s="61"/>
      <c r="EI16" s="61"/>
      <c r="EJ16" s="61"/>
      <c r="EK16" s="61"/>
      <c r="EL16" s="61"/>
      <c r="EM16" s="61"/>
      <c r="EN16" s="25"/>
      <c r="EO16" s="61"/>
      <c r="EP16" s="61"/>
      <c r="EQ16" s="61"/>
      <c r="ER16" s="61"/>
      <c r="ES16" s="61"/>
      <c r="ET16" s="61"/>
      <c r="EU16" s="61"/>
      <c r="EV16" s="62"/>
      <c r="EW16" s="61"/>
      <c r="EX16" s="61"/>
      <c r="EY16" s="61"/>
      <c r="EZ16" s="61"/>
      <c r="FA16" s="61"/>
      <c r="FB16" s="61"/>
      <c r="FC16" s="61"/>
      <c r="FD16" s="60"/>
      <c r="FE16" s="61"/>
      <c r="FF16" s="61"/>
      <c r="FG16" s="61"/>
      <c r="FH16" s="61"/>
      <c r="FI16" s="61"/>
      <c r="FJ16" s="61"/>
      <c r="FK16" s="61"/>
      <c r="FL16" s="60"/>
      <c r="FM16" s="61"/>
      <c r="FN16" s="61"/>
      <c r="FO16" s="61"/>
      <c r="FP16" s="61"/>
      <c r="FQ16" s="61"/>
      <c r="FR16" s="61"/>
      <c r="FS16" s="61"/>
      <c r="FT16" s="25"/>
      <c r="FU16" s="61"/>
      <c r="FV16" s="61"/>
      <c r="FW16" s="61"/>
      <c r="FX16" s="61"/>
      <c r="FY16" s="61"/>
      <c r="FZ16" s="61"/>
      <c r="GA16" s="61"/>
      <c r="GB16" s="62"/>
      <c r="GC16" s="61"/>
      <c r="GD16" s="61"/>
      <c r="GE16" s="61"/>
      <c r="GF16" s="61"/>
      <c r="GG16" s="61"/>
      <c r="GH16" s="61"/>
      <c r="GI16" s="61"/>
      <c r="GJ16" s="60"/>
      <c r="GK16" s="61"/>
      <c r="GL16" s="61"/>
      <c r="GM16" s="61"/>
      <c r="GN16" s="61"/>
      <c r="GO16" s="61"/>
      <c r="GP16" s="61"/>
      <c r="GQ16" s="61"/>
      <c r="GR16" s="60"/>
      <c r="GS16" s="61"/>
      <c r="GT16" s="61"/>
      <c r="GU16" s="61"/>
      <c r="GV16" s="61"/>
      <c r="GW16" s="61"/>
      <c r="GX16" s="61"/>
      <c r="GY16" s="61"/>
    </row>
    <row r="17" customFormat="false" ht="10.8" hidden="false" customHeight="true" outlineLevel="0" collapsed="false">
      <c r="A17" s="46" t="s">
        <v>83</v>
      </c>
      <c r="B17" s="46" t="s">
        <v>84</v>
      </c>
      <c r="C17" s="46" t="s">
        <v>85</v>
      </c>
      <c r="D17" s="46" t="s">
        <v>86</v>
      </c>
      <c r="E17" s="46" t="s">
        <v>85</v>
      </c>
      <c r="F17" s="46" t="s">
        <v>87</v>
      </c>
      <c r="G17" s="46" t="s">
        <v>83</v>
      </c>
      <c r="H17" s="47"/>
      <c r="I17" s="48" t="s">
        <v>83</v>
      </c>
      <c r="J17" s="48" t="s">
        <v>84</v>
      </c>
      <c r="K17" s="48" t="s">
        <v>85</v>
      </c>
      <c r="L17" s="48" t="s">
        <v>86</v>
      </c>
      <c r="M17" s="48" t="s">
        <v>85</v>
      </c>
      <c r="N17" s="48" t="s">
        <v>87</v>
      </c>
      <c r="O17" s="48" t="s">
        <v>83</v>
      </c>
      <c r="P17" s="60"/>
      <c r="Q17" s="63"/>
      <c r="R17" s="63"/>
      <c r="S17" s="63"/>
      <c r="T17" s="63"/>
      <c r="U17" s="63"/>
      <c r="V17" s="63"/>
      <c r="W17" s="63"/>
      <c r="X17" s="60"/>
      <c r="Y17" s="61"/>
      <c r="Z17" s="61"/>
      <c r="AA17" s="61"/>
      <c r="AB17" s="61"/>
      <c r="AC17" s="61"/>
      <c r="AD17" s="61"/>
      <c r="AE17" s="61"/>
      <c r="AF17" s="60"/>
      <c r="AG17" s="63"/>
      <c r="AH17" s="63"/>
      <c r="AI17" s="63"/>
      <c r="AJ17" s="63"/>
      <c r="AK17" s="63"/>
      <c r="AL17" s="63"/>
      <c r="AM17" s="63"/>
      <c r="AN17" s="60"/>
      <c r="AO17" s="61"/>
      <c r="AP17" s="61"/>
      <c r="AQ17" s="61"/>
      <c r="AR17" s="61"/>
      <c r="AS17" s="61"/>
      <c r="AT17" s="61"/>
      <c r="AU17" s="61"/>
      <c r="AV17" s="25"/>
      <c r="AW17" s="63"/>
      <c r="AX17" s="63"/>
      <c r="AY17" s="63"/>
      <c r="AZ17" s="63"/>
      <c r="BA17" s="63"/>
      <c r="BB17" s="63"/>
      <c r="BC17" s="63"/>
      <c r="BD17" s="60"/>
      <c r="BE17" s="61"/>
      <c r="BF17" s="61"/>
      <c r="BG17" s="61"/>
      <c r="BH17" s="61"/>
      <c r="BI17" s="61"/>
      <c r="BJ17" s="61"/>
      <c r="BK17" s="61"/>
      <c r="BL17" s="60"/>
      <c r="BM17" s="63"/>
      <c r="BN17" s="63"/>
      <c r="BO17" s="63"/>
      <c r="BP17" s="63"/>
      <c r="BQ17" s="63"/>
      <c r="BR17" s="63"/>
      <c r="BS17" s="63"/>
      <c r="BT17" s="60"/>
      <c r="BU17" s="61"/>
      <c r="BV17" s="61"/>
      <c r="BW17" s="61"/>
      <c r="BX17" s="61"/>
      <c r="BY17" s="61"/>
      <c r="BZ17" s="61"/>
      <c r="CA17" s="61"/>
      <c r="CB17" s="25"/>
      <c r="CC17" s="63"/>
      <c r="CD17" s="63"/>
      <c r="CE17" s="63"/>
      <c r="CF17" s="63"/>
      <c r="CG17" s="63"/>
      <c r="CH17" s="63"/>
      <c r="CI17" s="63"/>
      <c r="CJ17" s="60"/>
      <c r="CK17" s="61"/>
      <c r="CL17" s="61"/>
      <c r="CM17" s="61"/>
      <c r="CN17" s="61"/>
      <c r="CO17" s="61"/>
      <c r="CP17" s="61"/>
      <c r="CQ17" s="61"/>
      <c r="CR17" s="60"/>
      <c r="CS17" s="64"/>
      <c r="CT17" s="64"/>
      <c r="CU17" s="64"/>
      <c r="CV17" s="64"/>
      <c r="CW17" s="64"/>
      <c r="CX17" s="64"/>
      <c r="CY17" s="64"/>
      <c r="CZ17" s="60"/>
      <c r="DA17" s="65"/>
      <c r="DB17" s="65"/>
      <c r="DC17" s="65"/>
      <c r="DD17" s="65"/>
      <c r="DE17" s="65"/>
      <c r="DF17" s="65"/>
      <c r="DG17" s="65"/>
      <c r="DH17" s="25"/>
      <c r="DI17" s="63"/>
      <c r="DJ17" s="63"/>
      <c r="DK17" s="63"/>
      <c r="DL17" s="63"/>
      <c r="DM17" s="63"/>
      <c r="DN17" s="63"/>
      <c r="DO17" s="63"/>
      <c r="DP17" s="60"/>
      <c r="DQ17" s="61"/>
      <c r="DR17" s="61"/>
      <c r="DS17" s="61"/>
      <c r="DT17" s="61"/>
      <c r="DU17" s="61"/>
      <c r="DV17" s="61"/>
      <c r="DW17" s="61"/>
      <c r="DX17" s="60"/>
      <c r="DY17" s="64"/>
      <c r="DZ17" s="64"/>
      <c r="EA17" s="64"/>
      <c r="EB17" s="64"/>
      <c r="EC17" s="64"/>
      <c r="ED17" s="64"/>
      <c r="EE17" s="64"/>
      <c r="EF17" s="60"/>
      <c r="EG17" s="65"/>
      <c r="EH17" s="65"/>
      <c r="EI17" s="65"/>
      <c r="EJ17" s="65"/>
      <c r="EK17" s="65"/>
      <c r="EL17" s="65"/>
      <c r="EM17" s="65"/>
      <c r="EN17" s="25"/>
      <c r="EO17" s="63"/>
      <c r="EP17" s="63"/>
      <c r="EQ17" s="63"/>
      <c r="ER17" s="63"/>
      <c r="ES17" s="63"/>
      <c r="ET17" s="63"/>
      <c r="EU17" s="63"/>
      <c r="EV17" s="60"/>
      <c r="EW17" s="61"/>
      <c r="EX17" s="61"/>
      <c r="EY17" s="61"/>
      <c r="EZ17" s="61"/>
      <c r="FA17" s="61"/>
      <c r="FB17" s="61"/>
      <c r="FC17" s="61"/>
      <c r="FD17" s="60"/>
      <c r="FE17" s="64"/>
      <c r="FF17" s="64"/>
      <c r="FG17" s="64"/>
      <c r="FH17" s="64"/>
      <c r="FI17" s="64"/>
      <c r="FJ17" s="64"/>
      <c r="FK17" s="64"/>
      <c r="FL17" s="60"/>
      <c r="FM17" s="65"/>
      <c r="FN17" s="65"/>
      <c r="FO17" s="65"/>
      <c r="FP17" s="65"/>
      <c r="FQ17" s="65"/>
      <c r="FR17" s="65"/>
      <c r="FS17" s="65"/>
      <c r="FT17" s="25"/>
      <c r="FU17" s="63"/>
      <c r="FV17" s="63"/>
      <c r="FW17" s="63"/>
      <c r="FX17" s="63"/>
      <c r="FY17" s="63"/>
      <c r="FZ17" s="63"/>
      <c r="GA17" s="63"/>
      <c r="GB17" s="60"/>
      <c r="GC17" s="61"/>
      <c r="GD17" s="61"/>
      <c r="GE17" s="61"/>
      <c r="GF17" s="61"/>
      <c r="GG17" s="61"/>
      <c r="GH17" s="61"/>
      <c r="GI17" s="61"/>
      <c r="GJ17" s="60"/>
      <c r="GK17" s="64"/>
      <c r="GL17" s="64"/>
      <c r="GM17" s="64"/>
      <c r="GN17" s="64"/>
      <c r="GO17" s="64"/>
      <c r="GP17" s="64"/>
      <c r="GQ17" s="64"/>
      <c r="GR17" s="60"/>
      <c r="GS17" s="65"/>
      <c r="GT17" s="65"/>
      <c r="GU17" s="65"/>
      <c r="GV17" s="65"/>
      <c r="GW17" s="65"/>
      <c r="GX17" s="65"/>
      <c r="GY17" s="65"/>
    </row>
    <row r="18" customFormat="false" ht="10.8" hidden="false" customHeight="true" outlineLevel="0" collapsed="false">
      <c r="A18" s="66"/>
      <c r="B18" s="66"/>
      <c r="C18" s="66"/>
      <c r="D18" s="66"/>
      <c r="E18" s="66"/>
      <c r="F18" s="66"/>
      <c r="G18" s="66"/>
      <c r="I18" s="66"/>
      <c r="J18" s="66"/>
      <c r="K18" s="66"/>
      <c r="L18" s="66"/>
      <c r="M18" s="66"/>
      <c r="N18" s="66"/>
      <c r="O18" s="66"/>
      <c r="P18" s="66"/>
      <c r="Q18" s="66"/>
      <c r="R18" s="66"/>
      <c r="S18" s="66"/>
      <c r="T18" s="66"/>
      <c r="U18" s="66"/>
      <c r="V18" s="66"/>
      <c r="W18" s="66"/>
      <c r="X18" s="67"/>
      <c r="Y18" s="66"/>
      <c r="Z18" s="66"/>
      <c r="AA18" s="66"/>
      <c r="AB18" s="66"/>
      <c r="AC18" s="66"/>
      <c r="AD18" s="66"/>
      <c r="AE18" s="66"/>
      <c r="AF18" s="66"/>
      <c r="AG18" s="66"/>
      <c r="AH18" s="66"/>
      <c r="AI18" s="66"/>
      <c r="AJ18" s="66"/>
      <c r="AK18" s="66"/>
      <c r="AL18" s="66"/>
      <c r="AM18" s="66"/>
      <c r="AN18" s="66"/>
      <c r="AO18" s="66"/>
      <c r="AP18" s="66"/>
      <c r="AQ18" s="66"/>
      <c r="AR18" s="66"/>
      <c r="AS18" s="66"/>
      <c r="AT18" s="66"/>
      <c r="AU18" s="66"/>
      <c r="AW18" s="66"/>
      <c r="AX18" s="66"/>
      <c r="AY18" s="66"/>
      <c r="AZ18" s="66"/>
      <c r="BA18" s="66"/>
      <c r="BB18" s="66"/>
      <c r="BC18" s="66"/>
      <c r="BD18" s="67"/>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C18" s="66"/>
      <c r="CD18" s="66"/>
      <c r="CE18" s="66"/>
      <c r="CF18" s="66"/>
      <c r="CG18" s="66"/>
      <c r="CH18" s="66"/>
      <c r="CI18" s="66"/>
      <c r="CJ18" s="67"/>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I18" s="66"/>
      <c r="DJ18" s="66"/>
      <c r="DK18" s="66"/>
      <c r="DL18" s="66"/>
      <c r="DM18" s="66"/>
      <c r="DN18" s="66"/>
      <c r="DO18" s="66"/>
      <c r="DP18" s="67"/>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O18" s="66"/>
      <c r="EP18" s="66"/>
      <c r="EQ18" s="66"/>
      <c r="ER18" s="66"/>
      <c r="ES18" s="66"/>
      <c r="ET18" s="66"/>
      <c r="EU18" s="66"/>
      <c r="EV18" s="67"/>
      <c r="EW18" s="66"/>
      <c r="EX18" s="66"/>
      <c r="EY18" s="66"/>
      <c r="EZ18" s="66"/>
      <c r="FA18" s="66"/>
      <c r="FB18" s="66"/>
      <c r="FC18" s="66"/>
      <c r="FD18" s="66"/>
      <c r="FE18" s="66"/>
      <c r="FF18" s="66"/>
      <c r="FG18" s="66"/>
      <c r="FH18" s="66"/>
      <c r="FI18" s="66"/>
      <c r="FJ18" s="66"/>
      <c r="FK18" s="66"/>
      <c r="FL18" s="66"/>
      <c r="FM18" s="66"/>
      <c r="FN18" s="66"/>
      <c r="FO18" s="66"/>
      <c r="FP18" s="66"/>
      <c r="FQ18" s="66"/>
      <c r="FR18" s="66"/>
      <c r="FS18" s="66"/>
      <c r="FU18" s="66"/>
      <c r="FV18" s="66"/>
      <c r="FW18" s="66"/>
      <c r="FX18" s="66"/>
      <c r="FY18" s="66"/>
      <c r="FZ18" s="66"/>
      <c r="GA18" s="66"/>
      <c r="GB18" s="67"/>
      <c r="GC18" s="66"/>
      <c r="GD18" s="66"/>
      <c r="GE18" s="66"/>
      <c r="GF18" s="66"/>
      <c r="GG18" s="66"/>
      <c r="GH18" s="66"/>
      <c r="GI18" s="66"/>
      <c r="GJ18" s="66"/>
      <c r="GK18" s="66"/>
      <c r="GL18" s="66"/>
      <c r="GM18" s="66"/>
      <c r="GN18" s="66"/>
      <c r="GO18" s="66"/>
      <c r="GP18" s="66"/>
      <c r="GQ18" s="66"/>
      <c r="GR18" s="66"/>
      <c r="GS18" s="66"/>
      <c r="GT18" s="66"/>
      <c r="GU18" s="66"/>
      <c r="GV18" s="66"/>
      <c r="GW18" s="66"/>
      <c r="GX18" s="66"/>
      <c r="GY18" s="66"/>
    </row>
    <row r="19" s="25" customFormat="true" ht="10.8" hidden="false" customHeight="true" outlineLevel="0" collapsed="false">
      <c r="A19" s="28"/>
      <c r="B19" s="28"/>
      <c r="H19" s="26"/>
      <c r="Q19" s="28"/>
      <c r="R19" s="28"/>
      <c r="HU19" s="23"/>
      <c r="HV19" s="23"/>
      <c r="HW19" s="23"/>
      <c r="HX19" s="23"/>
      <c r="HY19" s="23"/>
      <c r="HZ19" s="23"/>
      <c r="IA19" s="23"/>
      <c r="IB19" s="23"/>
      <c r="IC19" s="23"/>
      <c r="ID19" s="23"/>
      <c r="IE19" s="23"/>
      <c r="IF19" s="23"/>
      <c r="IG19" s="23"/>
      <c r="IH19" s="23"/>
      <c r="II19" s="23"/>
      <c r="IJ19" s="23"/>
      <c r="IK19" s="23"/>
      <c r="IL19" s="23"/>
      <c r="IM19" s="23"/>
      <c r="IN19" s="23"/>
    </row>
    <row r="20" s="25" customFormat="true" ht="10.8" hidden="false" customHeight="true" outlineLevel="0" collapsed="false">
      <c r="A20" s="29" t="n">
        <v>4</v>
      </c>
      <c r="B20" s="29"/>
      <c r="C20" s="29"/>
      <c r="D20" s="29"/>
      <c r="E20" s="29"/>
      <c r="F20" s="29"/>
      <c r="G20" s="23"/>
      <c r="H20" s="24"/>
      <c r="I20" s="23"/>
      <c r="J20" s="29"/>
      <c r="K20" s="29"/>
      <c r="L20" s="30"/>
      <c r="M20" s="29"/>
      <c r="N20" s="31"/>
      <c r="O20" s="27"/>
      <c r="P20" s="60"/>
      <c r="Q20" s="61"/>
      <c r="R20" s="68"/>
      <c r="S20" s="61"/>
      <c r="T20" s="61"/>
      <c r="U20" s="61"/>
      <c r="V20" s="61"/>
      <c r="W20" s="61"/>
      <c r="X20" s="69"/>
      <c r="Y20" s="61"/>
      <c r="Z20" s="61"/>
      <c r="AA20" s="61"/>
      <c r="AB20" s="61"/>
      <c r="AC20" s="61"/>
      <c r="AD20" s="61"/>
      <c r="AE20" s="61"/>
      <c r="AF20" s="60"/>
      <c r="AG20" s="61"/>
      <c r="AH20" s="68"/>
      <c r="AI20" s="61"/>
      <c r="AJ20" s="61"/>
      <c r="AK20" s="61"/>
      <c r="AL20" s="61"/>
      <c r="AM20" s="61"/>
      <c r="AN20" s="60"/>
      <c r="AO20" s="61"/>
      <c r="AP20" s="61"/>
      <c r="AQ20" s="61"/>
      <c r="AR20" s="61"/>
      <c r="AS20" s="61"/>
      <c r="AT20" s="61"/>
      <c r="AU20" s="61"/>
      <c r="AW20" s="61"/>
      <c r="AX20" s="68"/>
      <c r="AY20" s="61"/>
      <c r="AZ20" s="61"/>
      <c r="BA20" s="61"/>
      <c r="BB20" s="61"/>
      <c r="BC20" s="61"/>
      <c r="BD20" s="69"/>
      <c r="BE20" s="61"/>
      <c r="BF20" s="61"/>
      <c r="BG20" s="61"/>
      <c r="BH20" s="61"/>
      <c r="BI20" s="61"/>
      <c r="BJ20" s="61"/>
      <c r="BK20" s="61"/>
      <c r="BL20" s="60"/>
      <c r="BM20" s="61"/>
      <c r="BN20" s="68"/>
      <c r="BO20" s="61"/>
      <c r="BP20" s="61"/>
      <c r="BQ20" s="61"/>
      <c r="BR20" s="61"/>
      <c r="BS20" s="61"/>
      <c r="BT20" s="60"/>
      <c r="BU20" s="61"/>
      <c r="BV20" s="61"/>
      <c r="BW20" s="61"/>
      <c r="BX20" s="61"/>
      <c r="BY20" s="61"/>
      <c r="BZ20" s="61"/>
      <c r="CA20" s="61"/>
      <c r="CC20" s="61"/>
      <c r="CD20" s="68"/>
      <c r="CE20" s="61"/>
      <c r="CF20" s="61"/>
      <c r="CG20" s="61"/>
      <c r="CH20" s="61"/>
      <c r="CI20" s="61"/>
      <c r="CJ20" s="69"/>
      <c r="CK20" s="61"/>
      <c r="CL20" s="61"/>
      <c r="CM20" s="61"/>
      <c r="CN20" s="61"/>
      <c r="CO20" s="61"/>
      <c r="CP20" s="61"/>
      <c r="CQ20" s="61"/>
      <c r="CR20" s="60"/>
      <c r="CS20" s="61"/>
      <c r="CT20" s="68"/>
      <c r="CU20" s="61"/>
      <c r="CV20" s="61"/>
      <c r="CW20" s="61"/>
      <c r="CX20" s="61"/>
      <c r="CY20" s="61"/>
      <c r="CZ20" s="60"/>
      <c r="DA20" s="61"/>
      <c r="DB20" s="61"/>
      <c r="DC20" s="61"/>
      <c r="DD20" s="61"/>
      <c r="DE20" s="61"/>
      <c r="DF20" s="61"/>
      <c r="DG20" s="61"/>
      <c r="DI20" s="61"/>
      <c r="DJ20" s="68"/>
      <c r="DK20" s="61"/>
      <c r="DL20" s="61"/>
      <c r="DM20" s="61"/>
      <c r="DN20" s="61"/>
      <c r="DO20" s="61"/>
      <c r="DP20" s="69"/>
      <c r="DQ20" s="61"/>
      <c r="DR20" s="61"/>
      <c r="DS20" s="61"/>
      <c r="DT20" s="61"/>
      <c r="DU20" s="61"/>
      <c r="DV20" s="61"/>
      <c r="DW20" s="61"/>
      <c r="DX20" s="60"/>
      <c r="DY20" s="61"/>
      <c r="DZ20" s="68"/>
      <c r="EA20" s="61"/>
      <c r="EB20" s="61"/>
      <c r="EC20" s="61"/>
      <c r="ED20" s="61"/>
      <c r="EE20" s="61"/>
      <c r="EF20" s="60"/>
      <c r="EG20" s="61"/>
      <c r="EH20" s="61"/>
      <c r="EI20" s="61"/>
      <c r="EJ20" s="61"/>
      <c r="EK20" s="61"/>
      <c r="EL20" s="61"/>
      <c r="EM20" s="61"/>
      <c r="EO20" s="61"/>
      <c r="EP20" s="68"/>
      <c r="EQ20" s="61"/>
      <c r="ER20" s="61"/>
      <c r="ES20" s="61"/>
      <c r="ET20" s="61"/>
      <c r="EU20" s="61"/>
      <c r="EV20" s="69"/>
      <c r="EW20" s="61"/>
      <c r="EX20" s="61"/>
      <c r="EY20" s="61"/>
      <c r="EZ20" s="61"/>
      <c r="FA20" s="61"/>
      <c r="FB20" s="61"/>
      <c r="FC20" s="61"/>
      <c r="FD20" s="60"/>
      <c r="FE20" s="61"/>
      <c r="FF20" s="68"/>
      <c r="FG20" s="61"/>
      <c r="FH20" s="61"/>
      <c r="FI20" s="61"/>
      <c r="FJ20" s="61"/>
      <c r="FK20" s="61"/>
      <c r="FL20" s="60"/>
      <c r="FM20" s="61"/>
      <c r="FN20" s="61"/>
      <c r="FO20" s="61"/>
      <c r="FP20" s="61"/>
      <c r="FQ20" s="61"/>
      <c r="FR20" s="61"/>
      <c r="FS20" s="61"/>
      <c r="FU20" s="61"/>
      <c r="FV20" s="68"/>
      <c r="FW20" s="61"/>
      <c r="FX20" s="61"/>
      <c r="FY20" s="61"/>
      <c r="FZ20" s="61"/>
      <c r="GA20" s="61"/>
      <c r="GB20" s="69"/>
      <c r="GC20" s="61"/>
      <c r="GD20" s="61"/>
      <c r="GE20" s="61"/>
      <c r="GF20" s="61"/>
      <c r="GG20" s="61"/>
      <c r="GH20" s="61"/>
      <c r="GI20" s="61"/>
      <c r="GJ20" s="60"/>
      <c r="GK20" s="61"/>
      <c r="GL20" s="68"/>
      <c r="GM20" s="61"/>
      <c r="GN20" s="61"/>
      <c r="GO20" s="61"/>
      <c r="GP20" s="61"/>
      <c r="GQ20" s="61"/>
      <c r="GR20" s="60"/>
      <c r="GS20" s="61"/>
      <c r="GT20" s="61"/>
      <c r="GU20" s="61"/>
      <c r="GV20" s="61"/>
      <c r="GW20" s="61"/>
      <c r="GX20" s="61"/>
      <c r="GY20" s="61"/>
      <c r="HU20" s="23"/>
      <c r="HV20" s="23"/>
      <c r="HW20" s="23"/>
      <c r="HX20" s="23"/>
      <c r="HY20" s="23"/>
      <c r="HZ20" s="23"/>
      <c r="IA20" s="23"/>
      <c r="IB20" s="23"/>
      <c r="IC20" s="23"/>
      <c r="ID20" s="23"/>
      <c r="IE20" s="23"/>
      <c r="IF20" s="23"/>
      <c r="IG20" s="23"/>
      <c r="IH20" s="23"/>
      <c r="II20" s="23"/>
      <c r="IJ20" s="23"/>
      <c r="IK20" s="23"/>
      <c r="IL20" s="23"/>
      <c r="IM20" s="23"/>
      <c r="IN20" s="23"/>
    </row>
    <row r="21" s="25" customFormat="true" ht="10.8" hidden="false" customHeight="true" outlineLevel="0" collapsed="false">
      <c r="A21" s="32" t="s">
        <v>88</v>
      </c>
      <c r="B21" s="33"/>
      <c r="C21" s="33"/>
      <c r="D21" s="33"/>
      <c r="E21" s="34"/>
      <c r="F21" s="33"/>
      <c r="G21" s="33"/>
      <c r="H21" s="35" t="n">
        <v>2019</v>
      </c>
      <c r="I21" s="32"/>
      <c r="J21" s="33"/>
      <c r="K21" s="32"/>
      <c r="L21" s="33"/>
      <c r="M21" s="33"/>
      <c r="N21" s="33"/>
      <c r="O21" s="33"/>
      <c r="P21" s="60"/>
      <c r="Q21" s="68"/>
      <c r="R21" s="68"/>
      <c r="S21" s="68"/>
      <c r="T21" s="68"/>
      <c r="U21" s="68"/>
      <c r="V21" s="68"/>
      <c r="W21" s="68"/>
      <c r="X21" s="62"/>
      <c r="Y21" s="68"/>
      <c r="Z21" s="68"/>
      <c r="AA21" s="68"/>
      <c r="AB21" s="68"/>
      <c r="AC21" s="68"/>
      <c r="AD21" s="68"/>
      <c r="AE21" s="68"/>
      <c r="AF21" s="60"/>
      <c r="AG21" s="68"/>
      <c r="AH21" s="68"/>
      <c r="AI21" s="68"/>
      <c r="AJ21" s="68"/>
      <c r="AK21" s="68"/>
      <c r="AL21" s="68"/>
      <c r="AM21" s="68"/>
      <c r="AN21" s="60"/>
      <c r="AO21" s="68"/>
      <c r="AP21" s="68"/>
      <c r="AQ21" s="68"/>
      <c r="AR21" s="68"/>
      <c r="AS21" s="68"/>
      <c r="AT21" s="68"/>
      <c r="AU21" s="68"/>
      <c r="AW21" s="68"/>
      <c r="AX21" s="68"/>
      <c r="AY21" s="68"/>
      <c r="AZ21" s="68"/>
      <c r="BA21" s="68"/>
      <c r="BB21" s="68"/>
      <c r="BC21" s="68"/>
      <c r="BD21" s="62"/>
      <c r="BE21" s="68"/>
      <c r="BF21" s="68"/>
      <c r="BG21" s="68"/>
      <c r="BH21" s="68"/>
      <c r="BI21" s="68"/>
      <c r="BJ21" s="68"/>
      <c r="BK21" s="68"/>
      <c r="BL21" s="60"/>
      <c r="BM21" s="68"/>
      <c r="BN21" s="68"/>
      <c r="BO21" s="68"/>
      <c r="BP21" s="68"/>
      <c r="BQ21" s="68"/>
      <c r="BR21" s="68"/>
      <c r="BS21" s="68"/>
      <c r="BT21" s="60"/>
      <c r="BU21" s="68"/>
      <c r="BV21" s="68"/>
      <c r="BW21" s="68"/>
      <c r="BX21" s="68"/>
      <c r="BY21" s="68"/>
      <c r="BZ21" s="68"/>
      <c r="CA21" s="68"/>
      <c r="CC21" s="68"/>
      <c r="CD21" s="68"/>
      <c r="CE21" s="68"/>
      <c r="CF21" s="68"/>
      <c r="CG21" s="68"/>
      <c r="CH21" s="68"/>
      <c r="CI21" s="68"/>
      <c r="CJ21" s="62"/>
      <c r="CK21" s="68"/>
      <c r="CL21" s="68"/>
      <c r="CM21" s="68"/>
      <c r="CN21" s="68"/>
      <c r="CO21" s="68"/>
      <c r="CP21" s="68"/>
      <c r="CQ21" s="68"/>
      <c r="CR21" s="60"/>
      <c r="CS21" s="68"/>
      <c r="CT21" s="68"/>
      <c r="CU21" s="68"/>
      <c r="CV21" s="68"/>
      <c r="CW21" s="68"/>
      <c r="CX21" s="68"/>
      <c r="CY21" s="68"/>
      <c r="CZ21" s="60"/>
      <c r="DA21" s="68"/>
      <c r="DB21" s="68"/>
      <c r="DC21" s="68"/>
      <c r="DD21" s="68"/>
      <c r="DE21" s="68"/>
      <c r="DF21" s="68"/>
      <c r="DG21" s="68"/>
      <c r="DI21" s="68"/>
      <c r="DJ21" s="68"/>
      <c r="DK21" s="68"/>
      <c r="DL21" s="68"/>
      <c r="DM21" s="68"/>
      <c r="DN21" s="68"/>
      <c r="DO21" s="68"/>
      <c r="DP21" s="62"/>
      <c r="DQ21" s="68"/>
      <c r="DR21" s="68"/>
      <c r="DS21" s="68"/>
      <c r="DT21" s="68"/>
      <c r="DU21" s="68"/>
      <c r="DV21" s="68"/>
      <c r="DW21" s="68"/>
      <c r="DX21" s="60"/>
      <c r="DY21" s="68"/>
      <c r="DZ21" s="68"/>
      <c r="EA21" s="68"/>
      <c r="EB21" s="68"/>
      <c r="EC21" s="68"/>
      <c r="ED21" s="68"/>
      <c r="EE21" s="68"/>
      <c r="EF21" s="60"/>
      <c r="EG21" s="68"/>
      <c r="EH21" s="68"/>
      <c r="EI21" s="68"/>
      <c r="EJ21" s="68"/>
      <c r="EK21" s="68"/>
      <c r="EL21" s="68"/>
      <c r="EM21" s="68"/>
      <c r="EO21" s="68"/>
      <c r="EP21" s="68"/>
      <c r="EQ21" s="68"/>
      <c r="ER21" s="68"/>
      <c r="ES21" s="68"/>
      <c r="ET21" s="68"/>
      <c r="EU21" s="68"/>
      <c r="EV21" s="62"/>
      <c r="EW21" s="68"/>
      <c r="EX21" s="68"/>
      <c r="EY21" s="68"/>
      <c r="EZ21" s="68"/>
      <c r="FA21" s="68"/>
      <c r="FB21" s="68"/>
      <c r="FC21" s="68"/>
      <c r="FD21" s="60"/>
      <c r="FE21" s="68"/>
      <c r="FF21" s="68"/>
      <c r="FG21" s="68"/>
      <c r="FH21" s="68"/>
      <c r="FI21" s="68"/>
      <c r="FJ21" s="68"/>
      <c r="FK21" s="68"/>
      <c r="FL21" s="60"/>
      <c r="FM21" s="68"/>
      <c r="FN21" s="68"/>
      <c r="FO21" s="68"/>
      <c r="FP21" s="68"/>
      <c r="FQ21" s="68"/>
      <c r="FR21" s="68"/>
      <c r="FS21" s="68"/>
      <c r="FU21" s="68"/>
      <c r="FV21" s="68"/>
      <c r="FW21" s="68"/>
      <c r="FX21" s="68"/>
      <c r="FY21" s="68"/>
      <c r="FZ21" s="68"/>
      <c r="GA21" s="68"/>
      <c r="GB21" s="62"/>
      <c r="GC21" s="68"/>
      <c r="GD21" s="68"/>
      <c r="GE21" s="68"/>
      <c r="GF21" s="68"/>
      <c r="GG21" s="68"/>
      <c r="GH21" s="68"/>
      <c r="GI21" s="68"/>
      <c r="GJ21" s="60"/>
      <c r="GK21" s="68"/>
      <c r="GL21" s="68"/>
      <c r="GM21" s="68"/>
      <c r="GN21" s="68"/>
      <c r="GO21" s="68"/>
      <c r="GP21" s="68"/>
      <c r="GQ21" s="68"/>
      <c r="GR21" s="60"/>
      <c r="GS21" s="68"/>
      <c r="GT21" s="68"/>
      <c r="GU21" s="68"/>
      <c r="GV21" s="68"/>
      <c r="GW21" s="68"/>
      <c r="GX21" s="68"/>
      <c r="GY21" s="68"/>
      <c r="HU21" s="23"/>
      <c r="HV21" s="23"/>
      <c r="HW21" s="23"/>
      <c r="HX21" s="23"/>
      <c r="HY21" s="23"/>
      <c r="HZ21" s="23"/>
      <c r="IA21" s="23"/>
      <c r="IB21" s="23"/>
      <c r="IC21" s="23"/>
      <c r="ID21" s="23"/>
      <c r="IE21" s="23"/>
      <c r="IF21" s="23"/>
      <c r="IG21" s="23"/>
      <c r="IH21" s="23"/>
      <c r="II21" s="23"/>
      <c r="IJ21" s="23"/>
      <c r="IK21" s="23"/>
      <c r="IL21" s="23"/>
      <c r="IM21" s="23"/>
      <c r="IN21" s="23"/>
    </row>
    <row r="22" s="25" customFormat="true" ht="10.8" hidden="false" customHeight="true" outlineLevel="0" collapsed="false">
      <c r="A22" s="37" t="n">
        <v>10</v>
      </c>
      <c r="B22" s="37" t="n">
        <v>11</v>
      </c>
      <c r="C22" s="37" t="n">
        <v>12</v>
      </c>
      <c r="D22" s="37" t="n">
        <v>13</v>
      </c>
      <c r="E22" s="37" t="n">
        <v>14</v>
      </c>
      <c r="F22" s="39" t="n">
        <v>15</v>
      </c>
      <c r="G22" s="37" t="n">
        <v>16</v>
      </c>
      <c r="H22" s="40"/>
      <c r="I22" s="37" t="n">
        <v>17</v>
      </c>
      <c r="J22" s="41" t="n">
        <v>18</v>
      </c>
      <c r="K22" s="37" t="n">
        <v>19</v>
      </c>
      <c r="L22" s="37" t="n">
        <v>20</v>
      </c>
      <c r="M22" s="37" t="n">
        <v>21</v>
      </c>
      <c r="N22" s="37" t="n">
        <v>22</v>
      </c>
      <c r="O22" s="37" t="n">
        <v>23</v>
      </c>
      <c r="P22" s="28"/>
      <c r="Q22" s="28"/>
      <c r="R22" s="28"/>
      <c r="S22" s="28"/>
      <c r="T22" s="28"/>
      <c r="U22" s="28"/>
      <c r="V22" s="28"/>
      <c r="W22" s="28"/>
      <c r="X22" s="70"/>
      <c r="Y22" s="28"/>
      <c r="Z22" s="28"/>
      <c r="AA22" s="28"/>
      <c r="AB22" s="28"/>
      <c r="AC22" s="28"/>
      <c r="AD22" s="28"/>
      <c r="AE22" s="28"/>
      <c r="AF22" s="28"/>
      <c r="AG22" s="28"/>
      <c r="AH22" s="28"/>
      <c r="AI22" s="28"/>
      <c r="AJ22" s="28"/>
      <c r="AK22" s="28"/>
      <c r="AL22" s="28"/>
      <c r="AM22" s="28"/>
      <c r="AN22" s="28"/>
      <c r="AO22" s="28"/>
      <c r="AP22" s="28"/>
      <c r="AQ22" s="28"/>
      <c r="AR22" s="28"/>
      <c r="AS22" s="28"/>
      <c r="AT22" s="28"/>
      <c r="AU22" s="28"/>
      <c r="AW22" s="28"/>
      <c r="AX22" s="28"/>
      <c r="AY22" s="28"/>
      <c r="AZ22" s="28"/>
      <c r="BA22" s="28"/>
      <c r="BB22" s="28"/>
      <c r="BC22" s="28"/>
      <c r="BD22" s="70"/>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C22" s="28"/>
      <c r="CD22" s="28"/>
      <c r="CE22" s="28"/>
      <c r="CF22" s="28"/>
      <c r="CG22" s="28"/>
      <c r="CH22" s="28"/>
      <c r="CI22" s="28"/>
      <c r="CJ22" s="70"/>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I22" s="28"/>
      <c r="DJ22" s="28"/>
      <c r="DK22" s="28"/>
      <c r="DL22" s="28"/>
      <c r="DM22" s="28"/>
      <c r="DN22" s="28"/>
      <c r="DO22" s="28"/>
      <c r="DP22" s="70"/>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O22" s="28"/>
      <c r="EP22" s="28"/>
      <c r="EQ22" s="28"/>
      <c r="ER22" s="28"/>
      <c r="ES22" s="28"/>
      <c r="ET22" s="28"/>
      <c r="EU22" s="28"/>
      <c r="EV22" s="70"/>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U22" s="28"/>
      <c r="FV22" s="28"/>
      <c r="FW22" s="28"/>
      <c r="FX22" s="28"/>
      <c r="FY22" s="28"/>
      <c r="FZ22" s="28"/>
      <c r="GA22" s="28"/>
      <c r="GB22" s="70"/>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HU22" s="23"/>
      <c r="HV22" s="23"/>
      <c r="HW22" s="23"/>
      <c r="HX22" s="23"/>
      <c r="HY22" s="23"/>
      <c r="HZ22" s="23"/>
      <c r="IA22" s="23"/>
      <c r="IB22" s="23"/>
      <c r="IC22" s="23"/>
      <c r="ID22" s="23"/>
      <c r="IE22" s="23"/>
      <c r="IF22" s="23"/>
      <c r="IG22" s="23"/>
      <c r="IH22" s="23"/>
      <c r="II22" s="23"/>
      <c r="IJ22" s="23"/>
      <c r="IK22" s="23"/>
      <c r="IL22" s="23"/>
      <c r="IM22" s="23"/>
      <c r="IN22" s="23"/>
    </row>
    <row r="23" s="25" customFormat="true" ht="10.8" hidden="false" customHeight="true" outlineLevel="0" collapsed="false">
      <c r="A23" s="46" t="s">
        <v>83</v>
      </c>
      <c r="B23" s="46" t="s">
        <v>84</v>
      </c>
      <c r="C23" s="46" t="s">
        <v>85</v>
      </c>
      <c r="D23" s="46" t="s">
        <v>86</v>
      </c>
      <c r="E23" s="46" t="s">
        <v>85</v>
      </c>
      <c r="F23" s="46" t="s">
        <v>87</v>
      </c>
      <c r="G23" s="46" t="s">
        <v>83</v>
      </c>
      <c r="H23" s="47"/>
      <c r="I23" s="48" t="s">
        <v>83</v>
      </c>
      <c r="J23" s="48" t="s">
        <v>84</v>
      </c>
      <c r="K23" s="48" t="s">
        <v>85</v>
      </c>
      <c r="L23" s="48" t="s">
        <v>86</v>
      </c>
      <c r="M23" s="48" t="s">
        <v>85</v>
      </c>
      <c r="N23" s="48" t="s">
        <v>87</v>
      </c>
      <c r="O23" s="48" t="s">
        <v>83</v>
      </c>
      <c r="P23" s="60"/>
      <c r="Q23" s="61"/>
      <c r="R23" s="61"/>
      <c r="S23" s="61"/>
      <c r="T23" s="61"/>
      <c r="U23" s="61"/>
      <c r="V23" s="61"/>
      <c r="W23" s="61"/>
      <c r="X23" s="69"/>
      <c r="Y23" s="61"/>
      <c r="Z23" s="61"/>
      <c r="AA23" s="61"/>
      <c r="AB23" s="61"/>
      <c r="AC23" s="68"/>
      <c r="AD23" s="61"/>
      <c r="AE23" s="61"/>
      <c r="AF23" s="60"/>
      <c r="AG23" s="61"/>
      <c r="AH23" s="61"/>
      <c r="AI23" s="61"/>
      <c r="AJ23" s="61"/>
      <c r="AK23" s="61"/>
      <c r="AL23" s="61"/>
      <c r="AM23" s="61"/>
      <c r="AN23" s="60"/>
      <c r="AO23" s="61"/>
      <c r="AP23" s="61"/>
      <c r="AQ23" s="61"/>
      <c r="AR23" s="61"/>
      <c r="AS23" s="61"/>
      <c r="AT23" s="61"/>
      <c r="AU23" s="61"/>
      <c r="AW23" s="61"/>
      <c r="AX23" s="61"/>
      <c r="AY23" s="61"/>
      <c r="AZ23" s="61"/>
      <c r="BA23" s="61"/>
      <c r="BB23" s="61"/>
      <c r="BC23" s="61"/>
      <c r="BD23" s="69"/>
      <c r="BE23" s="61"/>
      <c r="BF23" s="61"/>
      <c r="BG23" s="61"/>
      <c r="BH23" s="61"/>
      <c r="BI23" s="68"/>
      <c r="BJ23" s="61"/>
      <c r="BK23" s="61"/>
      <c r="BL23" s="60"/>
      <c r="BM23" s="61"/>
      <c r="BN23" s="61"/>
      <c r="BO23" s="61"/>
      <c r="BP23" s="61"/>
      <c r="BQ23" s="61"/>
      <c r="BR23" s="61"/>
      <c r="BS23" s="61"/>
      <c r="BT23" s="60"/>
      <c r="BU23" s="61"/>
      <c r="BV23" s="61"/>
      <c r="BW23" s="61"/>
      <c r="BX23" s="61"/>
      <c r="BY23" s="61"/>
      <c r="BZ23" s="61"/>
      <c r="CA23" s="61"/>
      <c r="CC23" s="61"/>
      <c r="CD23" s="61"/>
      <c r="CE23" s="61"/>
      <c r="CF23" s="61"/>
      <c r="CG23" s="61"/>
      <c r="CH23" s="61"/>
      <c r="CI23" s="61"/>
      <c r="CJ23" s="69"/>
      <c r="CK23" s="61"/>
      <c r="CL23" s="61"/>
      <c r="CM23" s="61"/>
      <c r="CN23" s="61"/>
      <c r="CO23" s="68"/>
      <c r="CP23" s="61"/>
      <c r="CQ23" s="61"/>
      <c r="CR23" s="60"/>
      <c r="CS23" s="61"/>
      <c r="CT23" s="61"/>
      <c r="CU23" s="61"/>
      <c r="CV23" s="61"/>
      <c r="CW23" s="61"/>
      <c r="CX23" s="61"/>
      <c r="CY23" s="61"/>
      <c r="CZ23" s="60"/>
      <c r="DA23" s="61"/>
      <c r="DB23" s="61"/>
      <c r="DC23" s="61"/>
      <c r="DD23" s="61"/>
      <c r="DE23" s="61"/>
      <c r="DF23" s="61"/>
      <c r="DG23" s="61"/>
      <c r="DI23" s="61"/>
      <c r="DJ23" s="61"/>
      <c r="DK23" s="61"/>
      <c r="DL23" s="61"/>
      <c r="DM23" s="61"/>
      <c r="DN23" s="61"/>
      <c r="DO23" s="61"/>
      <c r="DP23" s="69"/>
      <c r="DQ23" s="61"/>
      <c r="DR23" s="61"/>
      <c r="DS23" s="61"/>
      <c r="DT23" s="61"/>
      <c r="DU23" s="68"/>
      <c r="DV23" s="61"/>
      <c r="DW23" s="61"/>
      <c r="DX23" s="60"/>
      <c r="DY23" s="61"/>
      <c r="DZ23" s="61"/>
      <c r="EA23" s="61"/>
      <c r="EB23" s="61"/>
      <c r="EC23" s="61"/>
      <c r="ED23" s="61"/>
      <c r="EE23" s="61"/>
      <c r="EF23" s="60"/>
      <c r="EG23" s="61"/>
      <c r="EH23" s="61"/>
      <c r="EI23" s="61"/>
      <c r="EJ23" s="61"/>
      <c r="EK23" s="61"/>
      <c r="EL23" s="61"/>
      <c r="EM23" s="61"/>
      <c r="EO23" s="61"/>
      <c r="EP23" s="61"/>
      <c r="EQ23" s="61"/>
      <c r="ER23" s="61"/>
      <c r="ES23" s="61"/>
      <c r="ET23" s="61"/>
      <c r="EU23" s="61"/>
      <c r="EV23" s="69"/>
      <c r="EW23" s="61"/>
      <c r="EX23" s="61"/>
      <c r="EY23" s="61"/>
      <c r="EZ23" s="61"/>
      <c r="FA23" s="68"/>
      <c r="FB23" s="61"/>
      <c r="FC23" s="61"/>
      <c r="FD23" s="60"/>
      <c r="FE23" s="61"/>
      <c r="FF23" s="61"/>
      <c r="FG23" s="61"/>
      <c r="FH23" s="61"/>
      <c r="FI23" s="61"/>
      <c r="FJ23" s="61"/>
      <c r="FK23" s="61"/>
      <c r="FL23" s="60"/>
      <c r="FM23" s="61"/>
      <c r="FN23" s="61"/>
      <c r="FO23" s="61"/>
      <c r="FP23" s="61"/>
      <c r="FQ23" s="61"/>
      <c r="FR23" s="61"/>
      <c r="FS23" s="61"/>
      <c r="FU23" s="61"/>
      <c r="FV23" s="61"/>
      <c r="FW23" s="61"/>
      <c r="FX23" s="61"/>
      <c r="FY23" s="61"/>
      <c r="FZ23" s="61"/>
      <c r="GA23" s="61"/>
      <c r="GB23" s="69"/>
      <c r="GC23" s="61"/>
      <c r="GD23" s="61"/>
      <c r="GE23" s="61"/>
      <c r="GF23" s="61"/>
      <c r="GG23" s="68"/>
      <c r="GH23" s="61"/>
      <c r="GI23" s="61"/>
      <c r="GJ23" s="60"/>
      <c r="GK23" s="61"/>
      <c r="GL23" s="61"/>
      <c r="GM23" s="61"/>
      <c r="GN23" s="61"/>
      <c r="GO23" s="61"/>
      <c r="GP23" s="61"/>
      <c r="GQ23" s="61"/>
      <c r="GR23" s="60"/>
      <c r="GS23" s="61"/>
      <c r="GT23" s="61"/>
      <c r="GU23" s="61"/>
      <c r="GV23" s="61"/>
      <c r="GW23" s="61"/>
      <c r="GX23" s="61"/>
      <c r="GY23" s="61"/>
      <c r="HU23" s="23"/>
      <c r="HV23" s="23"/>
      <c r="HW23" s="23"/>
      <c r="HX23" s="23"/>
      <c r="HY23" s="23"/>
      <c r="HZ23" s="23"/>
      <c r="IA23" s="23"/>
      <c r="IB23" s="23"/>
      <c r="IC23" s="23"/>
      <c r="ID23" s="23"/>
      <c r="IE23" s="23"/>
      <c r="IF23" s="23"/>
      <c r="IG23" s="23"/>
      <c r="IH23" s="23"/>
      <c r="II23" s="23"/>
      <c r="IJ23" s="23"/>
      <c r="IK23" s="23"/>
      <c r="IL23" s="23"/>
      <c r="IM23" s="23"/>
      <c r="IN23" s="23"/>
    </row>
    <row r="24" s="25" customFormat="true" ht="10.8" hidden="false" customHeight="true" outlineLevel="0" collapsed="false">
      <c r="A24" s="71"/>
      <c r="B24" s="71"/>
      <c r="C24" s="71"/>
      <c r="D24" s="71"/>
      <c r="E24" s="71"/>
      <c r="F24" s="71"/>
      <c r="G24" s="71"/>
      <c r="H24" s="26"/>
      <c r="I24" s="71"/>
      <c r="J24" s="71"/>
      <c r="K24" s="71"/>
      <c r="L24" s="71"/>
      <c r="M24" s="71"/>
      <c r="N24" s="71"/>
      <c r="O24" s="71"/>
      <c r="Q24" s="71"/>
      <c r="R24" s="71"/>
      <c r="S24" s="71"/>
      <c r="T24" s="71"/>
      <c r="U24" s="71"/>
      <c r="V24" s="71"/>
      <c r="W24" s="71"/>
      <c r="X24" s="70"/>
      <c r="Y24" s="71"/>
      <c r="Z24" s="71"/>
      <c r="AA24" s="71"/>
      <c r="AB24" s="71"/>
      <c r="AC24" s="71"/>
      <c r="AD24" s="71"/>
      <c r="AE24" s="71"/>
      <c r="AF24" s="70"/>
      <c r="AG24" s="71"/>
      <c r="AH24" s="71"/>
      <c r="AI24" s="71"/>
      <c r="AJ24" s="71"/>
      <c r="AK24" s="71"/>
      <c r="AL24" s="71"/>
      <c r="AM24" s="71"/>
      <c r="AN24" s="70"/>
      <c r="AO24" s="71"/>
      <c r="AP24" s="71"/>
      <c r="AQ24" s="71"/>
      <c r="AR24" s="71"/>
      <c r="AS24" s="71"/>
      <c r="AT24" s="71"/>
      <c r="AU24" s="71"/>
      <c r="AW24" s="71"/>
      <c r="AX24" s="71"/>
      <c r="AY24" s="71"/>
      <c r="AZ24" s="71"/>
      <c r="BA24" s="71"/>
      <c r="BB24" s="71"/>
      <c r="BC24" s="71"/>
      <c r="BD24" s="70"/>
      <c r="BE24" s="71"/>
      <c r="BF24" s="71"/>
      <c r="BG24" s="71"/>
      <c r="BH24" s="71"/>
      <c r="BI24" s="71"/>
      <c r="BJ24" s="71"/>
      <c r="BK24" s="71"/>
      <c r="BL24" s="70"/>
      <c r="BM24" s="71"/>
      <c r="BN24" s="71"/>
      <c r="BO24" s="71"/>
      <c r="BP24" s="71"/>
      <c r="BQ24" s="71"/>
      <c r="BR24" s="71"/>
      <c r="BS24" s="71"/>
      <c r="BT24" s="70"/>
      <c r="BU24" s="71"/>
      <c r="BV24" s="71"/>
      <c r="BW24" s="71"/>
      <c r="BX24" s="71"/>
      <c r="BY24" s="71"/>
      <c r="BZ24" s="71"/>
      <c r="CA24" s="71"/>
      <c r="CC24" s="71"/>
      <c r="CD24" s="71"/>
      <c r="CE24" s="71"/>
      <c r="CF24" s="71"/>
      <c r="CG24" s="71"/>
      <c r="CH24" s="71"/>
      <c r="CI24" s="71"/>
      <c r="CJ24" s="70"/>
      <c r="CK24" s="71"/>
      <c r="CL24" s="71"/>
      <c r="CM24" s="71"/>
      <c r="CN24" s="71"/>
      <c r="CO24" s="71"/>
      <c r="CP24" s="71"/>
      <c r="CQ24" s="71"/>
      <c r="CR24" s="70"/>
      <c r="CS24" s="71"/>
      <c r="CT24" s="71"/>
      <c r="CU24" s="71"/>
      <c r="CV24" s="71"/>
      <c r="CW24" s="71"/>
      <c r="CX24" s="71"/>
      <c r="CY24" s="71"/>
      <c r="CZ24" s="70"/>
      <c r="DA24" s="71"/>
      <c r="DB24" s="71"/>
      <c r="DC24" s="71"/>
      <c r="DD24" s="71"/>
      <c r="DE24" s="71"/>
      <c r="DF24" s="71"/>
      <c r="DG24" s="71"/>
      <c r="DI24" s="71"/>
      <c r="DJ24" s="71"/>
      <c r="DK24" s="71"/>
      <c r="DL24" s="71"/>
      <c r="DM24" s="71"/>
      <c r="DN24" s="71"/>
      <c r="DO24" s="71"/>
      <c r="DP24" s="70"/>
      <c r="DQ24" s="71"/>
      <c r="DR24" s="71"/>
      <c r="DS24" s="71"/>
      <c r="DT24" s="71"/>
      <c r="DU24" s="71"/>
      <c r="DV24" s="71"/>
      <c r="DW24" s="71"/>
      <c r="DX24" s="70"/>
      <c r="DY24" s="71"/>
      <c r="DZ24" s="71"/>
      <c r="EA24" s="71"/>
      <c r="EB24" s="71"/>
      <c r="EC24" s="71"/>
      <c r="ED24" s="71"/>
      <c r="EE24" s="71"/>
      <c r="EF24" s="70"/>
      <c r="EG24" s="71"/>
      <c r="EH24" s="71"/>
      <c r="EI24" s="71"/>
      <c r="EJ24" s="71"/>
      <c r="EK24" s="71"/>
      <c r="EL24" s="71"/>
      <c r="EM24" s="71"/>
      <c r="EO24" s="71"/>
      <c r="EP24" s="71"/>
      <c r="EQ24" s="71"/>
      <c r="ER24" s="71"/>
      <c r="ES24" s="71"/>
      <c r="ET24" s="71"/>
      <c r="EU24" s="71"/>
      <c r="EV24" s="70"/>
      <c r="EW24" s="71"/>
      <c r="EX24" s="71"/>
      <c r="EY24" s="71"/>
      <c r="EZ24" s="71"/>
      <c r="FA24" s="71"/>
      <c r="FB24" s="71"/>
      <c r="FC24" s="71"/>
      <c r="FD24" s="70"/>
      <c r="FE24" s="71"/>
      <c r="FF24" s="71"/>
      <c r="FG24" s="71"/>
      <c r="FH24" s="71"/>
      <c r="FI24" s="71"/>
      <c r="FJ24" s="71"/>
      <c r="FK24" s="71"/>
      <c r="FL24" s="70"/>
      <c r="FM24" s="71"/>
      <c r="FN24" s="71"/>
      <c r="FO24" s="71"/>
      <c r="FP24" s="71"/>
      <c r="FQ24" s="71"/>
      <c r="FR24" s="71"/>
      <c r="FS24" s="71"/>
      <c r="FU24" s="71"/>
      <c r="FV24" s="71"/>
      <c r="FW24" s="71"/>
      <c r="FX24" s="71"/>
      <c r="FY24" s="71"/>
      <c r="FZ24" s="71"/>
      <c r="GA24" s="71"/>
      <c r="GB24" s="70"/>
      <c r="GC24" s="71"/>
      <c r="GD24" s="71"/>
      <c r="GE24" s="71"/>
      <c r="GF24" s="71"/>
      <c r="GG24" s="71"/>
      <c r="GH24" s="71"/>
      <c r="GI24" s="71"/>
      <c r="GJ24" s="70"/>
      <c r="GK24" s="71"/>
      <c r="GL24" s="71"/>
      <c r="GM24" s="71"/>
      <c r="GN24" s="71"/>
      <c r="GO24" s="71"/>
      <c r="GP24" s="71"/>
      <c r="GQ24" s="71"/>
      <c r="GR24" s="70"/>
      <c r="GS24" s="71"/>
      <c r="GT24" s="71"/>
      <c r="GU24" s="71"/>
      <c r="GV24" s="71"/>
      <c r="GW24" s="71"/>
      <c r="GX24" s="71"/>
      <c r="GY24" s="71"/>
      <c r="HU24" s="23"/>
      <c r="HV24" s="23"/>
      <c r="HW24" s="23"/>
      <c r="HX24" s="23"/>
      <c r="HY24" s="23"/>
      <c r="HZ24" s="23"/>
      <c r="IA24" s="23"/>
      <c r="IB24" s="23"/>
      <c r="IC24" s="23"/>
      <c r="ID24" s="23"/>
      <c r="IE24" s="23"/>
      <c r="IF24" s="23"/>
      <c r="IG24" s="23"/>
      <c r="IH24" s="23"/>
      <c r="II24" s="23"/>
      <c r="IJ24" s="23"/>
      <c r="IK24" s="23"/>
      <c r="IL24" s="23"/>
      <c r="IM24" s="23"/>
      <c r="IN24" s="23"/>
    </row>
    <row r="25" s="25" customFormat="true" ht="10.8" hidden="false" customHeight="true" outlineLevel="0" collapsed="false">
      <c r="A25" s="72"/>
      <c r="B25" s="72"/>
      <c r="C25" s="72"/>
      <c r="D25" s="72"/>
      <c r="E25" s="72"/>
      <c r="F25" s="72"/>
      <c r="G25" s="72"/>
      <c r="H25" s="26"/>
      <c r="I25" s="72"/>
      <c r="J25" s="72"/>
      <c r="K25" s="72"/>
      <c r="L25" s="72"/>
      <c r="M25" s="72"/>
      <c r="N25" s="72"/>
      <c r="O25" s="72"/>
      <c r="Q25" s="72"/>
      <c r="R25" s="72"/>
      <c r="S25" s="72"/>
      <c r="T25" s="72"/>
      <c r="U25" s="72"/>
      <c r="V25" s="72"/>
      <c r="W25" s="72"/>
      <c r="X25" s="28"/>
      <c r="Y25" s="72"/>
      <c r="Z25" s="72"/>
      <c r="AA25" s="72"/>
      <c r="AB25" s="72"/>
      <c r="AC25" s="72"/>
      <c r="AD25" s="72"/>
      <c r="AE25" s="72"/>
      <c r="AF25" s="28"/>
      <c r="AG25" s="72"/>
      <c r="AH25" s="72"/>
      <c r="AI25" s="72"/>
      <c r="AJ25" s="72"/>
      <c r="AK25" s="72"/>
      <c r="AL25" s="72"/>
      <c r="AM25" s="72"/>
      <c r="AN25" s="70"/>
      <c r="AO25" s="72"/>
      <c r="AP25" s="72"/>
      <c r="AQ25" s="72"/>
      <c r="AR25" s="72"/>
      <c r="AS25" s="72"/>
      <c r="AT25" s="72"/>
      <c r="AU25" s="72"/>
      <c r="AW25" s="72"/>
      <c r="AX25" s="72"/>
      <c r="AY25" s="72"/>
      <c r="AZ25" s="72"/>
      <c r="BA25" s="72"/>
      <c r="BB25" s="72"/>
      <c r="BC25" s="72"/>
      <c r="BD25" s="28"/>
      <c r="BE25" s="72"/>
      <c r="BF25" s="72"/>
      <c r="BG25" s="72"/>
      <c r="BH25" s="72"/>
      <c r="BI25" s="72"/>
      <c r="BJ25" s="72"/>
      <c r="BK25" s="72"/>
      <c r="BL25" s="28"/>
      <c r="BM25" s="72"/>
      <c r="BN25" s="72"/>
      <c r="BO25" s="72"/>
      <c r="BP25" s="72"/>
      <c r="BQ25" s="72"/>
      <c r="BR25" s="72"/>
      <c r="BS25" s="72"/>
      <c r="BT25" s="70"/>
      <c r="BU25" s="72"/>
      <c r="BV25" s="72"/>
      <c r="BW25" s="72"/>
      <c r="BX25" s="72"/>
      <c r="BY25" s="72"/>
      <c r="BZ25" s="72"/>
      <c r="CA25" s="72"/>
      <c r="CC25" s="72"/>
      <c r="CD25" s="72"/>
      <c r="CE25" s="72"/>
      <c r="CF25" s="72"/>
      <c r="CG25" s="72"/>
      <c r="CH25" s="72"/>
      <c r="CI25" s="72"/>
      <c r="CJ25" s="28"/>
      <c r="CK25" s="72"/>
      <c r="CL25" s="72"/>
      <c r="CM25" s="72"/>
      <c r="CN25" s="72"/>
      <c r="CO25" s="72"/>
      <c r="CP25" s="72"/>
      <c r="CQ25" s="72"/>
      <c r="CR25" s="28"/>
      <c r="CS25" s="72"/>
      <c r="CT25" s="72"/>
      <c r="CU25" s="72"/>
      <c r="CV25" s="72"/>
      <c r="CW25" s="72"/>
      <c r="CX25" s="72"/>
      <c r="CY25" s="72"/>
      <c r="CZ25" s="70"/>
      <c r="DA25" s="72"/>
      <c r="DB25" s="72"/>
      <c r="DC25" s="72"/>
      <c r="DD25" s="72"/>
      <c r="DE25" s="72"/>
      <c r="DF25" s="72"/>
      <c r="DG25" s="72"/>
      <c r="DI25" s="72"/>
      <c r="DJ25" s="72"/>
      <c r="DK25" s="72"/>
      <c r="DL25" s="72"/>
      <c r="DM25" s="72"/>
      <c r="DN25" s="72"/>
      <c r="DO25" s="72"/>
      <c r="DP25" s="28"/>
      <c r="DQ25" s="72"/>
      <c r="DR25" s="72"/>
      <c r="DS25" s="72"/>
      <c r="DT25" s="72"/>
      <c r="DU25" s="72"/>
      <c r="DV25" s="72"/>
      <c r="DW25" s="72"/>
      <c r="DX25" s="28"/>
      <c r="DY25" s="72"/>
      <c r="DZ25" s="72"/>
      <c r="EA25" s="72"/>
      <c r="EB25" s="72"/>
      <c r="EC25" s="72"/>
      <c r="ED25" s="72"/>
      <c r="EE25" s="72"/>
      <c r="EF25" s="70"/>
      <c r="EG25" s="72"/>
      <c r="EH25" s="72"/>
      <c r="EI25" s="72"/>
      <c r="EJ25" s="72"/>
      <c r="EK25" s="72"/>
      <c r="EL25" s="72"/>
      <c r="EM25" s="72"/>
      <c r="EO25" s="72"/>
      <c r="EP25" s="72"/>
      <c r="EQ25" s="72"/>
      <c r="ER25" s="72"/>
      <c r="ES25" s="72"/>
      <c r="ET25" s="72"/>
      <c r="EU25" s="72"/>
      <c r="EV25" s="28"/>
      <c r="EW25" s="72"/>
      <c r="EX25" s="72"/>
      <c r="EY25" s="72"/>
      <c r="EZ25" s="72"/>
      <c r="FA25" s="72"/>
      <c r="FB25" s="72"/>
      <c r="FC25" s="72"/>
      <c r="FD25" s="28"/>
      <c r="FE25" s="72"/>
      <c r="FF25" s="72"/>
      <c r="FG25" s="72"/>
      <c r="FH25" s="72"/>
      <c r="FI25" s="72"/>
      <c r="FJ25" s="72"/>
      <c r="FK25" s="72"/>
      <c r="FL25" s="70"/>
      <c r="FM25" s="72"/>
      <c r="FN25" s="72"/>
      <c r="FO25" s="72"/>
      <c r="FP25" s="72"/>
      <c r="FQ25" s="72"/>
      <c r="FR25" s="72"/>
      <c r="FS25" s="72"/>
      <c r="FU25" s="72"/>
      <c r="FV25" s="72"/>
      <c r="FW25" s="72"/>
      <c r="FX25" s="72"/>
      <c r="FY25" s="72"/>
      <c r="FZ25" s="72"/>
      <c r="GA25" s="72"/>
      <c r="GB25" s="28"/>
      <c r="GC25" s="72"/>
      <c r="GD25" s="72"/>
      <c r="GE25" s="72"/>
      <c r="GF25" s="72"/>
      <c r="GG25" s="72"/>
      <c r="GH25" s="72"/>
      <c r="GI25" s="72"/>
      <c r="GJ25" s="28"/>
      <c r="GK25" s="72"/>
      <c r="GL25" s="72"/>
      <c r="GM25" s="72"/>
      <c r="GN25" s="72"/>
      <c r="GO25" s="72"/>
      <c r="GP25" s="72"/>
      <c r="GQ25" s="72"/>
      <c r="GR25" s="70"/>
      <c r="GS25" s="72"/>
      <c r="GT25" s="72"/>
      <c r="GU25" s="72"/>
      <c r="GV25" s="72"/>
      <c r="GW25" s="72"/>
      <c r="GX25" s="72"/>
      <c r="GY25" s="72"/>
      <c r="HU25" s="23"/>
      <c r="HV25" s="23"/>
      <c r="HW25" s="23"/>
      <c r="HX25" s="23"/>
      <c r="HY25" s="23"/>
      <c r="HZ25" s="23"/>
      <c r="IA25" s="23"/>
      <c r="IB25" s="23"/>
      <c r="IC25" s="23"/>
      <c r="ID25" s="23"/>
      <c r="IE25" s="23"/>
      <c r="IF25" s="23"/>
      <c r="IG25" s="23"/>
      <c r="IH25" s="23"/>
      <c r="II25" s="23"/>
      <c r="IJ25" s="23"/>
      <c r="IK25" s="23"/>
      <c r="IL25" s="23"/>
      <c r="IM25" s="23"/>
      <c r="IN25" s="23"/>
    </row>
    <row r="26" s="25" customFormat="true" ht="10.8" hidden="false" customHeight="true" outlineLevel="0" collapsed="false">
      <c r="A26" s="29" t="n">
        <v>5</v>
      </c>
      <c r="B26" s="29"/>
      <c r="C26" s="29"/>
      <c r="D26" s="29"/>
      <c r="E26" s="29"/>
      <c r="F26" s="29"/>
      <c r="G26" s="23"/>
      <c r="H26" s="24"/>
      <c r="I26" s="23"/>
      <c r="J26" s="29"/>
      <c r="K26" s="29"/>
      <c r="L26" s="30"/>
      <c r="M26" s="29"/>
      <c r="N26" s="31"/>
      <c r="O26" s="27"/>
      <c r="Q26" s="72"/>
      <c r="R26" s="72"/>
      <c r="S26" s="72"/>
      <c r="T26" s="72"/>
      <c r="U26" s="72"/>
      <c r="V26" s="72"/>
      <c r="W26" s="72"/>
      <c r="X26" s="28"/>
      <c r="Y26" s="72"/>
      <c r="Z26" s="72"/>
      <c r="AA26" s="72"/>
      <c r="AB26" s="72"/>
      <c r="AC26" s="72"/>
      <c r="AD26" s="72"/>
      <c r="AE26" s="72"/>
      <c r="AF26" s="28"/>
      <c r="AG26" s="72"/>
      <c r="AH26" s="72"/>
      <c r="AI26" s="72"/>
      <c r="AJ26" s="72"/>
      <c r="AK26" s="72"/>
      <c r="AL26" s="72"/>
      <c r="AM26" s="72"/>
      <c r="AN26" s="62"/>
      <c r="AO26" s="72"/>
      <c r="AP26" s="72"/>
      <c r="AQ26" s="72"/>
      <c r="AR26" s="72"/>
      <c r="AS26" s="72"/>
      <c r="AT26" s="72"/>
      <c r="AU26" s="72"/>
      <c r="AW26" s="72"/>
      <c r="AX26" s="72"/>
      <c r="AY26" s="72"/>
      <c r="AZ26" s="72"/>
      <c r="BA26" s="72"/>
      <c r="BB26" s="72"/>
      <c r="BC26" s="72"/>
      <c r="BD26" s="28"/>
      <c r="BE26" s="72"/>
      <c r="BF26" s="72"/>
      <c r="BG26" s="72"/>
      <c r="BH26" s="72"/>
      <c r="BI26" s="72"/>
      <c r="BJ26" s="72"/>
      <c r="BK26" s="72"/>
      <c r="BL26" s="28"/>
      <c r="BM26" s="72"/>
      <c r="BN26" s="72"/>
      <c r="BO26" s="72"/>
      <c r="BP26" s="72"/>
      <c r="BQ26" s="72"/>
      <c r="BR26" s="72"/>
      <c r="BS26" s="72"/>
      <c r="BT26" s="62"/>
      <c r="BU26" s="72"/>
      <c r="BV26" s="72"/>
      <c r="BW26" s="72"/>
      <c r="BX26" s="72"/>
      <c r="BY26" s="72"/>
      <c r="BZ26" s="72"/>
      <c r="CA26" s="72"/>
      <c r="CC26" s="72"/>
      <c r="CD26" s="72"/>
      <c r="CE26" s="72"/>
      <c r="CF26" s="72"/>
      <c r="CG26" s="72"/>
      <c r="CH26" s="72"/>
      <c r="CI26" s="72"/>
      <c r="CJ26" s="28"/>
      <c r="CK26" s="72"/>
      <c r="CL26" s="72"/>
      <c r="CM26" s="72"/>
      <c r="CN26" s="72"/>
      <c r="CO26" s="72"/>
      <c r="CP26" s="72"/>
      <c r="CQ26" s="72"/>
      <c r="CR26" s="28"/>
      <c r="CS26" s="72"/>
      <c r="CT26" s="72"/>
      <c r="CU26" s="72"/>
      <c r="CV26" s="72"/>
      <c r="CW26" s="72"/>
      <c r="CX26" s="72"/>
      <c r="CY26" s="72"/>
      <c r="CZ26" s="62"/>
      <c r="DA26" s="72"/>
      <c r="DB26" s="72"/>
      <c r="DC26" s="72"/>
      <c r="DD26" s="72"/>
      <c r="DE26" s="72"/>
      <c r="DF26" s="72"/>
      <c r="DG26" s="72"/>
      <c r="DI26" s="72"/>
      <c r="DJ26" s="72"/>
      <c r="DK26" s="72"/>
      <c r="DL26" s="72"/>
      <c r="DM26" s="72"/>
      <c r="DN26" s="72"/>
      <c r="DO26" s="72"/>
      <c r="DP26" s="28"/>
      <c r="DQ26" s="72"/>
      <c r="DR26" s="72"/>
      <c r="DS26" s="72"/>
      <c r="DT26" s="72"/>
      <c r="DU26" s="72"/>
      <c r="DV26" s="72"/>
      <c r="DW26" s="72"/>
      <c r="DX26" s="28"/>
      <c r="DY26" s="72"/>
      <c r="DZ26" s="72"/>
      <c r="EA26" s="72"/>
      <c r="EB26" s="72"/>
      <c r="EC26" s="72"/>
      <c r="ED26" s="72"/>
      <c r="EE26" s="72"/>
      <c r="EF26" s="62"/>
      <c r="EG26" s="72"/>
      <c r="EH26" s="72"/>
      <c r="EI26" s="72"/>
      <c r="EJ26" s="72"/>
      <c r="EK26" s="72"/>
      <c r="EL26" s="72"/>
      <c r="EM26" s="72"/>
      <c r="EO26" s="72"/>
      <c r="EP26" s="72"/>
      <c r="EQ26" s="72"/>
      <c r="ER26" s="72"/>
      <c r="ES26" s="72"/>
      <c r="ET26" s="72"/>
      <c r="EU26" s="72"/>
      <c r="EV26" s="28"/>
      <c r="EW26" s="72"/>
      <c r="EX26" s="72"/>
      <c r="EY26" s="72"/>
      <c r="EZ26" s="72"/>
      <c r="FA26" s="72"/>
      <c r="FB26" s="72"/>
      <c r="FC26" s="72"/>
      <c r="FD26" s="28"/>
      <c r="FE26" s="72"/>
      <c r="FF26" s="72"/>
      <c r="FG26" s="72"/>
      <c r="FH26" s="72"/>
      <c r="FI26" s="72"/>
      <c r="FJ26" s="72"/>
      <c r="FK26" s="72"/>
      <c r="FL26" s="62"/>
      <c r="FM26" s="72"/>
      <c r="FN26" s="72"/>
      <c r="FO26" s="72"/>
      <c r="FP26" s="72"/>
      <c r="FQ26" s="72"/>
      <c r="FR26" s="72"/>
      <c r="FS26" s="72"/>
      <c r="FU26" s="72"/>
      <c r="FV26" s="72"/>
      <c r="FW26" s="72"/>
      <c r="FX26" s="72"/>
      <c r="FY26" s="72"/>
      <c r="FZ26" s="72"/>
      <c r="GA26" s="72"/>
      <c r="GB26" s="28"/>
      <c r="GC26" s="72"/>
      <c r="GD26" s="72"/>
      <c r="GE26" s="72"/>
      <c r="GF26" s="72"/>
      <c r="GG26" s="72"/>
      <c r="GH26" s="72"/>
      <c r="GI26" s="72"/>
      <c r="GJ26" s="28"/>
      <c r="GK26" s="72"/>
      <c r="GL26" s="72"/>
      <c r="GM26" s="72"/>
      <c r="GN26" s="72"/>
      <c r="GO26" s="72"/>
      <c r="GP26" s="72"/>
      <c r="GQ26" s="72"/>
      <c r="GR26" s="62"/>
      <c r="GS26" s="72"/>
      <c r="GT26" s="72"/>
      <c r="GU26" s="72"/>
      <c r="GV26" s="72"/>
      <c r="GW26" s="72"/>
      <c r="GX26" s="72"/>
      <c r="GY26" s="72"/>
      <c r="HU26" s="23"/>
      <c r="HV26" s="23"/>
      <c r="HW26" s="23"/>
      <c r="HX26" s="23"/>
      <c r="HY26" s="23"/>
      <c r="HZ26" s="23"/>
      <c r="IA26" s="23"/>
      <c r="IB26" s="23"/>
      <c r="IC26" s="23"/>
      <c r="ID26" s="23"/>
      <c r="IE26" s="23"/>
      <c r="IF26" s="23"/>
      <c r="IG26" s="23"/>
      <c r="IH26" s="23"/>
      <c r="II26" s="23"/>
      <c r="IJ26" s="23"/>
      <c r="IK26" s="23"/>
      <c r="IL26" s="23"/>
      <c r="IM26" s="23"/>
      <c r="IN26" s="23"/>
    </row>
    <row r="27" s="25" customFormat="true" ht="10.8" hidden="false" customHeight="true" outlineLevel="0" collapsed="false">
      <c r="A27" s="32" t="s">
        <v>88</v>
      </c>
      <c r="B27" s="33"/>
      <c r="C27" s="33"/>
      <c r="D27" s="33"/>
      <c r="E27" s="32"/>
      <c r="F27" s="32" t="s">
        <v>89</v>
      </c>
      <c r="G27" s="33"/>
      <c r="H27" s="35" t="n">
        <v>2019</v>
      </c>
      <c r="I27" s="33"/>
      <c r="J27" s="33"/>
      <c r="K27" s="33"/>
      <c r="L27" s="33"/>
      <c r="M27" s="33"/>
      <c r="N27" s="33"/>
      <c r="O27" s="33"/>
      <c r="Q27" s="61"/>
      <c r="R27" s="61"/>
      <c r="S27" s="61"/>
      <c r="T27" s="61"/>
      <c r="U27" s="61"/>
      <c r="V27" s="61"/>
      <c r="W27" s="61"/>
      <c r="X27" s="60"/>
      <c r="Y27" s="61"/>
      <c r="Z27" s="61"/>
      <c r="AA27" s="61"/>
      <c r="AB27" s="61"/>
      <c r="AC27" s="61"/>
      <c r="AD27" s="61"/>
      <c r="AE27" s="61"/>
      <c r="AF27" s="69"/>
      <c r="AG27" s="61"/>
      <c r="AH27" s="61"/>
      <c r="AI27" s="61"/>
      <c r="AJ27" s="61"/>
      <c r="AK27" s="61"/>
      <c r="AL27" s="61"/>
      <c r="AM27" s="61"/>
      <c r="AN27" s="70"/>
      <c r="AO27" s="61"/>
      <c r="AP27" s="61"/>
      <c r="AQ27" s="61"/>
      <c r="AR27" s="61"/>
      <c r="AS27" s="68"/>
      <c r="AT27" s="61"/>
      <c r="AU27" s="61"/>
      <c r="AW27" s="61"/>
      <c r="AX27" s="61"/>
      <c r="AY27" s="61"/>
      <c r="AZ27" s="61"/>
      <c r="BA27" s="61"/>
      <c r="BB27" s="61"/>
      <c r="BC27" s="61"/>
      <c r="BD27" s="60"/>
      <c r="BE27" s="61"/>
      <c r="BF27" s="61"/>
      <c r="BG27" s="61"/>
      <c r="BH27" s="61"/>
      <c r="BI27" s="61"/>
      <c r="BJ27" s="61"/>
      <c r="BK27" s="61"/>
      <c r="BL27" s="69"/>
      <c r="BM27" s="61"/>
      <c r="BN27" s="61"/>
      <c r="BO27" s="61"/>
      <c r="BP27" s="61"/>
      <c r="BQ27" s="61"/>
      <c r="BR27" s="61"/>
      <c r="BS27" s="61"/>
      <c r="BT27" s="70"/>
      <c r="BU27" s="61"/>
      <c r="BV27" s="61"/>
      <c r="BW27" s="61"/>
      <c r="BX27" s="61"/>
      <c r="BY27" s="68"/>
      <c r="BZ27" s="61"/>
      <c r="CA27" s="61"/>
      <c r="CC27" s="61"/>
      <c r="CD27" s="61"/>
      <c r="CE27" s="61"/>
      <c r="CF27" s="61"/>
      <c r="CG27" s="61"/>
      <c r="CH27" s="61"/>
      <c r="CI27" s="61"/>
      <c r="CJ27" s="60"/>
      <c r="CK27" s="61"/>
      <c r="CL27" s="61"/>
      <c r="CM27" s="61"/>
      <c r="CN27" s="61"/>
      <c r="CO27" s="61"/>
      <c r="CP27" s="61"/>
      <c r="CQ27" s="61"/>
      <c r="CR27" s="69"/>
      <c r="CS27" s="61"/>
      <c r="CT27" s="61"/>
      <c r="CU27" s="61"/>
      <c r="CV27" s="61"/>
      <c r="CW27" s="61"/>
      <c r="CX27" s="61"/>
      <c r="CY27" s="61"/>
      <c r="CZ27" s="70"/>
      <c r="DA27" s="61"/>
      <c r="DB27" s="61"/>
      <c r="DC27" s="61"/>
      <c r="DD27" s="61"/>
      <c r="DE27" s="68"/>
      <c r="DF27" s="61"/>
      <c r="DG27" s="61"/>
      <c r="DI27" s="61"/>
      <c r="DJ27" s="61"/>
      <c r="DK27" s="61"/>
      <c r="DL27" s="61"/>
      <c r="DM27" s="61"/>
      <c r="DN27" s="61"/>
      <c r="DO27" s="61"/>
      <c r="DP27" s="60"/>
      <c r="DQ27" s="61"/>
      <c r="DR27" s="61"/>
      <c r="DS27" s="61"/>
      <c r="DT27" s="61"/>
      <c r="DU27" s="61"/>
      <c r="DV27" s="61"/>
      <c r="DW27" s="61"/>
      <c r="DX27" s="69"/>
      <c r="DY27" s="61"/>
      <c r="DZ27" s="61"/>
      <c r="EA27" s="61"/>
      <c r="EB27" s="61"/>
      <c r="EC27" s="61"/>
      <c r="ED27" s="61"/>
      <c r="EE27" s="61"/>
      <c r="EF27" s="70"/>
      <c r="EG27" s="61"/>
      <c r="EH27" s="61"/>
      <c r="EI27" s="61"/>
      <c r="EJ27" s="61"/>
      <c r="EK27" s="68"/>
      <c r="EL27" s="61"/>
      <c r="EM27" s="61"/>
      <c r="EO27" s="61"/>
      <c r="EP27" s="61"/>
      <c r="EQ27" s="61"/>
      <c r="ER27" s="61"/>
      <c r="ES27" s="61"/>
      <c r="ET27" s="61"/>
      <c r="EU27" s="61"/>
      <c r="EV27" s="60"/>
      <c r="EW27" s="61"/>
      <c r="EX27" s="61"/>
      <c r="EY27" s="61"/>
      <c r="EZ27" s="61"/>
      <c r="FA27" s="61"/>
      <c r="FB27" s="61"/>
      <c r="FC27" s="61"/>
      <c r="FD27" s="69"/>
      <c r="FE27" s="61"/>
      <c r="FF27" s="61"/>
      <c r="FG27" s="61"/>
      <c r="FH27" s="61"/>
      <c r="FI27" s="61"/>
      <c r="FJ27" s="61"/>
      <c r="FK27" s="61"/>
      <c r="FL27" s="70"/>
      <c r="FM27" s="61"/>
      <c r="FN27" s="61"/>
      <c r="FO27" s="61"/>
      <c r="FP27" s="61"/>
      <c r="FQ27" s="68"/>
      <c r="FR27" s="61"/>
      <c r="FS27" s="61"/>
      <c r="FU27" s="61"/>
      <c r="FV27" s="61"/>
      <c r="FW27" s="61"/>
      <c r="FX27" s="61"/>
      <c r="FY27" s="61"/>
      <c r="FZ27" s="61"/>
      <c r="GA27" s="61"/>
      <c r="GB27" s="60"/>
      <c r="GC27" s="61"/>
      <c r="GD27" s="61"/>
      <c r="GE27" s="61"/>
      <c r="GF27" s="61"/>
      <c r="GG27" s="61"/>
      <c r="GH27" s="61"/>
      <c r="GI27" s="61"/>
      <c r="GJ27" s="69"/>
      <c r="GK27" s="61"/>
      <c r="GL27" s="61"/>
      <c r="GM27" s="61"/>
      <c r="GN27" s="61"/>
      <c r="GO27" s="61"/>
      <c r="GP27" s="61"/>
      <c r="GQ27" s="61"/>
      <c r="GR27" s="70"/>
      <c r="GS27" s="61"/>
      <c r="GT27" s="61"/>
      <c r="GU27" s="61"/>
      <c r="GV27" s="61"/>
      <c r="GW27" s="68"/>
      <c r="GX27" s="61"/>
      <c r="GY27" s="61"/>
      <c r="HU27" s="23"/>
      <c r="HV27" s="23"/>
      <c r="HW27" s="23"/>
      <c r="HX27" s="23"/>
      <c r="HY27" s="23"/>
      <c r="HZ27" s="23"/>
      <c r="IA27" s="23"/>
      <c r="IB27" s="23"/>
      <c r="IC27" s="23"/>
      <c r="ID27" s="23"/>
      <c r="IE27" s="23"/>
      <c r="IF27" s="23"/>
      <c r="IG27" s="23"/>
      <c r="IH27" s="23"/>
      <c r="II27" s="23"/>
      <c r="IJ27" s="23"/>
      <c r="IK27" s="23"/>
      <c r="IL27" s="23"/>
      <c r="IM27" s="23"/>
      <c r="IN27" s="23"/>
    </row>
    <row r="28" s="25" customFormat="true" ht="10.8" hidden="false" customHeight="true" outlineLevel="0" collapsed="false">
      <c r="A28" s="37" t="n">
        <v>24</v>
      </c>
      <c r="B28" s="37" t="n">
        <v>25</v>
      </c>
      <c r="C28" s="37" t="n">
        <v>26</v>
      </c>
      <c r="D28" s="37" t="n">
        <v>27</v>
      </c>
      <c r="E28" s="37" t="n">
        <v>28</v>
      </c>
      <c r="F28" s="39" t="n">
        <v>1</v>
      </c>
      <c r="G28" s="37" t="n">
        <v>2</v>
      </c>
      <c r="H28" s="40"/>
      <c r="I28" s="37" t="n">
        <v>3</v>
      </c>
      <c r="J28" s="41" t="n">
        <v>4</v>
      </c>
      <c r="K28" s="37" t="n">
        <v>5</v>
      </c>
      <c r="L28" s="37" t="n">
        <v>6</v>
      </c>
      <c r="M28" s="37" t="n">
        <v>7</v>
      </c>
      <c r="N28" s="37" t="n">
        <v>8</v>
      </c>
      <c r="O28" s="37" t="n">
        <v>9</v>
      </c>
      <c r="Q28" s="72"/>
      <c r="R28" s="72"/>
      <c r="S28" s="72"/>
      <c r="T28" s="72"/>
      <c r="U28" s="72"/>
      <c r="V28" s="72"/>
      <c r="W28" s="72"/>
      <c r="X28" s="28"/>
      <c r="Y28" s="72"/>
      <c r="Z28" s="72"/>
      <c r="AA28" s="72"/>
      <c r="AB28" s="72"/>
      <c r="AC28" s="72"/>
      <c r="AD28" s="72"/>
      <c r="AE28" s="72"/>
      <c r="AF28" s="28"/>
      <c r="AG28" s="72"/>
      <c r="AH28" s="72"/>
      <c r="AI28" s="72"/>
      <c r="AJ28" s="72"/>
      <c r="AK28" s="72"/>
      <c r="AL28" s="72"/>
      <c r="AM28" s="72"/>
      <c r="AN28" s="62"/>
      <c r="AO28" s="72"/>
      <c r="AP28" s="72"/>
      <c r="AQ28" s="72"/>
      <c r="AR28" s="72"/>
      <c r="AS28" s="72"/>
      <c r="AT28" s="72"/>
      <c r="AU28" s="72"/>
      <c r="AW28" s="72"/>
      <c r="AX28" s="72"/>
      <c r="AY28" s="72"/>
      <c r="AZ28" s="72"/>
      <c r="BA28" s="72"/>
      <c r="BB28" s="72"/>
      <c r="BC28" s="72"/>
      <c r="BD28" s="28"/>
      <c r="BE28" s="72"/>
      <c r="BF28" s="72"/>
      <c r="BG28" s="72"/>
      <c r="BH28" s="72"/>
      <c r="BI28" s="72"/>
      <c r="BJ28" s="72"/>
      <c r="BK28" s="72"/>
      <c r="BL28" s="28"/>
      <c r="BM28" s="72"/>
      <c r="BN28" s="72"/>
      <c r="BO28" s="72"/>
      <c r="BP28" s="72"/>
      <c r="BQ28" s="72"/>
      <c r="BR28" s="72"/>
      <c r="BS28" s="72"/>
      <c r="BT28" s="62"/>
      <c r="BU28" s="72"/>
      <c r="BV28" s="72"/>
      <c r="BW28" s="72"/>
      <c r="BX28" s="72"/>
      <c r="BY28" s="72"/>
      <c r="BZ28" s="72"/>
      <c r="CA28" s="72"/>
      <c r="CC28" s="72"/>
      <c r="CD28" s="72"/>
      <c r="CE28" s="72"/>
      <c r="CF28" s="72"/>
      <c r="CG28" s="72"/>
      <c r="CH28" s="72"/>
      <c r="CI28" s="72"/>
      <c r="CJ28" s="28"/>
      <c r="CK28" s="72"/>
      <c r="CL28" s="72"/>
      <c r="CM28" s="72"/>
      <c r="CN28" s="72"/>
      <c r="CO28" s="72"/>
      <c r="CP28" s="72"/>
      <c r="CQ28" s="72"/>
      <c r="CR28" s="28"/>
      <c r="CS28" s="72"/>
      <c r="CT28" s="72"/>
      <c r="CU28" s="72"/>
      <c r="CV28" s="72"/>
      <c r="CW28" s="72"/>
      <c r="CX28" s="72"/>
      <c r="CY28" s="72"/>
      <c r="CZ28" s="62"/>
      <c r="DA28" s="72"/>
      <c r="DB28" s="72"/>
      <c r="DC28" s="72"/>
      <c r="DD28" s="72"/>
      <c r="DE28" s="72"/>
      <c r="DF28" s="72"/>
      <c r="DG28" s="72"/>
      <c r="DI28" s="72"/>
      <c r="DJ28" s="72"/>
      <c r="DK28" s="72"/>
      <c r="DL28" s="72"/>
      <c r="DM28" s="72"/>
      <c r="DN28" s="72"/>
      <c r="DO28" s="72"/>
      <c r="DP28" s="28"/>
      <c r="DQ28" s="72"/>
      <c r="DR28" s="72"/>
      <c r="DS28" s="72"/>
      <c r="DT28" s="72"/>
      <c r="DU28" s="72"/>
      <c r="DV28" s="72"/>
      <c r="DW28" s="72"/>
      <c r="DX28" s="28"/>
      <c r="DY28" s="72"/>
      <c r="DZ28" s="72"/>
      <c r="EA28" s="72"/>
      <c r="EB28" s="72"/>
      <c r="EC28" s="72"/>
      <c r="ED28" s="72"/>
      <c r="EE28" s="72"/>
      <c r="EF28" s="62"/>
      <c r="EG28" s="72"/>
      <c r="EH28" s="72"/>
      <c r="EI28" s="72"/>
      <c r="EJ28" s="72"/>
      <c r="EK28" s="72"/>
      <c r="EL28" s="72"/>
      <c r="EM28" s="72"/>
      <c r="EO28" s="72"/>
      <c r="EP28" s="72"/>
      <c r="EQ28" s="72"/>
      <c r="ER28" s="72"/>
      <c r="ES28" s="72"/>
      <c r="ET28" s="72"/>
      <c r="EU28" s="72"/>
      <c r="EV28" s="28"/>
      <c r="EW28" s="72"/>
      <c r="EX28" s="72"/>
      <c r="EY28" s="72"/>
      <c r="EZ28" s="72"/>
      <c r="FA28" s="72"/>
      <c r="FB28" s="72"/>
      <c r="FC28" s="72"/>
      <c r="FD28" s="28"/>
      <c r="FE28" s="72"/>
      <c r="FF28" s="72"/>
      <c r="FG28" s="72"/>
      <c r="FH28" s="72"/>
      <c r="FI28" s="72"/>
      <c r="FJ28" s="72"/>
      <c r="FK28" s="72"/>
      <c r="FL28" s="62"/>
      <c r="FM28" s="72"/>
      <c r="FN28" s="72"/>
      <c r="FO28" s="72"/>
      <c r="FP28" s="72"/>
      <c r="FQ28" s="72"/>
      <c r="FR28" s="72"/>
      <c r="FS28" s="72"/>
      <c r="FU28" s="72"/>
      <c r="FV28" s="72"/>
      <c r="FW28" s="72"/>
      <c r="FX28" s="72"/>
      <c r="FY28" s="72"/>
      <c r="FZ28" s="72"/>
      <c r="GA28" s="72"/>
      <c r="GB28" s="28"/>
      <c r="GC28" s="72"/>
      <c r="GD28" s="72"/>
      <c r="GE28" s="72"/>
      <c r="GF28" s="72"/>
      <c r="GG28" s="72"/>
      <c r="GH28" s="72"/>
      <c r="GI28" s="72"/>
      <c r="GJ28" s="28"/>
      <c r="GK28" s="72"/>
      <c r="GL28" s="72"/>
      <c r="GM28" s="72"/>
      <c r="GN28" s="72"/>
      <c r="GO28" s="72"/>
      <c r="GP28" s="72"/>
      <c r="GQ28" s="72"/>
      <c r="GR28" s="62"/>
      <c r="GS28" s="72"/>
      <c r="GT28" s="72"/>
      <c r="GU28" s="72"/>
      <c r="GV28" s="72"/>
      <c r="GW28" s="72"/>
      <c r="GX28" s="72"/>
      <c r="GY28" s="72"/>
      <c r="HU28" s="23"/>
      <c r="HV28" s="23"/>
      <c r="HW28" s="23"/>
      <c r="HX28" s="23"/>
      <c r="HY28" s="23"/>
      <c r="HZ28" s="23"/>
      <c r="IA28" s="23"/>
      <c r="IB28" s="23"/>
      <c r="IC28" s="23"/>
      <c r="ID28" s="23"/>
      <c r="IE28" s="23"/>
      <c r="IF28" s="23"/>
      <c r="IG28" s="23"/>
      <c r="IH28" s="23"/>
      <c r="II28" s="23"/>
      <c r="IJ28" s="23"/>
      <c r="IK28" s="23"/>
      <c r="IL28" s="23"/>
      <c r="IM28" s="23"/>
      <c r="IN28" s="23"/>
    </row>
    <row r="29" s="25" customFormat="true" ht="10.8" hidden="false" customHeight="true" outlineLevel="0" collapsed="false">
      <c r="A29" s="46" t="s">
        <v>83</v>
      </c>
      <c r="B29" s="46" t="s">
        <v>84</v>
      </c>
      <c r="C29" s="46" t="s">
        <v>85</v>
      </c>
      <c r="D29" s="46" t="s">
        <v>86</v>
      </c>
      <c r="E29" s="46" t="s">
        <v>85</v>
      </c>
      <c r="F29" s="46" t="s">
        <v>87</v>
      </c>
      <c r="G29" s="46" t="s">
        <v>83</v>
      </c>
      <c r="H29" s="47"/>
      <c r="I29" s="48" t="s">
        <v>83</v>
      </c>
      <c r="J29" s="48" t="s">
        <v>84</v>
      </c>
      <c r="K29" s="48" t="s">
        <v>85</v>
      </c>
      <c r="L29" s="48" t="s">
        <v>86</v>
      </c>
      <c r="M29" s="48" t="s">
        <v>85</v>
      </c>
      <c r="N29" s="48" t="s">
        <v>87</v>
      </c>
      <c r="O29" s="73" t="s">
        <v>83</v>
      </c>
      <c r="Q29" s="61"/>
      <c r="R29" s="61"/>
      <c r="S29" s="61"/>
      <c r="T29" s="61"/>
      <c r="U29" s="61"/>
      <c r="V29" s="61"/>
      <c r="W29" s="61"/>
      <c r="X29" s="60"/>
      <c r="Y29" s="61"/>
      <c r="Z29" s="68"/>
      <c r="AA29" s="61"/>
      <c r="AB29" s="61"/>
      <c r="AC29" s="61"/>
      <c r="AD29" s="61"/>
      <c r="AE29" s="61"/>
      <c r="AF29" s="69"/>
      <c r="AG29" s="61"/>
      <c r="AH29" s="61"/>
      <c r="AI29" s="61"/>
      <c r="AJ29" s="61"/>
      <c r="AK29" s="61"/>
      <c r="AL29" s="61"/>
      <c r="AM29" s="61"/>
      <c r="AN29" s="62"/>
      <c r="AO29" s="61"/>
      <c r="AP29" s="61"/>
      <c r="AQ29" s="61"/>
      <c r="AR29" s="61"/>
      <c r="AS29" s="68"/>
      <c r="AT29" s="61"/>
      <c r="AU29" s="61"/>
      <c r="AW29" s="61"/>
      <c r="AX29" s="61"/>
      <c r="AY29" s="61"/>
      <c r="AZ29" s="61"/>
      <c r="BA29" s="61"/>
      <c r="BB29" s="61"/>
      <c r="BC29" s="61"/>
      <c r="BD29" s="60"/>
      <c r="BE29" s="61"/>
      <c r="BF29" s="68"/>
      <c r="BG29" s="61"/>
      <c r="BH29" s="61"/>
      <c r="BI29" s="61"/>
      <c r="BJ29" s="61"/>
      <c r="BK29" s="61"/>
      <c r="BL29" s="69"/>
      <c r="BM29" s="61"/>
      <c r="BN29" s="61"/>
      <c r="BO29" s="61"/>
      <c r="BP29" s="61"/>
      <c r="BQ29" s="61"/>
      <c r="BR29" s="61"/>
      <c r="BS29" s="61"/>
      <c r="BT29" s="62"/>
      <c r="BU29" s="61"/>
      <c r="BV29" s="61"/>
      <c r="BW29" s="61"/>
      <c r="BX29" s="61"/>
      <c r="BY29" s="68"/>
      <c r="BZ29" s="61"/>
      <c r="CA29" s="61"/>
      <c r="CC29" s="61"/>
      <c r="CD29" s="61"/>
      <c r="CE29" s="61"/>
      <c r="CF29" s="61"/>
      <c r="CG29" s="61"/>
      <c r="CH29" s="61"/>
      <c r="CI29" s="61"/>
      <c r="CJ29" s="60"/>
      <c r="CK29" s="61"/>
      <c r="CL29" s="68"/>
      <c r="CM29" s="61"/>
      <c r="CN29" s="61"/>
      <c r="CO29" s="61"/>
      <c r="CP29" s="61"/>
      <c r="CQ29" s="61"/>
      <c r="CR29" s="69"/>
      <c r="CS29" s="61"/>
      <c r="CT29" s="61"/>
      <c r="CU29" s="61"/>
      <c r="CV29" s="61"/>
      <c r="CW29" s="61"/>
      <c r="CX29" s="61"/>
      <c r="CY29" s="61"/>
      <c r="CZ29" s="62"/>
      <c r="DA29" s="61"/>
      <c r="DB29" s="61"/>
      <c r="DC29" s="61"/>
      <c r="DD29" s="61"/>
      <c r="DE29" s="68"/>
      <c r="DF29" s="61"/>
      <c r="DG29" s="61"/>
      <c r="DI29" s="61"/>
      <c r="DJ29" s="61"/>
      <c r="DK29" s="61"/>
      <c r="DL29" s="61"/>
      <c r="DM29" s="61"/>
      <c r="DN29" s="61"/>
      <c r="DO29" s="61"/>
      <c r="DP29" s="60"/>
      <c r="DQ29" s="61"/>
      <c r="DR29" s="68"/>
      <c r="DS29" s="61"/>
      <c r="DT29" s="61"/>
      <c r="DU29" s="61"/>
      <c r="DV29" s="61"/>
      <c r="DW29" s="61"/>
      <c r="DX29" s="69"/>
      <c r="DY29" s="61"/>
      <c r="DZ29" s="61"/>
      <c r="EA29" s="61"/>
      <c r="EB29" s="61"/>
      <c r="EC29" s="61"/>
      <c r="ED29" s="61"/>
      <c r="EE29" s="61"/>
      <c r="EF29" s="62"/>
      <c r="EG29" s="61"/>
      <c r="EH29" s="61"/>
      <c r="EI29" s="61"/>
      <c r="EJ29" s="61"/>
      <c r="EK29" s="68"/>
      <c r="EL29" s="61"/>
      <c r="EM29" s="61"/>
      <c r="EO29" s="61"/>
      <c r="EP29" s="61"/>
      <c r="EQ29" s="61"/>
      <c r="ER29" s="61"/>
      <c r="ES29" s="61"/>
      <c r="ET29" s="61"/>
      <c r="EU29" s="61"/>
      <c r="EV29" s="60"/>
      <c r="EW29" s="61"/>
      <c r="EX29" s="68"/>
      <c r="EY29" s="61"/>
      <c r="EZ29" s="61"/>
      <c r="FA29" s="61"/>
      <c r="FB29" s="61"/>
      <c r="FC29" s="61"/>
      <c r="FD29" s="69"/>
      <c r="FE29" s="61"/>
      <c r="FF29" s="61"/>
      <c r="FG29" s="61"/>
      <c r="FH29" s="61"/>
      <c r="FI29" s="61"/>
      <c r="FJ29" s="61"/>
      <c r="FK29" s="61"/>
      <c r="FL29" s="62"/>
      <c r="FM29" s="61"/>
      <c r="FN29" s="61"/>
      <c r="FO29" s="61"/>
      <c r="FP29" s="61"/>
      <c r="FQ29" s="68"/>
      <c r="FR29" s="61"/>
      <c r="FS29" s="61"/>
      <c r="FU29" s="61"/>
      <c r="FV29" s="61"/>
      <c r="FW29" s="61"/>
      <c r="FX29" s="61"/>
      <c r="FY29" s="61"/>
      <c r="FZ29" s="61"/>
      <c r="GA29" s="61"/>
      <c r="GB29" s="60"/>
      <c r="GC29" s="61"/>
      <c r="GD29" s="68"/>
      <c r="GE29" s="61"/>
      <c r="GF29" s="61"/>
      <c r="GG29" s="61"/>
      <c r="GH29" s="61"/>
      <c r="GI29" s="61"/>
      <c r="GJ29" s="69"/>
      <c r="GK29" s="61"/>
      <c r="GL29" s="61"/>
      <c r="GM29" s="61"/>
      <c r="GN29" s="61"/>
      <c r="GO29" s="61"/>
      <c r="GP29" s="61"/>
      <c r="GQ29" s="61"/>
      <c r="GR29" s="62"/>
      <c r="GS29" s="61"/>
      <c r="GT29" s="61"/>
      <c r="GU29" s="61"/>
      <c r="GV29" s="61"/>
      <c r="GW29" s="68"/>
      <c r="GX29" s="61"/>
      <c r="GY29" s="61"/>
      <c r="HU29" s="23"/>
      <c r="HV29" s="23"/>
      <c r="HW29" s="23"/>
      <c r="HX29" s="23"/>
      <c r="HY29" s="23"/>
      <c r="HZ29" s="23"/>
      <c r="IA29" s="23"/>
      <c r="IB29" s="23"/>
      <c r="IC29" s="23"/>
      <c r="ID29" s="23"/>
      <c r="IE29" s="23"/>
      <c r="IF29" s="23"/>
      <c r="IG29" s="23"/>
      <c r="IH29" s="23"/>
      <c r="II29" s="23"/>
      <c r="IJ29" s="23"/>
      <c r="IK29" s="23"/>
      <c r="IL29" s="23"/>
      <c r="IM29" s="23"/>
      <c r="IN29" s="23"/>
    </row>
    <row r="30" s="25" customFormat="true" ht="10.8" hidden="false" customHeight="true" outlineLevel="0" collapsed="false">
      <c r="A30" s="72"/>
      <c r="B30" s="72"/>
      <c r="C30" s="72"/>
      <c r="D30" s="72"/>
      <c r="E30" s="72"/>
      <c r="F30" s="72"/>
      <c r="G30" s="72"/>
      <c r="H30" s="26"/>
      <c r="I30" s="72"/>
      <c r="J30" s="72"/>
      <c r="K30" s="72"/>
      <c r="L30" s="72"/>
      <c r="M30" s="72"/>
      <c r="N30" s="72"/>
      <c r="O30" s="72"/>
      <c r="Q30" s="72"/>
      <c r="R30" s="72"/>
      <c r="S30" s="72"/>
      <c r="T30" s="72"/>
      <c r="U30" s="72"/>
      <c r="V30" s="72"/>
      <c r="W30" s="72"/>
      <c r="X30" s="28"/>
      <c r="Y30" s="72"/>
      <c r="Z30" s="72"/>
      <c r="AA30" s="72"/>
      <c r="AB30" s="72"/>
      <c r="AC30" s="72"/>
      <c r="AD30" s="72"/>
      <c r="AE30" s="72"/>
      <c r="AF30" s="28"/>
      <c r="AG30" s="72"/>
      <c r="AH30" s="72"/>
      <c r="AI30" s="72"/>
      <c r="AJ30" s="72"/>
      <c r="AK30" s="72"/>
      <c r="AL30" s="72"/>
      <c r="AM30" s="72"/>
      <c r="AN30" s="70"/>
      <c r="AO30" s="72"/>
      <c r="AP30" s="72"/>
      <c r="AQ30" s="72"/>
      <c r="AR30" s="72"/>
      <c r="AS30" s="72"/>
      <c r="AT30" s="72"/>
      <c r="AU30" s="72"/>
      <c r="AW30" s="72"/>
      <c r="AX30" s="72"/>
      <c r="AY30" s="72"/>
      <c r="AZ30" s="72"/>
      <c r="BA30" s="72"/>
      <c r="BB30" s="72"/>
      <c r="BC30" s="72"/>
      <c r="BD30" s="28"/>
      <c r="BE30" s="72"/>
      <c r="BF30" s="72"/>
      <c r="BG30" s="72"/>
      <c r="BH30" s="72"/>
      <c r="BI30" s="72"/>
      <c r="BJ30" s="72"/>
      <c r="BK30" s="72"/>
      <c r="BL30" s="28"/>
      <c r="BM30" s="72"/>
      <c r="BN30" s="72"/>
      <c r="BO30" s="72"/>
      <c r="BP30" s="72"/>
      <c r="BQ30" s="72"/>
      <c r="BR30" s="72"/>
      <c r="BS30" s="72"/>
      <c r="BT30" s="70"/>
      <c r="BU30" s="72"/>
      <c r="BV30" s="72"/>
      <c r="BW30" s="72"/>
      <c r="BX30" s="72"/>
      <c r="BY30" s="72"/>
      <c r="BZ30" s="72"/>
      <c r="CA30" s="72"/>
      <c r="CC30" s="72"/>
      <c r="CD30" s="72"/>
      <c r="CE30" s="72"/>
      <c r="CF30" s="72"/>
      <c r="CG30" s="72"/>
      <c r="CH30" s="72"/>
      <c r="CI30" s="72"/>
      <c r="CJ30" s="28"/>
      <c r="CK30" s="72"/>
      <c r="CL30" s="72"/>
      <c r="CM30" s="72"/>
      <c r="CN30" s="72"/>
      <c r="CO30" s="72"/>
      <c r="CP30" s="72"/>
      <c r="CQ30" s="72"/>
      <c r="CR30" s="28"/>
      <c r="CS30" s="72"/>
      <c r="CT30" s="72"/>
      <c r="CU30" s="72"/>
      <c r="CV30" s="72"/>
      <c r="CW30" s="72"/>
      <c r="CX30" s="72"/>
      <c r="CY30" s="72"/>
      <c r="CZ30" s="70"/>
      <c r="DA30" s="72"/>
      <c r="DB30" s="72"/>
      <c r="DC30" s="72"/>
      <c r="DD30" s="72"/>
      <c r="DE30" s="72"/>
      <c r="DF30" s="72"/>
      <c r="DG30" s="72"/>
      <c r="DI30" s="72"/>
      <c r="DJ30" s="72"/>
      <c r="DK30" s="72"/>
      <c r="DL30" s="72"/>
      <c r="DM30" s="72"/>
      <c r="DN30" s="72"/>
      <c r="DO30" s="72"/>
      <c r="DP30" s="28"/>
      <c r="DQ30" s="72"/>
      <c r="DR30" s="72"/>
      <c r="DS30" s="72"/>
      <c r="DT30" s="72"/>
      <c r="DU30" s="72"/>
      <c r="DV30" s="72"/>
      <c r="DW30" s="72"/>
      <c r="DX30" s="28"/>
      <c r="DY30" s="72"/>
      <c r="DZ30" s="72"/>
      <c r="EA30" s="72"/>
      <c r="EB30" s="72"/>
      <c r="EC30" s="72"/>
      <c r="ED30" s="72"/>
      <c r="EE30" s="72"/>
      <c r="EF30" s="70"/>
      <c r="EG30" s="72"/>
      <c r="EH30" s="72"/>
      <c r="EI30" s="72"/>
      <c r="EJ30" s="72"/>
      <c r="EK30" s="72"/>
      <c r="EL30" s="72"/>
      <c r="EM30" s="72"/>
      <c r="EO30" s="72"/>
      <c r="EP30" s="72"/>
      <c r="EQ30" s="72"/>
      <c r="ER30" s="72"/>
      <c r="ES30" s="72"/>
      <c r="ET30" s="72"/>
      <c r="EU30" s="72"/>
      <c r="EV30" s="28"/>
      <c r="EW30" s="72"/>
      <c r="EX30" s="72"/>
      <c r="EY30" s="72"/>
      <c r="EZ30" s="72"/>
      <c r="FA30" s="72"/>
      <c r="FB30" s="72"/>
      <c r="FC30" s="72"/>
      <c r="FD30" s="28"/>
      <c r="FE30" s="72"/>
      <c r="FF30" s="72"/>
      <c r="FG30" s="72"/>
      <c r="FH30" s="72"/>
      <c r="FI30" s="72"/>
      <c r="FJ30" s="72"/>
      <c r="FK30" s="72"/>
      <c r="FL30" s="70"/>
      <c r="FM30" s="72"/>
      <c r="FN30" s="72"/>
      <c r="FO30" s="72"/>
      <c r="FP30" s="72"/>
      <c r="FQ30" s="72"/>
      <c r="FR30" s="72"/>
      <c r="FS30" s="72"/>
      <c r="FU30" s="72"/>
      <c r="FV30" s="72"/>
      <c r="FW30" s="72"/>
      <c r="FX30" s="72"/>
      <c r="FY30" s="72"/>
      <c r="FZ30" s="72"/>
      <c r="GA30" s="72"/>
      <c r="GB30" s="28"/>
      <c r="GC30" s="72"/>
      <c r="GD30" s="72"/>
      <c r="GE30" s="72"/>
      <c r="GF30" s="72"/>
      <c r="GG30" s="72"/>
      <c r="GH30" s="72"/>
      <c r="GI30" s="72"/>
      <c r="GJ30" s="28"/>
      <c r="GK30" s="72"/>
      <c r="GL30" s="72"/>
      <c r="GM30" s="72"/>
      <c r="GN30" s="72"/>
      <c r="GO30" s="72"/>
      <c r="GP30" s="72"/>
      <c r="GQ30" s="72"/>
      <c r="GR30" s="70"/>
      <c r="GS30" s="72"/>
      <c r="GT30" s="72"/>
      <c r="GU30" s="72"/>
      <c r="GV30" s="72"/>
      <c r="GW30" s="72"/>
      <c r="GX30" s="72"/>
      <c r="GY30" s="72"/>
      <c r="HU30" s="23"/>
      <c r="HV30" s="23"/>
      <c r="HW30" s="23"/>
      <c r="HX30" s="23"/>
      <c r="HY30" s="23"/>
      <c r="HZ30" s="23"/>
      <c r="IA30" s="23"/>
      <c r="IB30" s="23"/>
      <c r="IC30" s="23"/>
      <c r="ID30" s="23"/>
      <c r="IE30" s="23"/>
      <c r="IF30" s="23"/>
      <c r="IG30" s="23"/>
      <c r="IH30" s="23"/>
      <c r="II30" s="23"/>
      <c r="IJ30" s="23"/>
      <c r="IK30" s="23"/>
      <c r="IL30" s="23"/>
      <c r="IM30" s="23"/>
      <c r="IN30" s="23"/>
    </row>
    <row r="31" s="25" customFormat="true" ht="10.8" hidden="false" customHeight="true" outlineLevel="0" collapsed="false">
      <c r="A31" s="61"/>
      <c r="B31" s="61"/>
      <c r="C31" s="61"/>
      <c r="D31" s="61"/>
      <c r="E31" s="61"/>
      <c r="F31" s="61"/>
      <c r="G31" s="61"/>
      <c r="H31" s="47"/>
      <c r="I31" s="61"/>
      <c r="J31" s="61"/>
      <c r="K31" s="61"/>
      <c r="L31" s="61"/>
      <c r="M31" s="68"/>
      <c r="N31" s="61"/>
      <c r="O31" s="61"/>
      <c r="Q31" s="61"/>
      <c r="R31" s="68"/>
      <c r="S31" s="61"/>
      <c r="T31" s="61"/>
      <c r="U31" s="61"/>
      <c r="V31" s="61"/>
      <c r="W31" s="61"/>
      <c r="X31" s="60"/>
      <c r="Y31" s="61"/>
      <c r="Z31" s="68"/>
      <c r="AA31" s="61"/>
      <c r="AB31" s="61"/>
      <c r="AC31" s="61"/>
      <c r="AD31" s="61"/>
      <c r="AE31" s="61"/>
      <c r="AF31" s="69"/>
      <c r="AG31" s="61"/>
      <c r="AH31" s="61"/>
      <c r="AI31" s="61"/>
      <c r="AJ31" s="61"/>
      <c r="AK31" s="61"/>
      <c r="AL31" s="61"/>
      <c r="AM31" s="61"/>
      <c r="AN31" s="60"/>
      <c r="AO31" s="61"/>
      <c r="AP31" s="61"/>
      <c r="AQ31" s="61"/>
      <c r="AR31" s="61"/>
      <c r="AS31" s="68"/>
      <c r="AT31" s="61"/>
      <c r="AU31" s="61"/>
      <c r="AW31" s="61"/>
      <c r="AX31" s="68"/>
      <c r="AY31" s="61"/>
      <c r="AZ31" s="61"/>
      <c r="BA31" s="61"/>
      <c r="BB31" s="61"/>
      <c r="BC31" s="61"/>
      <c r="BD31" s="60"/>
      <c r="BE31" s="61"/>
      <c r="BF31" s="68"/>
      <c r="BG31" s="61"/>
      <c r="BH31" s="61"/>
      <c r="BI31" s="61"/>
      <c r="BJ31" s="61"/>
      <c r="BK31" s="61"/>
      <c r="BL31" s="69"/>
      <c r="BM31" s="61"/>
      <c r="BN31" s="61"/>
      <c r="BO31" s="61"/>
      <c r="BP31" s="61"/>
      <c r="BQ31" s="61"/>
      <c r="BR31" s="61"/>
      <c r="BS31" s="61"/>
      <c r="BT31" s="60"/>
      <c r="BU31" s="61"/>
      <c r="BV31" s="61"/>
      <c r="BW31" s="61"/>
      <c r="BX31" s="61"/>
      <c r="BY31" s="68"/>
      <c r="BZ31" s="61"/>
      <c r="CA31" s="61"/>
      <c r="CC31" s="61"/>
      <c r="CD31" s="68"/>
      <c r="CE31" s="61"/>
      <c r="CF31" s="61"/>
      <c r="CG31" s="61"/>
      <c r="CH31" s="61"/>
      <c r="CI31" s="61"/>
      <c r="CJ31" s="60"/>
      <c r="CK31" s="61"/>
      <c r="CL31" s="68"/>
      <c r="CM31" s="61"/>
      <c r="CN31" s="61"/>
      <c r="CO31" s="61"/>
      <c r="CP31" s="61"/>
      <c r="CQ31" s="61"/>
      <c r="CR31" s="69"/>
      <c r="CS31" s="61"/>
      <c r="CT31" s="61"/>
      <c r="CU31" s="61"/>
      <c r="CV31" s="61"/>
      <c r="CW31" s="61"/>
      <c r="CX31" s="61"/>
      <c r="CY31" s="61"/>
      <c r="CZ31" s="60"/>
      <c r="DA31" s="61"/>
      <c r="DB31" s="61"/>
      <c r="DC31" s="61"/>
      <c r="DD31" s="61"/>
      <c r="DE31" s="68"/>
      <c r="DF31" s="61"/>
      <c r="DG31" s="61"/>
      <c r="DI31" s="61"/>
      <c r="DJ31" s="68"/>
      <c r="DK31" s="61"/>
      <c r="DL31" s="61"/>
      <c r="DM31" s="61"/>
      <c r="DN31" s="61"/>
      <c r="DO31" s="61"/>
      <c r="DP31" s="60"/>
      <c r="DQ31" s="61"/>
      <c r="DR31" s="68"/>
      <c r="DS31" s="61"/>
      <c r="DT31" s="61"/>
      <c r="DU31" s="61"/>
      <c r="DV31" s="61"/>
      <c r="DW31" s="61"/>
      <c r="DX31" s="69"/>
      <c r="DY31" s="61"/>
      <c r="DZ31" s="61"/>
      <c r="EA31" s="61"/>
      <c r="EB31" s="61"/>
      <c r="EC31" s="61"/>
      <c r="ED31" s="61"/>
      <c r="EE31" s="61"/>
      <c r="EF31" s="60"/>
      <c r="EG31" s="61"/>
      <c r="EH31" s="61"/>
      <c r="EI31" s="61"/>
      <c r="EJ31" s="61"/>
      <c r="EK31" s="68"/>
      <c r="EL31" s="61"/>
      <c r="EM31" s="61"/>
      <c r="EO31" s="61"/>
      <c r="EP31" s="68"/>
      <c r="EQ31" s="61"/>
      <c r="ER31" s="61"/>
      <c r="ES31" s="61"/>
      <c r="ET31" s="61"/>
      <c r="EU31" s="61"/>
      <c r="EV31" s="60"/>
      <c r="EW31" s="61"/>
      <c r="EX31" s="68"/>
      <c r="EY31" s="61"/>
      <c r="EZ31" s="61"/>
      <c r="FA31" s="61"/>
      <c r="FB31" s="61"/>
      <c r="FC31" s="61"/>
      <c r="FD31" s="69"/>
      <c r="FE31" s="61"/>
      <c r="FF31" s="61"/>
      <c r="FG31" s="61"/>
      <c r="FH31" s="61"/>
      <c r="FI31" s="61"/>
      <c r="FJ31" s="61"/>
      <c r="FK31" s="61"/>
      <c r="FL31" s="60"/>
      <c r="FM31" s="61"/>
      <c r="FN31" s="61"/>
      <c r="FO31" s="61"/>
      <c r="FP31" s="61"/>
      <c r="FQ31" s="68"/>
      <c r="FR31" s="61"/>
      <c r="FS31" s="61"/>
      <c r="FU31" s="61"/>
      <c r="FV31" s="68"/>
      <c r="FW31" s="61"/>
      <c r="FX31" s="61"/>
      <c r="FY31" s="61"/>
      <c r="FZ31" s="61"/>
      <c r="GA31" s="61"/>
      <c r="GB31" s="60"/>
      <c r="GC31" s="61"/>
      <c r="GD31" s="68"/>
      <c r="GE31" s="61"/>
      <c r="GF31" s="61"/>
      <c r="GG31" s="61"/>
      <c r="GH31" s="61"/>
      <c r="GI31" s="61"/>
      <c r="GJ31" s="69"/>
      <c r="GK31" s="61"/>
      <c r="GL31" s="61"/>
      <c r="GM31" s="61"/>
      <c r="GN31" s="61"/>
      <c r="GO31" s="61"/>
      <c r="GP31" s="61"/>
      <c r="GQ31" s="61"/>
      <c r="GR31" s="60"/>
      <c r="GS31" s="61"/>
      <c r="GT31" s="61"/>
      <c r="GU31" s="61"/>
      <c r="GV31" s="61"/>
      <c r="GW31" s="68"/>
      <c r="GX31" s="61"/>
      <c r="GY31" s="61"/>
      <c r="HU31" s="23"/>
      <c r="HV31" s="23"/>
      <c r="HW31" s="23"/>
      <c r="HX31" s="23"/>
      <c r="HY31" s="23"/>
      <c r="HZ31" s="23"/>
      <c r="IA31" s="23"/>
      <c r="IB31" s="23"/>
      <c r="IC31" s="23"/>
      <c r="ID31" s="23"/>
      <c r="IE31" s="23"/>
      <c r="IF31" s="23"/>
      <c r="IG31" s="23"/>
      <c r="IH31" s="23"/>
      <c r="II31" s="23"/>
      <c r="IJ31" s="23"/>
      <c r="IK31" s="23"/>
      <c r="IL31" s="23"/>
      <c r="IM31" s="23"/>
      <c r="IN31" s="23"/>
    </row>
    <row r="32" s="25" customFormat="true" ht="10.8" hidden="false" customHeight="true" outlineLevel="0" collapsed="false">
      <c r="A32" s="29" t="n">
        <v>6</v>
      </c>
      <c r="B32" s="29"/>
      <c r="C32" s="29"/>
      <c r="D32" s="29"/>
      <c r="E32" s="29"/>
      <c r="F32" s="29"/>
      <c r="G32" s="23"/>
      <c r="H32" s="24"/>
      <c r="I32" s="23"/>
      <c r="J32" s="29"/>
      <c r="K32" s="29"/>
      <c r="L32" s="30"/>
      <c r="M32" s="29"/>
      <c r="N32" s="31"/>
      <c r="O32" s="27"/>
      <c r="P32" s="40"/>
      <c r="Q32" s="74"/>
      <c r="R32" s="74"/>
      <c r="S32" s="74"/>
      <c r="T32" s="74"/>
      <c r="U32" s="74"/>
      <c r="V32" s="74"/>
      <c r="W32" s="74"/>
      <c r="X32" s="40"/>
      <c r="Y32" s="74"/>
      <c r="Z32" s="74"/>
      <c r="AA32" s="74"/>
      <c r="AB32" s="74"/>
      <c r="AC32" s="74"/>
      <c r="AD32" s="74"/>
      <c r="AE32" s="74"/>
      <c r="AF32" s="40"/>
      <c r="AG32" s="74"/>
      <c r="AH32" s="74"/>
      <c r="AI32" s="74"/>
      <c r="AJ32" s="74"/>
      <c r="AK32" s="74"/>
      <c r="AL32" s="74"/>
      <c r="AM32" s="74"/>
      <c r="AN32" s="70"/>
      <c r="AO32" s="74"/>
      <c r="AP32" s="74"/>
      <c r="AQ32" s="74"/>
      <c r="AR32" s="74"/>
      <c r="AS32" s="74"/>
      <c r="AT32" s="74"/>
      <c r="AU32" s="74"/>
      <c r="AW32" s="74"/>
      <c r="AX32" s="74"/>
      <c r="AY32" s="74"/>
      <c r="AZ32" s="74"/>
      <c r="BA32" s="74"/>
      <c r="BB32" s="74"/>
      <c r="BC32" s="74"/>
      <c r="BD32" s="40"/>
      <c r="BE32" s="74"/>
      <c r="BF32" s="74"/>
      <c r="BG32" s="74"/>
      <c r="BH32" s="74"/>
      <c r="BI32" s="74"/>
      <c r="BJ32" s="74"/>
      <c r="BK32" s="74"/>
      <c r="BL32" s="40"/>
      <c r="BM32" s="74"/>
      <c r="BN32" s="74"/>
      <c r="BO32" s="74"/>
      <c r="BP32" s="74"/>
      <c r="BQ32" s="74"/>
      <c r="BR32" s="74"/>
      <c r="BS32" s="74"/>
      <c r="BT32" s="70"/>
      <c r="BU32" s="74"/>
      <c r="BV32" s="74"/>
      <c r="BW32" s="74"/>
      <c r="BX32" s="74"/>
      <c r="BY32" s="74"/>
      <c r="BZ32" s="74"/>
      <c r="CA32" s="74"/>
      <c r="CC32" s="74"/>
      <c r="CD32" s="74"/>
      <c r="CE32" s="74"/>
      <c r="CF32" s="74"/>
      <c r="CG32" s="74"/>
      <c r="CH32" s="74"/>
      <c r="CI32" s="74"/>
      <c r="CJ32" s="40"/>
      <c r="CK32" s="74"/>
      <c r="CL32" s="74"/>
      <c r="CM32" s="74"/>
      <c r="CN32" s="74"/>
      <c r="CO32" s="74"/>
      <c r="CP32" s="74"/>
      <c r="CQ32" s="74"/>
      <c r="CR32" s="40"/>
      <c r="CS32" s="74"/>
      <c r="CT32" s="74"/>
      <c r="CU32" s="74"/>
      <c r="CV32" s="74"/>
      <c r="CW32" s="74"/>
      <c r="CX32" s="74"/>
      <c r="CY32" s="74"/>
      <c r="CZ32" s="70"/>
      <c r="DA32" s="74"/>
      <c r="DB32" s="74"/>
      <c r="DC32" s="74"/>
      <c r="DD32" s="74"/>
      <c r="DE32" s="74"/>
      <c r="DF32" s="74"/>
      <c r="DG32" s="74"/>
      <c r="DI32" s="74"/>
      <c r="DJ32" s="74"/>
      <c r="DK32" s="74"/>
      <c r="DL32" s="74"/>
      <c r="DM32" s="74"/>
      <c r="DN32" s="74"/>
      <c r="DO32" s="74"/>
      <c r="DP32" s="40"/>
      <c r="DQ32" s="74"/>
      <c r="DR32" s="74"/>
      <c r="DS32" s="74"/>
      <c r="DT32" s="74"/>
      <c r="DU32" s="74"/>
      <c r="DV32" s="74"/>
      <c r="DW32" s="74"/>
      <c r="DX32" s="40"/>
      <c r="DY32" s="74"/>
      <c r="DZ32" s="74"/>
      <c r="EA32" s="74"/>
      <c r="EB32" s="74"/>
      <c r="EC32" s="74"/>
      <c r="ED32" s="74"/>
      <c r="EE32" s="74"/>
      <c r="EF32" s="70"/>
      <c r="EG32" s="74"/>
      <c r="EH32" s="74"/>
      <c r="EI32" s="74"/>
      <c r="EJ32" s="74"/>
      <c r="EK32" s="74"/>
      <c r="EL32" s="74"/>
      <c r="EM32" s="74"/>
      <c r="EO32" s="74"/>
      <c r="EP32" s="74"/>
      <c r="EQ32" s="74"/>
      <c r="ER32" s="74"/>
      <c r="ES32" s="74"/>
      <c r="ET32" s="74"/>
      <c r="EU32" s="74"/>
      <c r="EV32" s="40"/>
      <c r="EW32" s="74"/>
      <c r="EX32" s="74"/>
      <c r="EY32" s="74"/>
      <c r="EZ32" s="74"/>
      <c r="FA32" s="74"/>
      <c r="FB32" s="74"/>
      <c r="FC32" s="74"/>
      <c r="FD32" s="40"/>
      <c r="FE32" s="74"/>
      <c r="FF32" s="74"/>
      <c r="FG32" s="74"/>
      <c r="FH32" s="74"/>
      <c r="FI32" s="74"/>
      <c r="FJ32" s="74"/>
      <c r="FK32" s="74"/>
      <c r="FL32" s="70"/>
      <c r="FM32" s="74"/>
      <c r="FN32" s="74"/>
      <c r="FO32" s="74"/>
      <c r="FP32" s="74"/>
      <c r="FQ32" s="74"/>
      <c r="FR32" s="74"/>
      <c r="FS32" s="74"/>
      <c r="FU32" s="74"/>
      <c r="FV32" s="74"/>
      <c r="FW32" s="74"/>
      <c r="FX32" s="74"/>
      <c r="FY32" s="74"/>
      <c r="FZ32" s="74"/>
      <c r="GA32" s="74"/>
      <c r="GB32" s="40"/>
      <c r="GC32" s="74"/>
      <c r="GD32" s="74"/>
      <c r="GE32" s="74"/>
      <c r="GF32" s="74"/>
      <c r="GG32" s="74"/>
      <c r="GH32" s="74"/>
      <c r="GI32" s="74"/>
      <c r="GJ32" s="40"/>
      <c r="GK32" s="74"/>
      <c r="GL32" s="74"/>
      <c r="GM32" s="74"/>
      <c r="GN32" s="74"/>
      <c r="GO32" s="74"/>
      <c r="GP32" s="74"/>
      <c r="GQ32" s="74"/>
      <c r="GR32" s="70"/>
      <c r="GS32" s="74"/>
      <c r="GT32" s="74"/>
      <c r="GU32" s="74"/>
      <c r="GV32" s="74"/>
      <c r="GW32" s="74"/>
      <c r="GX32" s="74"/>
      <c r="GY32" s="74"/>
      <c r="HU32" s="23"/>
      <c r="HV32" s="23"/>
      <c r="HW32" s="23"/>
      <c r="HX32" s="23"/>
      <c r="HY32" s="23"/>
      <c r="HZ32" s="23"/>
      <c r="IA32" s="23"/>
      <c r="IB32" s="23"/>
      <c r="IC32" s="23"/>
      <c r="ID32" s="23"/>
      <c r="IE32" s="23"/>
      <c r="IF32" s="23"/>
      <c r="IG32" s="23"/>
      <c r="IH32" s="23"/>
      <c r="II32" s="23"/>
      <c r="IJ32" s="23"/>
      <c r="IK32" s="23"/>
      <c r="IL32" s="23"/>
      <c r="IM32" s="23"/>
      <c r="IN32" s="23"/>
    </row>
    <row r="33" s="25" customFormat="true" ht="10.8" hidden="false" customHeight="true" outlineLevel="0" collapsed="false">
      <c r="A33" s="32" t="s">
        <v>89</v>
      </c>
      <c r="B33" s="33"/>
      <c r="C33" s="33"/>
      <c r="D33" s="33"/>
      <c r="E33" s="32"/>
      <c r="F33" s="33"/>
      <c r="G33" s="33"/>
      <c r="H33" s="35" t="n">
        <v>2019</v>
      </c>
      <c r="I33" s="33"/>
      <c r="J33" s="33"/>
      <c r="K33" s="33"/>
      <c r="L33" s="33"/>
      <c r="M33" s="33"/>
      <c r="N33" s="33"/>
      <c r="O33" s="33"/>
      <c r="P33" s="75"/>
      <c r="Q33" s="53"/>
      <c r="R33" s="53"/>
      <c r="S33" s="75"/>
      <c r="T33" s="75"/>
      <c r="U33" s="75"/>
      <c r="V33" s="75"/>
      <c r="W33" s="75"/>
      <c r="X33" s="75"/>
      <c r="Y33" s="53"/>
      <c r="Z33" s="53"/>
      <c r="AA33" s="75"/>
      <c r="AB33" s="75"/>
      <c r="AC33" s="75"/>
      <c r="AD33" s="75"/>
      <c r="AE33" s="75"/>
      <c r="AF33" s="75"/>
      <c r="AG33" s="53"/>
      <c r="AH33" s="53"/>
      <c r="AI33" s="75"/>
      <c r="AJ33" s="75"/>
      <c r="AK33" s="75"/>
      <c r="AL33" s="75"/>
      <c r="AM33" s="75"/>
      <c r="AN33" s="70"/>
      <c r="AO33" s="53"/>
      <c r="AP33" s="53"/>
      <c r="AQ33" s="75"/>
      <c r="AR33" s="75"/>
      <c r="AS33" s="75"/>
      <c r="AT33" s="75"/>
      <c r="AU33" s="75"/>
      <c r="AW33" s="53"/>
      <c r="AX33" s="53"/>
      <c r="AY33" s="75"/>
      <c r="AZ33" s="75"/>
      <c r="BA33" s="75"/>
      <c r="BB33" s="75"/>
      <c r="BC33" s="75"/>
      <c r="BD33" s="75"/>
      <c r="BE33" s="53"/>
      <c r="BF33" s="53"/>
      <c r="BG33" s="75"/>
      <c r="BH33" s="75"/>
      <c r="BI33" s="75"/>
      <c r="BJ33" s="75"/>
      <c r="BK33" s="75"/>
      <c r="BL33" s="75"/>
      <c r="BM33" s="53"/>
      <c r="BN33" s="53"/>
      <c r="BO33" s="75"/>
      <c r="BP33" s="75"/>
      <c r="BQ33" s="75"/>
      <c r="BR33" s="75"/>
      <c r="BS33" s="75"/>
      <c r="BT33" s="70"/>
      <c r="BU33" s="53"/>
      <c r="BV33" s="53"/>
      <c r="BW33" s="75"/>
      <c r="BX33" s="75"/>
      <c r="BY33" s="75"/>
      <c r="BZ33" s="75"/>
      <c r="CA33" s="75"/>
      <c r="CC33" s="53"/>
      <c r="CD33" s="53"/>
      <c r="CE33" s="75"/>
      <c r="CF33" s="75"/>
      <c r="CG33" s="75"/>
      <c r="CH33" s="75"/>
      <c r="CI33" s="75"/>
      <c r="CJ33" s="75"/>
      <c r="CK33" s="53"/>
      <c r="CL33" s="53"/>
      <c r="CM33" s="75"/>
      <c r="CN33" s="75"/>
      <c r="CO33" s="75"/>
      <c r="CP33" s="75"/>
      <c r="CQ33" s="75"/>
      <c r="CR33" s="75"/>
      <c r="CS33" s="53"/>
      <c r="CT33" s="53"/>
      <c r="CU33" s="75"/>
      <c r="CV33" s="75"/>
      <c r="CW33" s="75"/>
      <c r="CX33" s="75"/>
      <c r="CY33" s="75"/>
      <c r="CZ33" s="70"/>
      <c r="DA33" s="53"/>
      <c r="DB33" s="53"/>
      <c r="DC33" s="75"/>
      <c r="DD33" s="75"/>
      <c r="DE33" s="75"/>
      <c r="DF33" s="75"/>
      <c r="DG33" s="75"/>
      <c r="DI33" s="53"/>
      <c r="DJ33" s="53"/>
      <c r="DK33" s="75"/>
      <c r="DL33" s="75"/>
      <c r="DM33" s="75"/>
      <c r="DN33" s="75"/>
      <c r="DO33" s="75"/>
      <c r="DP33" s="75"/>
      <c r="DQ33" s="53"/>
      <c r="DR33" s="53"/>
      <c r="DS33" s="75"/>
      <c r="DT33" s="75"/>
      <c r="DU33" s="75"/>
      <c r="DV33" s="75"/>
      <c r="DW33" s="75"/>
      <c r="DX33" s="75"/>
      <c r="DY33" s="53"/>
      <c r="DZ33" s="53"/>
      <c r="EA33" s="75"/>
      <c r="EB33" s="75"/>
      <c r="EC33" s="75"/>
      <c r="ED33" s="75"/>
      <c r="EE33" s="75"/>
      <c r="EF33" s="70"/>
      <c r="EG33" s="53"/>
      <c r="EH33" s="53"/>
      <c r="EI33" s="75"/>
      <c r="EJ33" s="75"/>
      <c r="EK33" s="75"/>
      <c r="EL33" s="75"/>
      <c r="EM33" s="75"/>
      <c r="EO33" s="53"/>
      <c r="EP33" s="53"/>
      <c r="EQ33" s="75"/>
      <c r="ER33" s="75"/>
      <c r="ES33" s="75"/>
      <c r="ET33" s="75"/>
      <c r="EU33" s="75"/>
      <c r="EV33" s="75"/>
      <c r="EW33" s="53"/>
      <c r="EX33" s="53"/>
      <c r="EY33" s="75"/>
      <c r="EZ33" s="75"/>
      <c r="FA33" s="75"/>
      <c r="FB33" s="75"/>
      <c r="FC33" s="75"/>
      <c r="FD33" s="75"/>
      <c r="FE33" s="53"/>
      <c r="FF33" s="53"/>
      <c r="FG33" s="75"/>
      <c r="FH33" s="75"/>
      <c r="FI33" s="75"/>
      <c r="FJ33" s="75"/>
      <c r="FK33" s="75"/>
      <c r="FL33" s="70"/>
      <c r="FM33" s="53"/>
      <c r="FN33" s="53"/>
      <c r="FO33" s="75"/>
      <c r="FP33" s="75"/>
      <c r="FQ33" s="75"/>
      <c r="FR33" s="75"/>
      <c r="FS33" s="75"/>
      <c r="FU33" s="53"/>
      <c r="FV33" s="53"/>
      <c r="FW33" s="75"/>
      <c r="FX33" s="75"/>
      <c r="FY33" s="75"/>
      <c r="FZ33" s="75"/>
      <c r="GA33" s="75"/>
      <c r="GB33" s="75"/>
      <c r="GC33" s="53"/>
      <c r="GD33" s="53"/>
      <c r="GE33" s="75"/>
      <c r="GF33" s="75"/>
      <c r="GG33" s="75"/>
      <c r="GH33" s="75"/>
      <c r="GI33" s="75"/>
      <c r="GJ33" s="75"/>
      <c r="GK33" s="53"/>
      <c r="GL33" s="53"/>
      <c r="GM33" s="75"/>
      <c r="GN33" s="75"/>
      <c r="GO33" s="75"/>
      <c r="GP33" s="75"/>
      <c r="GQ33" s="75"/>
      <c r="GR33" s="70"/>
      <c r="GS33" s="53"/>
      <c r="GT33" s="53"/>
      <c r="GU33" s="75"/>
      <c r="GV33" s="75"/>
      <c r="GW33" s="75"/>
      <c r="GX33" s="75"/>
      <c r="GY33" s="75"/>
      <c r="HU33" s="23"/>
      <c r="HV33" s="23"/>
      <c r="HW33" s="23"/>
      <c r="HX33" s="23"/>
      <c r="HY33" s="23"/>
      <c r="HZ33" s="23"/>
      <c r="IA33" s="23"/>
      <c r="IB33" s="23"/>
      <c r="IC33" s="23"/>
      <c r="ID33" s="23"/>
      <c r="IE33" s="23"/>
      <c r="IF33" s="23"/>
      <c r="IG33" s="23"/>
      <c r="IH33" s="23"/>
      <c r="II33" s="23"/>
      <c r="IJ33" s="23"/>
      <c r="IK33" s="23"/>
      <c r="IL33" s="23"/>
      <c r="IM33" s="23"/>
      <c r="IN33" s="23"/>
    </row>
    <row r="34" s="25" customFormat="true" ht="10.8" hidden="false" customHeight="true" outlineLevel="0" collapsed="false">
      <c r="A34" s="37" t="n">
        <v>10</v>
      </c>
      <c r="B34" s="37" t="n">
        <v>11</v>
      </c>
      <c r="C34" s="37" t="n">
        <v>12</v>
      </c>
      <c r="D34" s="37" t="n">
        <v>13</v>
      </c>
      <c r="E34" s="37" t="n">
        <v>14</v>
      </c>
      <c r="F34" s="39" t="n">
        <v>15</v>
      </c>
      <c r="G34" s="37" t="n">
        <v>16</v>
      </c>
      <c r="H34" s="40"/>
      <c r="I34" s="37" t="n">
        <v>17</v>
      </c>
      <c r="J34" s="41" t="n">
        <v>18</v>
      </c>
      <c r="K34" s="37" t="n">
        <v>19</v>
      </c>
      <c r="L34" s="37" t="n">
        <v>20</v>
      </c>
      <c r="M34" s="37" t="n">
        <v>21</v>
      </c>
      <c r="N34" s="37" t="n">
        <v>22</v>
      </c>
      <c r="O34" s="37" t="n">
        <v>23</v>
      </c>
      <c r="P34" s="76"/>
      <c r="Q34" s="40"/>
      <c r="R34" s="40"/>
      <c r="S34" s="40"/>
      <c r="T34" s="40"/>
      <c r="U34" s="40"/>
      <c r="V34" s="40"/>
      <c r="W34" s="40"/>
      <c r="X34" s="76"/>
      <c r="Y34" s="40"/>
      <c r="Z34" s="40"/>
      <c r="AA34" s="40"/>
      <c r="AB34" s="40"/>
      <c r="AC34" s="40"/>
      <c r="AD34" s="40"/>
      <c r="AE34" s="40"/>
      <c r="AF34" s="76"/>
      <c r="AG34" s="40"/>
      <c r="AH34" s="40"/>
      <c r="AI34" s="40"/>
      <c r="AJ34" s="40"/>
      <c r="AK34" s="40"/>
      <c r="AL34" s="40"/>
      <c r="AM34" s="40"/>
      <c r="AN34" s="70"/>
      <c r="AO34" s="40"/>
      <c r="AP34" s="40"/>
      <c r="AQ34" s="40"/>
      <c r="AR34" s="40"/>
      <c r="AS34" s="40"/>
      <c r="AT34" s="40"/>
      <c r="AU34" s="40"/>
      <c r="AW34" s="40"/>
      <c r="AX34" s="40"/>
      <c r="AY34" s="40"/>
      <c r="AZ34" s="40"/>
      <c r="BA34" s="40"/>
      <c r="BB34" s="40"/>
      <c r="BC34" s="40"/>
      <c r="BD34" s="76"/>
      <c r="BE34" s="40"/>
      <c r="BF34" s="40"/>
      <c r="BG34" s="40"/>
      <c r="BH34" s="40"/>
      <c r="BI34" s="40"/>
      <c r="BJ34" s="40"/>
      <c r="BK34" s="40"/>
      <c r="BL34" s="76"/>
      <c r="BM34" s="40"/>
      <c r="BN34" s="40"/>
      <c r="BO34" s="40"/>
      <c r="BP34" s="40"/>
      <c r="BQ34" s="40"/>
      <c r="BR34" s="40"/>
      <c r="BS34" s="40"/>
      <c r="BT34" s="70"/>
      <c r="BU34" s="40"/>
      <c r="BV34" s="40"/>
      <c r="BW34" s="40"/>
      <c r="BX34" s="40"/>
      <c r="BY34" s="40"/>
      <c r="BZ34" s="40"/>
      <c r="CA34" s="40"/>
      <c r="CC34" s="40"/>
      <c r="CD34" s="40"/>
      <c r="CE34" s="40"/>
      <c r="CF34" s="40"/>
      <c r="CG34" s="40"/>
      <c r="CH34" s="40"/>
      <c r="CI34" s="40"/>
      <c r="CJ34" s="76"/>
      <c r="CK34" s="40"/>
      <c r="CL34" s="40"/>
      <c r="CM34" s="40"/>
      <c r="CN34" s="40"/>
      <c r="CO34" s="40"/>
      <c r="CP34" s="40"/>
      <c r="CQ34" s="40"/>
      <c r="CR34" s="76"/>
      <c r="CS34" s="40"/>
      <c r="CT34" s="40"/>
      <c r="CU34" s="40"/>
      <c r="CV34" s="40"/>
      <c r="CW34" s="40"/>
      <c r="CX34" s="40"/>
      <c r="CY34" s="40"/>
      <c r="CZ34" s="70"/>
      <c r="DA34" s="40"/>
      <c r="DB34" s="40"/>
      <c r="DC34" s="40"/>
      <c r="DD34" s="40"/>
      <c r="DE34" s="40"/>
      <c r="DF34" s="40"/>
      <c r="DG34" s="40"/>
      <c r="DI34" s="40"/>
      <c r="DJ34" s="40"/>
      <c r="DK34" s="40"/>
      <c r="DL34" s="40"/>
      <c r="DM34" s="40"/>
      <c r="DN34" s="40"/>
      <c r="DO34" s="40"/>
      <c r="DP34" s="76"/>
      <c r="DQ34" s="40"/>
      <c r="DR34" s="40"/>
      <c r="DS34" s="40"/>
      <c r="DT34" s="40"/>
      <c r="DU34" s="40"/>
      <c r="DV34" s="40"/>
      <c r="DW34" s="40"/>
      <c r="DX34" s="76"/>
      <c r="DY34" s="40"/>
      <c r="DZ34" s="40"/>
      <c r="EA34" s="40"/>
      <c r="EB34" s="40"/>
      <c r="EC34" s="40"/>
      <c r="ED34" s="40"/>
      <c r="EE34" s="40"/>
      <c r="EF34" s="70"/>
      <c r="EG34" s="40"/>
      <c r="EH34" s="40"/>
      <c r="EI34" s="40"/>
      <c r="EJ34" s="40"/>
      <c r="EK34" s="40"/>
      <c r="EL34" s="40"/>
      <c r="EM34" s="40"/>
      <c r="EO34" s="40"/>
      <c r="EP34" s="40"/>
      <c r="EQ34" s="40"/>
      <c r="ER34" s="40"/>
      <c r="ES34" s="40"/>
      <c r="ET34" s="40"/>
      <c r="EU34" s="40"/>
      <c r="EV34" s="76"/>
      <c r="EW34" s="40"/>
      <c r="EX34" s="40"/>
      <c r="EY34" s="40"/>
      <c r="EZ34" s="40"/>
      <c r="FA34" s="40"/>
      <c r="FB34" s="40"/>
      <c r="FC34" s="40"/>
      <c r="FD34" s="76"/>
      <c r="FE34" s="40"/>
      <c r="FF34" s="40"/>
      <c r="FG34" s="40"/>
      <c r="FH34" s="40"/>
      <c r="FI34" s="40"/>
      <c r="FJ34" s="40"/>
      <c r="FK34" s="40"/>
      <c r="FL34" s="70"/>
      <c r="FM34" s="40"/>
      <c r="FN34" s="40"/>
      <c r="FO34" s="40"/>
      <c r="FP34" s="40"/>
      <c r="FQ34" s="40"/>
      <c r="FR34" s="40"/>
      <c r="FS34" s="40"/>
      <c r="FU34" s="40"/>
      <c r="FV34" s="40"/>
      <c r="FW34" s="40"/>
      <c r="FX34" s="40"/>
      <c r="FY34" s="40"/>
      <c r="FZ34" s="40"/>
      <c r="GA34" s="40"/>
      <c r="GB34" s="76"/>
      <c r="GC34" s="40"/>
      <c r="GD34" s="40"/>
      <c r="GE34" s="40"/>
      <c r="GF34" s="40"/>
      <c r="GG34" s="40"/>
      <c r="GH34" s="40"/>
      <c r="GI34" s="40"/>
      <c r="GJ34" s="76"/>
      <c r="GK34" s="40"/>
      <c r="GL34" s="40"/>
      <c r="GM34" s="40"/>
      <c r="GN34" s="40"/>
      <c r="GO34" s="40"/>
      <c r="GP34" s="40"/>
      <c r="GQ34" s="40"/>
      <c r="GR34" s="70"/>
      <c r="GS34" s="40"/>
      <c r="GT34" s="40"/>
      <c r="GU34" s="40"/>
      <c r="GV34" s="40"/>
      <c r="GW34" s="40"/>
      <c r="GX34" s="40"/>
      <c r="GY34" s="40"/>
      <c r="HU34" s="23"/>
      <c r="HV34" s="23"/>
      <c r="HW34" s="23"/>
      <c r="HX34" s="23"/>
      <c r="HY34" s="23"/>
      <c r="HZ34" s="23"/>
      <c r="IA34" s="23"/>
      <c r="IB34" s="23"/>
      <c r="IC34" s="23"/>
      <c r="ID34" s="23"/>
      <c r="IE34" s="23"/>
      <c r="IF34" s="23"/>
      <c r="IG34" s="23"/>
      <c r="IH34" s="23"/>
      <c r="II34" s="23"/>
      <c r="IJ34" s="23"/>
      <c r="IK34" s="23"/>
      <c r="IL34" s="23"/>
      <c r="IM34" s="23"/>
      <c r="IN34" s="23"/>
    </row>
    <row r="35" s="25" customFormat="true" ht="10.8" hidden="false" customHeight="true" outlineLevel="0" collapsed="false">
      <c r="A35" s="46" t="s">
        <v>83</v>
      </c>
      <c r="B35" s="46" t="s">
        <v>84</v>
      </c>
      <c r="C35" s="46" t="s">
        <v>85</v>
      </c>
      <c r="D35" s="46" t="s">
        <v>86</v>
      </c>
      <c r="E35" s="46" t="s">
        <v>85</v>
      </c>
      <c r="F35" s="46" t="s">
        <v>87</v>
      </c>
      <c r="G35" s="46" t="s">
        <v>83</v>
      </c>
      <c r="H35" s="47"/>
      <c r="I35" s="48" t="s">
        <v>83</v>
      </c>
      <c r="J35" s="48" t="s">
        <v>84</v>
      </c>
      <c r="K35" s="48" t="s">
        <v>85</v>
      </c>
      <c r="L35" s="48" t="s">
        <v>86</v>
      </c>
      <c r="M35" s="48" t="s">
        <v>85</v>
      </c>
      <c r="N35" s="48" t="s">
        <v>87</v>
      </c>
      <c r="O35" s="48" t="s">
        <v>83</v>
      </c>
      <c r="P35" s="40"/>
      <c r="Q35" s="53"/>
      <c r="R35" s="53"/>
      <c r="S35" s="53"/>
      <c r="T35" s="53"/>
      <c r="U35" s="53"/>
      <c r="V35" s="53"/>
      <c r="W35" s="53"/>
      <c r="X35" s="77"/>
      <c r="Y35" s="53"/>
      <c r="Z35" s="53"/>
      <c r="AA35" s="53"/>
      <c r="AB35" s="53"/>
      <c r="AC35" s="53"/>
      <c r="AD35" s="53"/>
      <c r="AE35" s="53"/>
      <c r="AF35" s="40"/>
      <c r="AG35" s="53"/>
      <c r="AH35" s="53"/>
      <c r="AI35" s="53"/>
      <c r="AJ35" s="53"/>
      <c r="AK35" s="53"/>
      <c r="AL35" s="53"/>
      <c r="AM35" s="53"/>
      <c r="AN35" s="70"/>
      <c r="AO35" s="53"/>
      <c r="AP35" s="53"/>
      <c r="AQ35" s="53"/>
      <c r="AR35" s="53"/>
      <c r="AS35" s="53"/>
      <c r="AT35" s="53"/>
      <c r="AU35" s="53"/>
      <c r="AW35" s="53"/>
      <c r="AX35" s="53"/>
      <c r="AY35" s="53"/>
      <c r="AZ35" s="53"/>
      <c r="BA35" s="53"/>
      <c r="BB35" s="53"/>
      <c r="BC35" s="53"/>
      <c r="BD35" s="40"/>
      <c r="BE35" s="53"/>
      <c r="BF35" s="53"/>
      <c r="BG35" s="53"/>
      <c r="BH35" s="53"/>
      <c r="BI35" s="53"/>
      <c r="BJ35" s="53"/>
      <c r="BK35" s="53"/>
      <c r="BL35" s="40"/>
      <c r="BM35" s="53"/>
      <c r="BN35" s="53"/>
      <c r="BO35" s="53"/>
      <c r="BP35" s="53"/>
      <c r="BQ35" s="53"/>
      <c r="BR35" s="53"/>
      <c r="BS35" s="53"/>
      <c r="BT35" s="70"/>
      <c r="BU35" s="53"/>
      <c r="BV35" s="53"/>
      <c r="BW35" s="53"/>
      <c r="BX35" s="53"/>
      <c r="BY35" s="53"/>
      <c r="BZ35" s="53"/>
      <c r="CA35" s="53"/>
      <c r="CC35" s="53"/>
      <c r="CD35" s="53"/>
      <c r="CE35" s="53"/>
      <c r="CF35" s="53"/>
      <c r="CG35" s="53"/>
      <c r="CH35" s="53"/>
      <c r="CI35" s="53"/>
      <c r="CJ35" s="40"/>
      <c r="CK35" s="53"/>
      <c r="CL35" s="53"/>
      <c r="CM35" s="53"/>
      <c r="CN35" s="53"/>
      <c r="CO35" s="53"/>
      <c r="CP35" s="53"/>
      <c r="CQ35" s="53"/>
      <c r="CR35" s="40"/>
      <c r="CS35" s="53"/>
      <c r="CT35" s="53"/>
      <c r="CU35" s="53"/>
      <c r="CV35" s="53"/>
      <c r="CW35" s="53"/>
      <c r="CX35" s="53"/>
      <c r="CY35" s="53"/>
      <c r="CZ35" s="70"/>
      <c r="DA35" s="53"/>
      <c r="DB35" s="53"/>
      <c r="DC35" s="53"/>
      <c r="DD35" s="53"/>
      <c r="DE35" s="53"/>
      <c r="DF35" s="53"/>
      <c r="DG35" s="53"/>
      <c r="DI35" s="53"/>
      <c r="DJ35" s="53"/>
      <c r="DK35" s="53"/>
      <c r="DL35" s="53"/>
      <c r="DM35" s="53"/>
      <c r="DN35" s="53"/>
      <c r="DO35" s="53"/>
      <c r="DP35" s="40"/>
      <c r="DQ35" s="53"/>
      <c r="DR35" s="53"/>
      <c r="DS35" s="53"/>
      <c r="DT35" s="53"/>
      <c r="DU35" s="53"/>
      <c r="DV35" s="53"/>
      <c r="DW35" s="53"/>
      <c r="DX35" s="40"/>
      <c r="DY35" s="53"/>
      <c r="DZ35" s="53"/>
      <c r="EA35" s="53"/>
      <c r="EB35" s="53"/>
      <c r="EC35" s="53"/>
      <c r="ED35" s="53"/>
      <c r="EE35" s="53"/>
      <c r="EF35" s="70"/>
      <c r="EG35" s="53"/>
      <c r="EH35" s="53"/>
      <c r="EI35" s="53"/>
      <c r="EJ35" s="53"/>
      <c r="EK35" s="53"/>
      <c r="EL35" s="53"/>
      <c r="EM35" s="53"/>
      <c r="EO35" s="53"/>
      <c r="EP35" s="53"/>
      <c r="EQ35" s="53"/>
      <c r="ER35" s="53"/>
      <c r="ES35" s="53"/>
      <c r="ET35" s="53"/>
      <c r="EU35" s="53"/>
      <c r="EV35" s="40"/>
      <c r="EW35" s="53"/>
      <c r="EX35" s="53"/>
      <c r="EY35" s="53"/>
      <c r="EZ35" s="53"/>
      <c r="FA35" s="53"/>
      <c r="FB35" s="53"/>
      <c r="FC35" s="53"/>
      <c r="FD35" s="40"/>
      <c r="FE35" s="53"/>
      <c r="FF35" s="53"/>
      <c r="FG35" s="53"/>
      <c r="FH35" s="53"/>
      <c r="FI35" s="53"/>
      <c r="FJ35" s="53"/>
      <c r="FK35" s="53"/>
      <c r="FL35" s="70"/>
      <c r="FM35" s="53"/>
      <c r="FN35" s="53"/>
      <c r="FO35" s="53"/>
      <c r="FP35" s="53"/>
      <c r="FQ35" s="53"/>
      <c r="FR35" s="53"/>
      <c r="FS35" s="53"/>
      <c r="FU35" s="53"/>
      <c r="FV35" s="53"/>
      <c r="FW35" s="53"/>
      <c r="FX35" s="53"/>
      <c r="FY35" s="53"/>
      <c r="FZ35" s="53"/>
      <c r="GA35" s="53"/>
      <c r="GB35" s="40"/>
      <c r="GC35" s="53"/>
      <c r="GD35" s="53"/>
      <c r="GE35" s="53"/>
      <c r="GF35" s="53"/>
      <c r="GG35" s="53"/>
      <c r="GH35" s="53"/>
      <c r="GI35" s="53"/>
      <c r="GJ35" s="40"/>
      <c r="GK35" s="53"/>
      <c r="GL35" s="53"/>
      <c r="GM35" s="53"/>
      <c r="GN35" s="53"/>
      <c r="GO35" s="53"/>
      <c r="GP35" s="53"/>
      <c r="GQ35" s="53"/>
      <c r="GR35" s="70"/>
      <c r="GS35" s="53"/>
      <c r="GT35" s="53"/>
      <c r="GU35" s="53"/>
      <c r="GV35" s="53"/>
      <c r="GW35" s="53"/>
      <c r="GX35" s="53"/>
      <c r="GY35" s="53"/>
      <c r="HU35" s="23"/>
      <c r="HV35" s="23"/>
      <c r="HW35" s="23"/>
      <c r="HX35" s="23"/>
      <c r="HY35" s="23"/>
      <c r="HZ35" s="23"/>
      <c r="IA35" s="23"/>
      <c r="IB35" s="23"/>
      <c r="IC35" s="23"/>
      <c r="ID35" s="23"/>
      <c r="IE35" s="23"/>
      <c r="IF35" s="23"/>
      <c r="IG35" s="23"/>
      <c r="IH35" s="23"/>
      <c r="II35" s="23"/>
      <c r="IJ35" s="23"/>
      <c r="IK35" s="23"/>
      <c r="IL35" s="23"/>
      <c r="IM35" s="23"/>
      <c r="IN35" s="23"/>
    </row>
    <row r="36" s="25" customFormat="true" ht="10.8" hidden="false" customHeight="true" outlineLevel="0" collapsed="false">
      <c r="A36" s="40"/>
      <c r="B36" s="40"/>
      <c r="C36" s="40"/>
      <c r="D36" s="40"/>
      <c r="E36" s="40"/>
      <c r="F36" s="40"/>
      <c r="G36" s="40"/>
      <c r="H36" s="53"/>
      <c r="I36" s="40"/>
      <c r="J36" s="40"/>
      <c r="K36" s="40"/>
      <c r="L36" s="40"/>
      <c r="M36" s="40"/>
      <c r="N36" s="40"/>
      <c r="O36" s="40"/>
      <c r="P36" s="77"/>
      <c r="Q36" s="40"/>
      <c r="R36" s="40"/>
      <c r="S36" s="40"/>
      <c r="T36" s="40"/>
      <c r="U36" s="40"/>
      <c r="V36" s="40"/>
      <c r="W36" s="40"/>
      <c r="X36" s="53"/>
      <c r="Y36" s="40"/>
      <c r="Z36" s="40"/>
      <c r="AA36" s="40"/>
      <c r="AB36" s="40"/>
      <c r="AC36" s="40"/>
      <c r="AD36" s="40"/>
      <c r="AE36" s="40"/>
      <c r="AF36" s="77"/>
      <c r="AG36" s="40"/>
      <c r="AH36" s="40"/>
      <c r="AI36" s="40"/>
      <c r="AJ36" s="40"/>
      <c r="AK36" s="40"/>
      <c r="AL36" s="40"/>
      <c r="AM36" s="40"/>
      <c r="AN36" s="70"/>
      <c r="AO36" s="40"/>
      <c r="AP36" s="40"/>
      <c r="AQ36" s="40"/>
      <c r="AR36" s="40"/>
      <c r="AS36" s="40"/>
      <c r="AT36" s="40"/>
      <c r="AU36" s="40"/>
      <c r="AW36" s="40"/>
      <c r="AX36" s="40"/>
      <c r="AY36" s="40"/>
      <c r="AZ36" s="40"/>
      <c r="BA36" s="40"/>
      <c r="BB36" s="40"/>
      <c r="BC36" s="40"/>
      <c r="BD36" s="77"/>
      <c r="BE36" s="40"/>
      <c r="BF36" s="40"/>
      <c r="BG36" s="40"/>
      <c r="BH36" s="40"/>
      <c r="BI36" s="40"/>
      <c r="BJ36" s="40"/>
      <c r="BK36" s="40"/>
      <c r="BL36" s="77"/>
      <c r="BM36" s="40"/>
      <c r="BN36" s="40"/>
      <c r="BO36" s="40"/>
      <c r="BP36" s="40"/>
      <c r="BQ36" s="40"/>
      <c r="BR36" s="40"/>
      <c r="BS36" s="40"/>
      <c r="BT36" s="70"/>
      <c r="BU36" s="40"/>
      <c r="BV36" s="40"/>
      <c r="BW36" s="40"/>
      <c r="BX36" s="40"/>
      <c r="BY36" s="40"/>
      <c r="BZ36" s="40"/>
      <c r="CA36" s="40"/>
      <c r="CC36" s="40"/>
      <c r="CD36" s="40"/>
      <c r="CE36" s="40"/>
      <c r="CF36" s="40"/>
      <c r="CG36" s="40"/>
      <c r="CH36" s="40"/>
      <c r="CI36" s="40"/>
      <c r="CJ36" s="77"/>
      <c r="CK36" s="40"/>
      <c r="CL36" s="40"/>
      <c r="CM36" s="40"/>
      <c r="CN36" s="40"/>
      <c r="CO36" s="40"/>
      <c r="CP36" s="40"/>
      <c r="CQ36" s="40"/>
      <c r="CR36" s="77"/>
      <c r="CS36" s="40"/>
      <c r="CT36" s="40"/>
      <c r="CU36" s="40"/>
      <c r="CV36" s="40"/>
      <c r="CW36" s="40"/>
      <c r="CX36" s="40"/>
      <c r="CY36" s="40"/>
      <c r="CZ36" s="70"/>
      <c r="DA36" s="40"/>
      <c r="DB36" s="40"/>
      <c r="DC36" s="40"/>
      <c r="DD36" s="40"/>
      <c r="DE36" s="40"/>
      <c r="DF36" s="40"/>
      <c r="DG36" s="40"/>
      <c r="DI36" s="40"/>
      <c r="DJ36" s="40"/>
      <c r="DK36" s="40"/>
      <c r="DL36" s="40"/>
      <c r="DM36" s="40"/>
      <c r="DN36" s="40"/>
      <c r="DO36" s="40"/>
      <c r="DP36" s="77"/>
      <c r="DQ36" s="40"/>
      <c r="DR36" s="40"/>
      <c r="DS36" s="40"/>
      <c r="DT36" s="40"/>
      <c r="DU36" s="40"/>
      <c r="DV36" s="40"/>
      <c r="DW36" s="40"/>
      <c r="DX36" s="77"/>
      <c r="DY36" s="40"/>
      <c r="DZ36" s="40"/>
      <c r="EA36" s="40"/>
      <c r="EB36" s="40"/>
      <c r="EC36" s="40"/>
      <c r="ED36" s="40"/>
      <c r="EE36" s="40"/>
      <c r="EF36" s="70"/>
      <c r="EG36" s="40"/>
      <c r="EH36" s="40"/>
      <c r="EI36" s="40"/>
      <c r="EJ36" s="40"/>
      <c r="EK36" s="40"/>
      <c r="EL36" s="40"/>
      <c r="EM36" s="40"/>
      <c r="EO36" s="40"/>
      <c r="EP36" s="40"/>
      <c r="EQ36" s="40"/>
      <c r="ER36" s="40"/>
      <c r="ES36" s="40"/>
      <c r="ET36" s="40"/>
      <c r="EU36" s="40"/>
      <c r="EV36" s="77"/>
      <c r="EW36" s="40"/>
      <c r="EX36" s="40"/>
      <c r="EY36" s="40"/>
      <c r="EZ36" s="40"/>
      <c r="FA36" s="40"/>
      <c r="FB36" s="40"/>
      <c r="FC36" s="40"/>
      <c r="FD36" s="77"/>
      <c r="FE36" s="40"/>
      <c r="FF36" s="40"/>
      <c r="FG36" s="40"/>
      <c r="FH36" s="40"/>
      <c r="FI36" s="40"/>
      <c r="FJ36" s="40"/>
      <c r="FK36" s="40"/>
      <c r="FL36" s="70"/>
      <c r="FM36" s="40"/>
      <c r="FN36" s="40"/>
      <c r="FO36" s="40"/>
      <c r="FP36" s="40"/>
      <c r="FQ36" s="40"/>
      <c r="FR36" s="40"/>
      <c r="FS36" s="40"/>
      <c r="FU36" s="40"/>
      <c r="FV36" s="40"/>
      <c r="FW36" s="40"/>
      <c r="FX36" s="40"/>
      <c r="FY36" s="40"/>
      <c r="FZ36" s="40"/>
      <c r="GA36" s="40"/>
      <c r="GB36" s="77"/>
      <c r="GC36" s="40"/>
      <c r="GD36" s="40"/>
      <c r="GE36" s="40"/>
      <c r="GF36" s="40"/>
      <c r="GG36" s="40"/>
      <c r="GH36" s="40"/>
      <c r="GI36" s="40"/>
      <c r="GJ36" s="77"/>
      <c r="GK36" s="40"/>
      <c r="GL36" s="40"/>
      <c r="GM36" s="40"/>
      <c r="GN36" s="40"/>
      <c r="GO36" s="40"/>
      <c r="GP36" s="40"/>
      <c r="GQ36" s="40"/>
      <c r="GR36" s="70"/>
      <c r="GS36" s="40"/>
      <c r="GT36" s="40"/>
      <c r="GU36" s="40"/>
      <c r="GV36" s="40"/>
      <c r="GW36" s="40"/>
      <c r="GX36" s="40"/>
      <c r="GY36" s="40"/>
      <c r="HU36" s="23"/>
      <c r="HV36" s="23"/>
      <c r="HW36" s="23"/>
      <c r="HX36" s="23"/>
      <c r="HY36" s="23"/>
      <c r="HZ36" s="23"/>
      <c r="IA36" s="23"/>
      <c r="IB36" s="23"/>
      <c r="IC36" s="23"/>
      <c r="ID36" s="23"/>
      <c r="IE36" s="23"/>
      <c r="IF36" s="23"/>
      <c r="IG36" s="23"/>
      <c r="IH36" s="23"/>
      <c r="II36" s="23"/>
      <c r="IJ36" s="23"/>
      <c r="IK36" s="23"/>
      <c r="IL36" s="23"/>
      <c r="IM36" s="23"/>
      <c r="IN36" s="23"/>
    </row>
    <row r="37" s="25" customFormat="true" ht="10.8" hidden="false" customHeight="true" outlineLevel="0" collapsed="false">
      <c r="A37" s="53"/>
      <c r="B37" s="53"/>
      <c r="C37" s="53"/>
      <c r="D37" s="53"/>
      <c r="E37" s="53"/>
      <c r="F37" s="53"/>
      <c r="G37" s="53"/>
      <c r="H37" s="77"/>
      <c r="I37" s="53"/>
      <c r="J37" s="53"/>
      <c r="K37" s="53"/>
      <c r="L37" s="53"/>
      <c r="M37" s="53"/>
      <c r="N37" s="53"/>
      <c r="O37" s="53"/>
      <c r="P37" s="77"/>
      <c r="Q37" s="53"/>
      <c r="R37" s="53"/>
      <c r="S37" s="53"/>
      <c r="T37" s="53"/>
      <c r="U37" s="53"/>
      <c r="V37" s="53"/>
      <c r="W37" s="53"/>
      <c r="X37" s="77"/>
      <c r="Y37" s="53"/>
      <c r="Z37" s="53"/>
      <c r="AA37" s="53"/>
      <c r="AB37" s="53"/>
      <c r="AC37" s="53"/>
      <c r="AD37" s="53"/>
      <c r="AE37" s="53"/>
      <c r="AF37" s="77"/>
      <c r="AG37" s="53"/>
      <c r="AH37" s="53"/>
      <c r="AI37" s="53"/>
      <c r="AJ37" s="53"/>
      <c r="AK37" s="53"/>
      <c r="AL37" s="53"/>
      <c r="AM37" s="53"/>
      <c r="AN37" s="70"/>
      <c r="AO37" s="53"/>
      <c r="AP37" s="53"/>
      <c r="AQ37" s="53"/>
      <c r="AR37" s="53"/>
      <c r="AS37" s="53"/>
      <c r="AT37" s="53"/>
      <c r="AU37" s="53"/>
      <c r="AW37" s="53"/>
      <c r="AX37" s="53"/>
      <c r="AY37" s="53"/>
      <c r="AZ37" s="53"/>
      <c r="BA37" s="53"/>
      <c r="BB37" s="53"/>
      <c r="BC37" s="53"/>
      <c r="BD37" s="77"/>
      <c r="BE37" s="53"/>
      <c r="BF37" s="53"/>
      <c r="BG37" s="53"/>
      <c r="BH37" s="53"/>
      <c r="BI37" s="53"/>
      <c r="BJ37" s="53"/>
      <c r="BK37" s="53"/>
      <c r="BL37" s="77"/>
      <c r="BM37" s="53"/>
      <c r="BN37" s="53"/>
      <c r="BO37" s="53"/>
      <c r="BP37" s="53"/>
      <c r="BQ37" s="53"/>
      <c r="BR37" s="53"/>
      <c r="BS37" s="53"/>
      <c r="BT37" s="70"/>
      <c r="BU37" s="53"/>
      <c r="BV37" s="53"/>
      <c r="BW37" s="53"/>
      <c r="BX37" s="53"/>
      <c r="BY37" s="53"/>
      <c r="BZ37" s="53"/>
      <c r="CA37" s="53"/>
      <c r="CC37" s="53"/>
      <c r="CD37" s="53"/>
      <c r="CE37" s="53"/>
      <c r="CF37" s="53"/>
      <c r="CG37" s="53"/>
      <c r="CH37" s="53"/>
      <c r="CI37" s="53"/>
      <c r="CJ37" s="77"/>
      <c r="CK37" s="53"/>
      <c r="CL37" s="53"/>
      <c r="CM37" s="53"/>
      <c r="CN37" s="53"/>
      <c r="CO37" s="53"/>
      <c r="CP37" s="53"/>
      <c r="CQ37" s="53"/>
      <c r="CR37" s="77"/>
      <c r="CS37" s="53"/>
      <c r="CT37" s="53"/>
      <c r="CU37" s="53"/>
      <c r="CV37" s="53"/>
      <c r="CW37" s="53"/>
      <c r="CX37" s="53"/>
      <c r="CY37" s="53"/>
      <c r="CZ37" s="70"/>
      <c r="DA37" s="53"/>
      <c r="DB37" s="53"/>
      <c r="DC37" s="53"/>
      <c r="DD37" s="53"/>
      <c r="DE37" s="53"/>
      <c r="DF37" s="53"/>
      <c r="DG37" s="53"/>
      <c r="DI37" s="53"/>
      <c r="DJ37" s="53"/>
      <c r="DK37" s="53"/>
      <c r="DL37" s="53"/>
      <c r="DM37" s="53"/>
      <c r="DN37" s="53"/>
      <c r="DO37" s="53"/>
      <c r="DP37" s="77"/>
      <c r="DQ37" s="53"/>
      <c r="DR37" s="53"/>
      <c r="DS37" s="53"/>
      <c r="DT37" s="53"/>
      <c r="DU37" s="53"/>
      <c r="DV37" s="53"/>
      <c r="DW37" s="53"/>
      <c r="DX37" s="77"/>
      <c r="DY37" s="53"/>
      <c r="DZ37" s="53"/>
      <c r="EA37" s="53"/>
      <c r="EB37" s="53"/>
      <c r="EC37" s="53"/>
      <c r="ED37" s="53"/>
      <c r="EE37" s="53"/>
      <c r="EF37" s="70"/>
      <c r="EG37" s="53"/>
      <c r="EH37" s="53"/>
      <c r="EI37" s="53"/>
      <c r="EJ37" s="53"/>
      <c r="EK37" s="53"/>
      <c r="EL37" s="53"/>
      <c r="EM37" s="53"/>
      <c r="EO37" s="53"/>
      <c r="EP37" s="53"/>
      <c r="EQ37" s="53"/>
      <c r="ER37" s="53"/>
      <c r="ES37" s="53"/>
      <c r="ET37" s="53"/>
      <c r="EU37" s="53"/>
      <c r="EV37" s="77"/>
      <c r="EW37" s="53"/>
      <c r="EX37" s="53"/>
      <c r="EY37" s="53"/>
      <c r="EZ37" s="53"/>
      <c r="FA37" s="53"/>
      <c r="FB37" s="53"/>
      <c r="FC37" s="53"/>
      <c r="FD37" s="77"/>
      <c r="FE37" s="53"/>
      <c r="FF37" s="53"/>
      <c r="FG37" s="53"/>
      <c r="FH37" s="53"/>
      <c r="FI37" s="53"/>
      <c r="FJ37" s="53"/>
      <c r="FK37" s="53"/>
      <c r="FL37" s="70"/>
      <c r="FM37" s="53"/>
      <c r="FN37" s="53"/>
      <c r="FO37" s="53"/>
      <c r="FP37" s="53"/>
      <c r="FQ37" s="53"/>
      <c r="FR37" s="53"/>
      <c r="FS37" s="53"/>
      <c r="FU37" s="53"/>
      <c r="FV37" s="53"/>
      <c r="FW37" s="53"/>
      <c r="FX37" s="53"/>
      <c r="FY37" s="53"/>
      <c r="FZ37" s="53"/>
      <c r="GA37" s="53"/>
      <c r="GB37" s="77"/>
      <c r="GC37" s="53"/>
      <c r="GD37" s="53"/>
      <c r="GE37" s="53"/>
      <c r="GF37" s="53"/>
      <c r="GG37" s="53"/>
      <c r="GH37" s="53"/>
      <c r="GI37" s="53"/>
      <c r="GJ37" s="77"/>
      <c r="GK37" s="53"/>
      <c r="GL37" s="53"/>
      <c r="GM37" s="53"/>
      <c r="GN37" s="53"/>
      <c r="GO37" s="53"/>
      <c r="GP37" s="53"/>
      <c r="GQ37" s="53"/>
      <c r="GR37" s="70"/>
      <c r="GS37" s="53"/>
      <c r="GT37" s="53"/>
      <c r="GU37" s="53"/>
      <c r="GV37" s="53"/>
      <c r="GW37" s="53"/>
      <c r="GX37" s="53"/>
      <c r="GY37" s="53"/>
      <c r="HU37" s="23"/>
      <c r="HV37" s="23"/>
      <c r="HW37" s="23"/>
      <c r="HX37" s="23"/>
      <c r="HY37" s="23"/>
      <c r="HZ37" s="23"/>
      <c r="IA37" s="23"/>
      <c r="IB37" s="23"/>
      <c r="IC37" s="23"/>
      <c r="ID37" s="23"/>
      <c r="IE37" s="23"/>
      <c r="IF37" s="23"/>
      <c r="IG37" s="23"/>
      <c r="IH37" s="23"/>
      <c r="II37" s="23"/>
      <c r="IJ37" s="23"/>
      <c r="IK37" s="23"/>
      <c r="IL37" s="23"/>
      <c r="IM37" s="23"/>
      <c r="IN37" s="23"/>
    </row>
    <row r="38" s="25" customFormat="true" ht="10.8" hidden="false" customHeight="true" outlineLevel="0" collapsed="false">
      <c r="A38" s="29" t="n">
        <v>7</v>
      </c>
      <c r="B38" s="29"/>
      <c r="C38" s="29"/>
      <c r="D38" s="29"/>
      <c r="E38" s="29"/>
      <c r="F38" s="29"/>
      <c r="G38" s="23"/>
      <c r="H38" s="24"/>
      <c r="I38" s="23"/>
      <c r="J38" s="29"/>
      <c r="K38" s="29"/>
      <c r="L38" s="30"/>
      <c r="M38" s="29"/>
      <c r="N38" s="31"/>
      <c r="O38" s="27"/>
      <c r="P38" s="76"/>
      <c r="Q38" s="40"/>
      <c r="R38" s="40"/>
      <c r="S38" s="40"/>
      <c r="T38" s="40"/>
      <c r="U38" s="40"/>
      <c r="V38" s="40"/>
      <c r="W38" s="40"/>
      <c r="X38" s="76"/>
      <c r="Y38" s="40"/>
      <c r="Z38" s="40"/>
      <c r="AA38" s="40"/>
      <c r="AB38" s="40"/>
      <c r="AC38" s="40"/>
      <c r="AD38" s="40"/>
      <c r="AE38" s="40"/>
      <c r="AF38" s="76"/>
      <c r="AG38" s="40"/>
      <c r="AH38" s="40"/>
      <c r="AI38" s="40"/>
      <c r="AJ38" s="40"/>
      <c r="AK38" s="40"/>
      <c r="AL38" s="40"/>
      <c r="AM38" s="40"/>
      <c r="AN38" s="70"/>
      <c r="AO38" s="40"/>
      <c r="AP38" s="40"/>
      <c r="AQ38" s="40"/>
      <c r="AR38" s="40"/>
      <c r="AS38" s="40"/>
      <c r="AT38" s="40"/>
      <c r="AU38" s="40"/>
      <c r="AW38" s="40"/>
      <c r="AX38" s="40"/>
      <c r="AY38" s="40"/>
      <c r="AZ38" s="40"/>
      <c r="BA38" s="40"/>
      <c r="BB38" s="40"/>
      <c r="BC38" s="40"/>
      <c r="BD38" s="76"/>
      <c r="BE38" s="40"/>
      <c r="BF38" s="40"/>
      <c r="BG38" s="40"/>
      <c r="BH38" s="40"/>
      <c r="BI38" s="40"/>
      <c r="BJ38" s="40"/>
      <c r="BK38" s="40"/>
      <c r="BL38" s="76"/>
      <c r="BM38" s="40"/>
      <c r="BN38" s="40"/>
      <c r="BO38" s="40"/>
      <c r="BP38" s="40"/>
      <c r="BQ38" s="40"/>
      <c r="BR38" s="40"/>
      <c r="BS38" s="40"/>
      <c r="BT38" s="70"/>
      <c r="BU38" s="40"/>
      <c r="BV38" s="40"/>
      <c r="BW38" s="40"/>
      <c r="BX38" s="40"/>
      <c r="BY38" s="40"/>
      <c r="BZ38" s="40"/>
      <c r="CA38" s="40"/>
      <c r="CC38" s="40"/>
      <c r="CD38" s="40"/>
      <c r="CE38" s="40"/>
      <c r="CF38" s="40"/>
      <c r="CG38" s="40"/>
      <c r="CH38" s="40"/>
      <c r="CI38" s="40"/>
      <c r="CJ38" s="76"/>
      <c r="CK38" s="40"/>
      <c r="CL38" s="40"/>
      <c r="CM38" s="40"/>
      <c r="CN38" s="40"/>
      <c r="CO38" s="40"/>
      <c r="CP38" s="40"/>
      <c r="CQ38" s="40"/>
      <c r="CR38" s="76"/>
      <c r="CS38" s="40"/>
      <c r="CT38" s="40"/>
      <c r="CU38" s="40"/>
      <c r="CV38" s="40"/>
      <c r="CW38" s="40"/>
      <c r="CX38" s="40"/>
      <c r="CY38" s="40"/>
      <c r="CZ38" s="70"/>
      <c r="DA38" s="40"/>
      <c r="DB38" s="40"/>
      <c r="DC38" s="40"/>
      <c r="DD38" s="40"/>
      <c r="DE38" s="40"/>
      <c r="DF38" s="40"/>
      <c r="DG38" s="40"/>
      <c r="DI38" s="40"/>
      <c r="DJ38" s="40"/>
      <c r="DK38" s="40"/>
      <c r="DL38" s="40"/>
      <c r="DM38" s="40"/>
      <c r="DN38" s="40"/>
      <c r="DO38" s="40"/>
      <c r="DP38" s="76"/>
      <c r="DQ38" s="40"/>
      <c r="DR38" s="40"/>
      <c r="DS38" s="40"/>
      <c r="DT38" s="40"/>
      <c r="DU38" s="40"/>
      <c r="DV38" s="40"/>
      <c r="DW38" s="40"/>
      <c r="DX38" s="76"/>
      <c r="DY38" s="40"/>
      <c r="DZ38" s="40"/>
      <c r="EA38" s="40"/>
      <c r="EB38" s="40"/>
      <c r="EC38" s="40"/>
      <c r="ED38" s="40"/>
      <c r="EE38" s="40"/>
      <c r="EF38" s="70"/>
      <c r="EG38" s="40"/>
      <c r="EH38" s="40"/>
      <c r="EI38" s="40"/>
      <c r="EJ38" s="40"/>
      <c r="EK38" s="40"/>
      <c r="EL38" s="40"/>
      <c r="EM38" s="40"/>
      <c r="EO38" s="40"/>
      <c r="EP38" s="40"/>
      <c r="EQ38" s="40"/>
      <c r="ER38" s="40"/>
      <c r="ES38" s="40"/>
      <c r="ET38" s="40"/>
      <c r="EU38" s="40"/>
      <c r="EV38" s="76"/>
      <c r="EW38" s="40"/>
      <c r="EX38" s="40"/>
      <c r="EY38" s="40"/>
      <c r="EZ38" s="40"/>
      <c r="FA38" s="40"/>
      <c r="FB38" s="40"/>
      <c r="FC38" s="40"/>
      <c r="FD38" s="76"/>
      <c r="FE38" s="40"/>
      <c r="FF38" s="40"/>
      <c r="FG38" s="40"/>
      <c r="FH38" s="40"/>
      <c r="FI38" s="40"/>
      <c r="FJ38" s="40"/>
      <c r="FK38" s="40"/>
      <c r="FL38" s="70"/>
      <c r="FM38" s="40"/>
      <c r="FN38" s="40"/>
      <c r="FO38" s="40"/>
      <c r="FP38" s="40"/>
      <c r="FQ38" s="40"/>
      <c r="FR38" s="40"/>
      <c r="FS38" s="40"/>
      <c r="FU38" s="40"/>
      <c r="FV38" s="40"/>
      <c r="FW38" s="40"/>
      <c r="FX38" s="40"/>
      <c r="FY38" s="40"/>
      <c r="FZ38" s="40"/>
      <c r="GA38" s="40"/>
      <c r="GB38" s="76"/>
      <c r="GC38" s="40"/>
      <c r="GD38" s="40"/>
      <c r="GE38" s="40"/>
      <c r="GF38" s="40"/>
      <c r="GG38" s="40"/>
      <c r="GH38" s="40"/>
      <c r="GI38" s="40"/>
      <c r="GJ38" s="76"/>
      <c r="GK38" s="40"/>
      <c r="GL38" s="40"/>
      <c r="GM38" s="40"/>
      <c r="GN38" s="40"/>
      <c r="GO38" s="40"/>
      <c r="GP38" s="40"/>
      <c r="GQ38" s="40"/>
      <c r="GR38" s="70"/>
      <c r="GS38" s="40"/>
      <c r="GT38" s="40"/>
      <c r="GU38" s="40"/>
      <c r="GV38" s="40"/>
      <c r="GW38" s="40"/>
      <c r="GX38" s="40"/>
      <c r="GY38" s="40"/>
      <c r="HU38" s="23"/>
      <c r="HV38" s="23"/>
      <c r="HW38" s="23"/>
      <c r="HX38" s="23"/>
      <c r="HY38" s="23"/>
      <c r="HZ38" s="23"/>
      <c r="IA38" s="23"/>
      <c r="IB38" s="23"/>
      <c r="IC38" s="23"/>
      <c r="ID38" s="23"/>
      <c r="IE38" s="23"/>
      <c r="IF38" s="23"/>
      <c r="IG38" s="23"/>
      <c r="IH38" s="23"/>
      <c r="II38" s="23"/>
      <c r="IJ38" s="23"/>
      <c r="IK38" s="23"/>
      <c r="IL38" s="23"/>
      <c r="IM38" s="23"/>
      <c r="IN38" s="23"/>
    </row>
    <row r="39" s="25" customFormat="true" ht="10.8" hidden="false" customHeight="true" outlineLevel="0" collapsed="false">
      <c r="A39" s="32" t="s">
        <v>89</v>
      </c>
      <c r="B39" s="33"/>
      <c r="C39" s="33"/>
      <c r="D39" s="33"/>
      <c r="E39" s="34"/>
      <c r="F39" s="33"/>
      <c r="G39" s="33"/>
      <c r="H39" s="35" t="n">
        <v>2019</v>
      </c>
      <c r="I39" s="32"/>
      <c r="J39" s="33" t="s">
        <v>90</v>
      </c>
      <c r="K39" s="32"/>
      <c r="L39" s="33"/>
      <c r="M39" s="33"/>
      <c r="N39" s="33"/>
      <c r="O39" s="33"/>
      <c r="P39" s="40"/>
      <c r="Q39" s="53"/>
      <c r="R39" s="53"/>
      <c r="S39" s="53"/>
      <c r="T39" s="53"/>
      <c r="U39" s="53"/>
      <c r="V39" s="53"/>
      <c r="W39" s="53"/>
      <c r="X39" s="40"/>
      <c r="Y39" s="53"/>
      <c r="Z39" s="53"/>
      <c r="AA39" s="53"/>
      <c r="AB39" s="53"/>
      <c r="AC39" s="53"/>
      <c r="AD39" s="53"/>
      <c r="AE39" s="53"/>
      <c r="AF39" s="40"/>
      <c r="AG39" s="53"/>
      <c r="AH39" s="53"/>
      <c r="AI39" s="53"/>
      <c r="AJ39" s="53"/>
      <c r="AK39" s="53"/>
      <c r="AL39" s="53"/>
      <c r="AM39" s="53"/>
      <c r="AN39" s="70"/>
      <c r="AO39" s="53"/>
      <c r="AP39" s="53"/>
      <c r="AQ39" s="53"/>
      <c r="AR39" s="53"/>
      <c r="AS39" s="53"/>
      <c r="AT39" s="53"/>
      <c r="AU39" s="53"/>
      <c r="AW39" s="53"/>
      <c r="AX39" s="53"/>
      <c r="AY39" s="53"/>
      <c r="AZ39" s="53"/>
      <c r="BA39" s="53"/>
      <c r="BB39" s="53"/>
      <c r="BC39" s="53"/>
      <c r="BD39" s="40"/>
      <c r="BE39" s="53"/>
      <c r="BF39" s="53"/>
      <c r="BG39" s="53"/>
      <c r="BH39" s="53"/>
      <c r="BI39" s="53"/>
      <c r="BJ39" s="53"/>
      <c r="BK39" s="53"/>
      <c r="BL39" s="40"/>
      <c r="BM39" s="53"/>
      <c r="BN39" s="53"/>
      <c r="BO39" s="53"/>
      <c r="BP39" s="53"/>
      <c r="BQ39" s="53"/>
      <c r="BR39" s="53"/>
      <c r="BS39" s="53"/>
      <c r="BT39" s="70"/>
      <c r="BU39" s="53"/>
      <c r="BV39" s="53"/>
      <c r="BW39" s="53"/>
      <c r="BX39" s="53"/>
      <c r="BY39" s="53"/>
      <c r="BZ39" s="53"/>
      <c r="CA39" s="53"/>
      <c r="CC39" s="53"/>
      <c r="CD39" s="53"/>
      <c r="CE39" s="53"/>
      <c r="CF39" s="53"/>
      <c r="CG39" s="53"/>
      <c r="CH39" s="53"/>
      <c r="CI39" s="53"/>
      <c r="CJ39" s="40"/>
      <c r="CK39" s="53"/>
      <c r="CL39" s="53"/>
      <c r="CM39" s="53"/>
      <c r="CN39" s="53"/>
      <c r="CO39" s="53"/>
      <c r="CP39" s="53"/>
      <c r="CQ39" s="53"/>
      <c r="CR39" s="40"/>
      <c r="CS39" s="53"/>
      <c r="CT39" s="53"/>
      <c r="CU39" s="53"/>
      <c r="CV39" s="53"/>
      <c r="CW39" s="53"/>
      <c r="CX39" s="53"/>
      <c r="CY39" s="53"/>
      <c r="CZ39" s="70"/>
      <c r="DA39" s="53"/>
      <c r="DB39" s="53"/>
      <c r="DC39" s="53"/>
      <c r="DD39" s="53"/>
      <c r="DE39" s="53"/>
      <c r="DF39" s="53"/>
      <c r="DG39" s="53"/>
      <c r="DI39" s="53"/>
      <c r="DJ39" s="53"/>
      <c r="DK39" s="53"/>
      <c r="DL39" s="53"/>
      <c r="DM39" s="53"/>
      <c r="DN39" s="53"/>
      <c r="DO39" s="53"/>
      <c r="DP39" s="40"/>
      <c r="DQ39" s="53"/>
      <c r="DR39" s="53"/>
      <c r="DS39" s="53"/>
      <c r="DT39" s="53"/>
      <c r="DU39" s="53"/>
      <c r="DV39" s="53"/>
      <c r="DW39" s="53"/>
      <c r="DX39" s="40"/>
      <c r="DY39" s="53"/>
      <c r="DZ39" s="53"/>
      <c r="EA39" s="53"/>
      <c r="EB39" s="53"/>
      <c r="EC39" s="53"/>
      <c r="ED39" s="53"/>
      <c r="EE39" s="53"/>
      <c r="EF39" s="70"/>
      <c r="EG39" s="53"/>
      <c r="EH39" s="53"/>
      <c r="EI39" s="53"/>
      <c r="EJ39" s="53"/>
      <c r="EK39" s="53"/>
      <c r="EL39" s="53"/>
      <c r="EM39" s="53"/>
      <c r="EO39" s="53"/>
      <c r="EP39" s="53"/>
      <c r="EQ39" s="53"/>
      <c r="ER39" s="53"/>
      <c r="ES39" s="53"/>
      <c r="ET39" s="53"/>
      <c r="EU39" s="53"/>
      <c r="EV39" s="40"/>
      <c r="EW39" s="53"/>
      <c r="EX39" s="53"/>
      <c r="EY39" s="53"/>
      <c r="EZ39" s="53"/>
      <c r="FA39" s="53"/>
      <c r="FB39" s="53"/>
      <c r="FC39" s="53"/>
      <c r="FD39" s="40"/>
      <c r="FE39" s="53"/>
      <c r="FF39" s="53"/>
      <c r="FG39" s="53"/>
      <c r="FH39" s="53"/>
      <c r="FI39" s="53"/>
      <c r="FJ39" s="53"/>
      <c r="FK39" s="53"/>
      <c r="FL39" s="70"/>
      <c r="FM39" s="53"/>
      <c r="FN39" s="53"/>
      <c r="FO39" s="53"/>
      <c r="FP39" s="53"/>
      <c r="FQ39" s="53"/>
      <c r="FR39" s="53"/>
      <c r="FS39" s="53"/>
      <c r="FU39" s="53"/>
      <c r="FV39" s="53"/>
      <c r="FW39" s="53"/>
      <c r="FX39" s="53"/>
      <c r="FY39" s="53"/>
      <c r="FZ39" s="53"/>
      <c r="GA39" s="53"/>
      <c r="GB39" s="40"/>
      <c r="GC39" s="53"/>
      <c r="GD39" s="53"/>
      <c r="GE39" s="53"/>
      <c r="GF39" s="53"/>
      <c r="GG39" s="53"/>
      <c r="GH39" s="53"/>
      <c r="GI39" s="53"/>
      <c r="GJ39" s="40"/>
      <c r="GK39" s="53"/>
      <c r="GL39" s="53"/>
      <c r="GM39" s="53"/>
      <c r="GN39" s="53"/>
      <c r="GO39" s="53"/>
      <c r="GP39" s="53"/>
      <c r="GQ39" s="53"/>
      <c r="GR39" s="70"/>
      <c r="GS39" s="53"/>
      <c r="GT39" s="53"/>
      <c r="GU39" s="53"/>
      <c r="GV39" s="53"/>
      <c r="GW39" s="53"/>
      <c r="GX39" s="53"/>
      <c r="GY39" s="53"/>
      <c r="HU39" s="23"/>
      <c r="HV39" s="23"/>
      <c r="HW39" s="23"/>
      <c r="HX39" s="23"/>
      <c r="HY39" s="23"/>
      <c r="HZ39" s="23"/>
      <c r="IA39" s="23"/>
      <c r="IB39" s="23"/>
      <c r="IC39" s="23"/>
      <c r="ID39" s="23"/>
      <c r="IE39" s="23"/>
      <c r="IF39" s="23"/>
      <c r="IG39" s="23"/>
      <c r="IH39" s="23"/>
      <c r="II39" s="23"/>
      <c r="IJ39" s="23"/>
      <c r="IK39" s="23"/>
      <c r="IL39" s="23"/>
      <c r="IM39" s="23"/>
      <c r="IN39" s="23"/>
    </row>
    <row r="40" s="25" customFormat="true" ht="10.8" hidden="false" customHeight="true" outlineLevel="0" collapsed="false">
      <c r="A40" s="37" t="n">
        <v>24</v>
      </c>
      <c r="B40" s="37" t="n">
        <v>25</v>
      </c>
      <c r="C40" s="37" t="n">
        <v>26</v>
      </c>
      <c r="D40" s="37" t="n">
        <v>27</v>
      </c>
      <c r="E40" s="37" t="n">
        <v>28</v>
      </c>
      <c r="F40" s="39" t="n">
        <v>29</v>
      </c>
      <c r="G40" s="37" t="n">
        <v>30</v>
      </c>
      <c r="H40" s="40"/>
      <c r="I40" s="37" t="n">
        <v>31</v>
      </c>
      <c r="J40" s="41" t="n">
        <v>1</v>
      </c>
      <c r="K40" s="37" t="n">
        <v>2</v>
      </c>
      <c r="L40" s="37" t="n">
        <v>3</v>
      </c>
      <c r="M40" s="37" t="n">
        <v>4</v>
      </c>
      <c r="N40" s="37" t="n">
        <v>5</v>
      </c>
      <c r="O40" s="37" t="n">
        <v>6</v>
      </c>
      <c r="P40" s="40"/>
      <c r="Q40" s="53"/>
      <c r="R40" s="53"/>
      <c r="S40" s="53"/>
      <c r="T40" s="53"/>
      <c r="U40" s="53"/>
      <c r="V40" s="53"/>
      <c r="W40" s="53"/>
      <c r="X40" s="40"/>
      <c r="Y40" s="53"/>
      <c r="Z40" s="53"/>
      <c r="AA40" s="53"/>
      <c r="AB40" s="53"/>
      <c r="AC40" s="53"/>
      <c r="AD40" s="53"/>
      <c r="AE40" s="53"/>
      <c r="AF40" s="40"/>
      <c r="AG40" s="53"/>
      <c r="AH40" s="53"/>
      <c r="AI40" s="53"/>
      <c r="AJ40" s="53"/>
      <c r="AK40" s="53"/>
      <c r="AL40" s="53"/>
      <c r="AM40" s="53"/>
      <c r="AN40" s="70"/>
      <c r="AO40" s="53"/>
      <c r="AP40" s="53"/>
      <c r="AQ40" s="53"/>
      <c r="AR40" s="53"/>
      <c r="AS40" s="53"/>
      <c r="AT40" s="53"/>
      <c r="AU40" s="53"/>
      <c r="AW40" s="53"/>
      <c r="AX40" s="53"/>
      <c r="AY40" s="53"/>
      <c r="AZ40" s="53"/>
      <c r="BA40" s="53"/>
      <c r="BB40" s="53"/>
      <c r="BC40" s="53"/>
      <c r="BD40" s="40"/>
      <c r="BE40" s="53"/>
      <c r="BF40" s="53"/>
      <c r="BG40" s="53"/>
      <c r="BH40" s="53"/>
      <c r="BI40" s="53"/>
      <c r="BJ40" s="53"/>
      <c r="BK40" s="53"/>
      <c r="BL40" s="40"/>
      <c r="BM40" s="53"/>
      <c r="BN40" s="53"/>
      <c r="BO40" s="53"/>
      <c r="BP40" s="53"/>
      <c r="BQ40" s="53"/>
      <c r="BR40" s="53"/>
      <c r="BS40" s="53"/>
      <c r="BT40" s="70"/>
      <c r="BU40" s="53"/>
      <c r="BV40" s="53"/>
      <c r="BW40" s="53"/>
      <c r="BX40" s="53"/>
      <c r="BY40" s="53"/>
      <c r="BZ40" s="53"/>
      <c r="CA40" s="53"/>
      <c r="CC40" s="53"/>
      <c r="CD40" s="53"/>
      <c r="CE40" s="53"/>
      <c r="CF40" s="53"/>
      <c r="CG40" s="53"/>
      <c r="CH40" s="53"/>
      <c r="CI40" s="53"/>
      <c r="CJ40" s="40"/>
      <c r="CK40" s="53"/>
      <c r="CL40" s="53"/>
      <c r="CM40" s="53"/>
      <c r="CN40" s="53"/>
      <c r="CO40" s="53"/>
      <c r="CP40" s="53"/>
      <c r="CQ40" s="53"/>
      <c r="CR40" s="40"/>
      <c r="CS40" s="53"/>
      <c r="CT40" s="53"/>
      <c r="CU40" s="53"/>
      <c r="CV40" s="53"/>
      <c r="CW40" s="53"/>
      <c r="CX40" s="53"/>
      <c r="CY40" s="53"/>
      <c r="CZ40" s="70"/>
      <c r="DA40" s="53"/>
      <c r="DB40" s="53"/>
      <c r="DC40" s="53"/>
      <c r="DD40" s="53"/>
      <c r="DE40" s="53"/>
      <c r="DF40" s="53"/>
      <c r="DG40" s="53"/>
      <c r="DI40" s="53"/>
      <c r="DJ40" s="53"/>
      <c r="DK40" s="53"/>
      <c r="DL40" s="53"/>
      <c r="DM40" s="53"/>
      <c r="DN40" s="53"/>
      <c r="DO40" s="53"/>
      <c r="DP40" s="40"/>
      <c r="DQ40" s="53"/>
      <c r="DR40" s="53"/>
      <c r="DS40" s="53"/>
      <c r="DT40" s="53"/>
      <c r="DU40" s="53"/>
      <c r="DV40" s="53"/>
      <c r="DW40" s="53"/>
      <c r="DX40" s="40"/>
      <c r="DY40" s="53"/>
      <c r="DZ40" s="53"/>
      <c r="EA40" s="53"/>
      <c r="EB40" s="53"/>
      <c r="EC40" s="53"/>
      <c r="ED40" s="53"/>
      <c r="EE40" s="53"/>
      <c r="EF40" s="70"/>
      <c r="EG40" s="53"/>
      <c r="EH40" s="53"/>
      <c r="EI40" s="53"/>
      <c r="EJ40" s="53"/>
      <c r="EK40" s="53"/>
      <c r="EL40" s="53"/>
      <c r="EM40" s="53"/>
      <c r="EO40" s="53"/>
      <c r="EP40" s="53"/>
      <c r="EQ40" s="53"/>
      <c r="ER40" s="53"/>
      <c r="ES40" s="53"/>
      <c r="ET40" s="53"/>
      <c r="EU40" s="53"/>
      <c r="EV40" s="40"/>
      <c r="EW40" s="53"/>
      <c r="EX40" s="53"/>
      <c r="EY40" s="53"/>
      <c r="EZ40" s="53"/>
      <c r="FA40" s="53"/>
      <c r="FB40" s="53"/>
      <c r="FC40" s="53"/>
      <c r="FD40" s="40"/>
      <c r="FE40" s="53"/>
      <c r="FF40" s="53"/>
      <c r="FG40" s="53"/>
      <c r="FH40" s="53"/>
      <c r="FI40" s="53"/>
      <c r="FJ40" s="53"/>
      <c r="FK40" s="53"/>
      <c r="FL40" s="70"/>
      <c r="FM40" s="53"/>
      <c r="FN40" s="53"/>
      <c r="FO40" s="53"/>
      <c r="FP40" s="53"/>
      <c r="FQ40" s="53"/>
      <c r="FR40" s="53"/>
      <c r="FS40" s="53"/>
      <c r="FU40" s="53"/>
      <c r="FV40" s="53"/>
      <c r="FW40" s="53"/>
      <c r="FX40" s="53"/>
      <c r="FY40" s="53"/>
      <c r="FZ40" s="53"/>
      <c r="GA40" s="53"/>
      <c r="GB40" s="40"/>
      <c r="GC40" s="53"/>
      <c r="GD40" s="53"/>
      <c r="GE40" s="53"/>
      <c r="GF40" s="53"/>
      <c r="GG40" s="53"/>
      <c r="GH40" s="53"/>
      <c r="GI40" s="53"/>
      <c r="GJ40" s="40"/>
      <c r="GK40" s="53"/>
      <c r="GL40" s="53"/>
      <c r="GM40" s="53"/>
      <c r="GN40" s="53"/>
      <c r="GO40" s="53"/>
      <c r="GP40" s="53"/>
      <c r="GQ40" s="53"/>
      <c r="GR40" s="70"/>
      <c r="GS40" s="53"/>
      <c r="GT40" s="53"/>
      <c r="GU40" s="53"/>
      <c r="GV40" s="53"/>
      <c r="GW40" s="53"/>
      <c r="GX40" s="53"/>
      <c r="GY40" s="53"/>
      <c r="HU40" s="23"/>
      <c r="HV40" s="23"/>
      <c r="HW40" s="23"/>
      <c r="HX40" s="23"/>
      <c r="HY40" s="23"/>
      <c r="HZ40" s="23"/>
      <c r="IA40" s="23"/>
      <c r="IB40" s="23"/>
      <c r="IC40" s="23"/>
      <c r="ID40" s="23"/>
      <c r="IE40" s="23"/>
      <c r="IF40" s="23"/>
      <c r="IG40" s="23"/>
      <c r="IH40" s="23"/>
      <c r="II40" s="23"/>
      <c r="IJ40" s="23"/>
      <c r="IK40" s="23"/>
      <c r="IL40" s="23"/>
      <c r="IM40" s="23"/>
      <c r="IN40" s="23"/>
    </row>
    <row r="41" s="25" customFormat="true" ht="10.8" hidden="false" customHeight="true" outlineLevel="0" collapsed="false">
      <c r="A41" s="46" t="s">
        <v>83</v>
      </c>
      <c r="B41" s="46" t="s">
        <v>84</v>
      </c>
      <c r="C41" s="46" t="s">
        <v>85</v>
      </c>
      <c r="D41" s="46" t="s">
        <v>86</v>
      </c>
      <c r="E41" s="46" t="s">
        <v>85</v>
      </c>
      <c r="F41" s="46" t="s">
        <v>87</v>
      </c>
      <c r="G41" s="46" t="s">
        <v>83</v>
      </c>
      <c r="H41" s="47"/>
      <c r="I41" s="48" t="s">
        <v>83</v>
      </c>
      <c r="J41" s="48" t="s">
        <v>84</v>
      </c>
      <c r="K41" s="48" t="s">
        <v>85</v>
      </c>
      <c r="L41" s="48" t="s">
        <v>86</v>
      </c>
      <c r="M41" s="48" t="s">
        <v>85</v>
      </c>
      <c r="N41" s="48" t="s">
        <v>87</v>
      </c>
      <c r="O41" s="48" t="s">
        <v>83</v>
      </c>
      <c r="P41" s="40"/>
      <c r="Q41" s="53"/>
      <c r="R41" s="53"/>
      <c r="S41" s="53"/>
      <c r="T41" s="53"/>
      <c r="U41" s="53"/>
      <c r="V41" s="53"/>
      <c r="W41" s="53"/>
      <c r="X41" s="70"/>
      <c r="Y41" s="53"/>
      <c r="Z41" s="53"/>
      <c r="AA41" s="53"/>
      <c r="AB41" s="53"/>
      <c r="AC41" s="53"/>
      <c r="AD41" s="53"/>
      <c r="AE41" s="53"/>
      <c r="AF41" s="40"/>
      <c r="AG41" s="53"/>
      <c r="AH41" s="53"/>
      <c r="AI41" s="53"/>
      <c r="AJ41" s="53"/>
      <c r="AK41" s="53"/>
      <c r="AL41" s="53"/>
      <c r="AM41" s="53"/>
      <c r="AN41" s="70"/>
      <c r="AO41" s="53"/>
      <c r="AP41" s="53"/>
      <c r="AQ41" s="53"/>
      <c r="AR41" s="53"/>
      <c r="AS41" s="53"/>
      <c r="AT41" s="53"/>
      <c r="AU41" s="53"/>
      <c r="AW41" s="53"/>
      <c r="AX41" s="53"/>
      <c r="AY41" s="53"/>
      <c r="AZ41" s="53"/>
      <c r="BA41" s="53"/>
      <c r="BB41" s="53"/>
      <c r="BC41" s="53"/>
      <c r="BD41" s="40"/>
      <c r="BE41" s="53"/>
      <c r="BF41" s="53"/>
      <c r="BG41" s="53"/>
      <c r="BH41" s="53"/>
      <c r="BI41" s="53"/>
      <c r="BJ41" s="53"/>
      <c r="BK41" s="53"/>
      <c r="BL41" s="40"/>
      <c r="BM41" s="53"/>
      <c r="BN41" s="53"/>
      <c r="BO41" s="53"/>
      <c r="BP41" s="53"/>
      <c r="BQ41" s="53"/>
      <c r="BR41" s="53"/>
      <c r="BS41" s="53"/>
      <c r="BT41" s="70"/>
      <c r="BU41" s="53"/>
      <c r="BV41" s="53"/>
      <c r="BW41" s="53"/>
      <c r="BX41" s="53"/>
      <c r="BY41" s="53"/>
      <c r="BZ41" s="53"/>
      <c r="CA41" s="53"/>
      <c r="CC41" s="53"/>
      <c r="CD41" s="53"/>
      <c r="CE41" s="53"/>
      <c r="CF41" s="53"/>
      <c r="CG41" s="53"/>
      <c r="CH41" s="53"/>
      <c r="CI41" s="53"/>
      <c r="CJ41" s="40"/>
      <c r="CK41" s="53"/>
      <c r="CL41" s="53"/>
      <c r="CM41" s="53"/>
      <c r="CN41" s="53"/>
      <c r="CO41" s="53"/>
      <c r="CP41" s="53"/>
      <c r="CQ41" s="53"/>
      <c r="CR41" s="40"/>
      <c r="CS41" s="53"/>
      <c r="CT41" s="53"/>
      <c r="CU41" s="53"/>
      <c r="CV41" s="53"/>
      <c r="CW41" s="53"/>
      <c r="CX41" s="53"/>
      <c r="CY41" s="53"/>
      <c r="CZ41" s="70"/>
      <c r="DA41" s="53"/>
      <c r="DB41" s="53"/>
      <c r="DC41" s="53"/>
      <c r="DD41" s="53"/>
      <c r="DE41" s="53"/>
      <c r="DF41" s="53"/>
      <c r="DG41" s="53"/>
      <c r="DI41" s="53"/>
      <c r="DJ41" s="53"/>
      <c r="DK41" s="53"/>
      <c r="DL41" s="53"/>
      <c r="DM41" s="53"/>
      <c r="DN41" s="53"/>
      <c r="DO41" s="53"/>
      <c r="DP41" s="40"/>
      <c r="DQ41" s="53"/>
      <c r="DR41" s="53"/>
      <c r="DS41" s="53"/>
      <c r="DT41" s="53"/>
      <c r="DU41" s="53"/>
      <c r="DV41" s="53"/>
      <c r="DW41" s="53"/>
      <c r="DX41" s="40"/>
      <c r="DY41" s="53"/>
      <c r="DZ41" s="53"/>
      <c r="EA41" s="53"/>
      <c r="EB41" s="53"/>
      <c r="EC41" s="53"/>
      <c r="ED41" s="53"/>
      <c r="EE41" s="53"/>
      <c r="EF41" s="70"/>
      <c r="EG41" s="53"/>
      <c r="EH41" s="53"/>
      <c r="EI41" s="53"/>
      <c r="EJ41" s="53"/>
      <c r="EK41" s="53"/>
      <c r="EL41" s="53"/>
      <c r="EM41" s="53"/>
      <c r="EO41" s="53"/>
      <c r="EP41" s="53"/>
      <c r="EQ41" s="53"/>
      <c r="ER41" s="53"/>
      <c r="ES41" s="53"/>
      <c r="ET41" s="53"/>
      <c r="EU41" s="53"/>
      <c r="EV41" s="40"/>
      <c r="EW41" s="53"/>
      <c r="EX41" s="53"/>
      <c r="EY41" s="53"/>
      <c r="EZ41" s="53"/>
      <c r="FA41" s="53"/>
      <c r="FB41" s="53"/>
      <c r="FC41" s="53"/>
      <c r="FD41" s="40"/>
      <c r="FE41" s="53"/>
      <c r="FF41" s="53"/>
      <c r="FG41" s="53"/>
      <c r="FH41" s="53"/>
      <c r="FI41" s="53"/>
      <c r="FJ41" s="53"/>
      <c r="FK41" s="53"/>
      <c r="FL41" s="70"/>
      <c r="FM41" s="53"/>
      <c r="FN41" s="53"/>
      <c r="FO41" s="53"/>
      <c r="FP41" s="53"/>
      <c r="FQ41" s="53"/>
      <c r="FR41" s="53"/>
      <c r="FS41" s="53"/>
      <c r="FU41" s="53"/>
      <c r="FV41" s="53"/>
      <c r="FW41" s="53"/>
      <c r="FX41" s="53"/>
      <c r="FY41" s="53"/>
      <c r="FZ41" s="53"/>
      <c r="GA41" s="53"/>
      <c r="GB41" s="40"/>
      <c r="GC41" s="53"/>
      <c r="GD41" s="53"/>
      <c r="GE41" s="53"/>
      <c r="GF41" s="53"/>
      <c r="GG41" s="53"/>
      <c r="GH41" s="53"/>
      <c r="GI41" s="53"/>
      <c r="GJ41" s="40"/>
      <c r="GK41" s="53"/>
      <c r="GL41" s="53"/>
      <c r="GM41" s="53"/>
      <c r="GN41" s="53"/>
      <c r="GO41" s="53"/>
      <c r="GP41" s="53"/>
      <c r="GQ41" s="53"/>
      <c r="GR41" s="70"/>
      <c r="GS41" s="53"/>
      <c r="GT41" s="53"/>
      <c r="GU41" s="53"/>
      <c r="GV41" s="53"/>
      <c r="GW41" s="53"/>
      <c r="GX41" s="53"/>
      <c r="GY41" s="53"/>
      <c r="HU41" s="23"/>
      <c r="HV41" s="23"/>
      <c r="HW41" s="23"/>
      <c r="HX41" s="23"/>
      <c r="HY41" s="23"/>
      <c r="HZ41" s="23"/>
      <c r="IA41" s="23"/>
      <c r="IB41" s="23"/>
      <c r="IC41" s="23"/>
      <c r="ID41" s="23"/>
      <c r="IE41" s="23"/>
      <c r="IF41" s="23"/>
      <c r="IG41" s="23"/>
      <c r="IH41" s="23"/>
      <c r="II41" s="23"/>
      <c r="IJ41" s="23"/>
      <c r="IK41" s="23"/>
      <c r="IL41" s="23"/>
      <c r="IM41" s="23"/>
      <c r="IN41" s="23"/>
    </row>
    <row r="42" s="25" customFormat="true" ht="10.8" hidden="false" customHeight="true" outlineLevel="0" collapsed="false">
      <c r="A42" s="40"/>
      <c r="B42" s="40"/>
      <c r="C42" s="40"/>
      <c r="D42" s="40"/>
      <c r="E42" s="40"/>
      <c r="F42" s="40"/>
      <c r="G42" s="40"/>
      <c r="H42" s="26"/>
      <c r="I42" s="40"/>
      <c r="J42" s="40"/>
      <c r="K42" s="40"/>
      <c r="L42" s="40"/>
      <c r="M42" s="40"/>
      <c r="N42" s="40"/>
      <c r="O42" s="40"/>
      <c r="P42" s="77"/>
      <c r="Q42" s="40"/>
      <c r="R42" s="40"/>
      <c r="S42" s="40"/>
      <c r="T42" s="40"/>
      <c r="U42" s="40"/>
      <c r="V42" s="40"/>
      <c r="W42" s="40"/>
      <c r="X42" s="70"/>
      <c r="Y42" s="40"/>
      <c r="Z42" s="40"/>
      <c r="AA42" s="40"/>
      <c r="AB42" s="40"/>
      <c r="AC42" s="40"/>
      <c r="AD42" s="40"/>
      <c r="AE42" s="40"/>
      <c r="AF42" s="77"/>
      <c r="AG42" s="40"/>
      <c r="AH42" s="40"/>
      <c r="AI42" s="40"/>
      <c r="AJ42" s="40"/>
      <c r="AK42" s="40"/>
      <c r="AL42" s="40"/>
      <c r="AM42" s="40"/>
      <c r="AN42" s="70"/>
      <c r="AO42" s="40"/>
      <c r="AP42" s="40"/>
      <c r="AQ42" s="40"/>
      <c r="AR42" s="40"/>
      <c r="AS42" s="40"/>
      <c r="AT42" s="40"/>
      <c r="AU42" s="40"/>
      <c r="AW42" s="40"/>
      <c r="AX42" s="40"/>
      <c r="AY42" s="40"/>
      <c r="AZ42" s="40"/>
      <c r="BA42" s="40"/>
      <c r="BB42" s="40"/>
      <c r="BC42" s="40"/>
      <c r="BD42" s="77"/>
      <c r="BE42" s="40"/>
      <c r="BF42" s="40"/>
      <c r="BG42" s="40"/>
      <c r="BH42" s="40"/>
      <c r="BI42" s="40"/>
      <c r="BJ42" s="40"/>
      <c r="BK42" s="40"/>
      <c r="BL42" s="77"/>
      <c r="BM42" s="40"/>
      <c r="BN42" s="40"/>
      <c r="BO42" s="40"/>
      <c r="BP42" s="40"/>
      <c r="BQ42" s="40"/>
      <c r="BR42" s="40"/>
      <c r="BS42" s="40"/>
      <c r="BT42" s="70"/>
      <c r="BU42" s="40"/>
      <c r="BV42" s="40"/>
      <c r="BW42" s="40"/>
      <c r="BX42" s="40"/>
      <c r="BY42" s="40"/>
      <c r="BZ42" s="40"/>
      <c r="CA42" s="40"/>
      <c r="CC42" s="40"/>
      <c r="CD42" s="40"/>
      <c r="CE42" s="40"/>
      <c r="CF42" s="40"/>
      <c r="CG42" s="40"/>
      <c r="CH42" s="40"/>
      <c r="CI42" s="40"/>
      <c r="CJ42" s="77"/>
      <c r="CK42" s="40"/>
      <c r="CL42" s="40"/>
      <c r="CM42" s="40"/>
      <c r="CN42" s="40"/>
      <c r="CO42" s="40"/>
      <c r="CP42" s="40"/>
      <c r="CQ42" s="40"/>
      <c r="CR42" s="77"/>
      <c r="CS42" s="40"/>
      <c r="CT42" s="40"/>
      <c r="CU42" s="40"/>
      <c r="CV42" s="40"/>
      <c r="CW42" s="40"/>
      <c r="CX42" s="40"/>
      <c r="CY42" s="40"/>
      <c r="CZ42" s="70"/>
      <c r="DA42" s="40"/>
      <c r="DB42" s="40"/>
      <c r="DC42" s="40"/>
      <c r="DD42" s="40"/>
      <c r="DE42" s="40"/>
      <c r="DF42" s="40"/>
      <c r="DG42" s="40"/>
      <c r="DI42" s="40"/>
      <c r="DJ42" s="40"/>
      <c r="DK42" s="40"/>
      <c r="DL42" s="40"/>
      <c r="DM42" s="40"/>
      <c r="DN42" s="40"/>
      <c r="DO42" s="40"/>
      <c r="DP42" s="77"/>
      <c r="DQ42" s="40"/>
      <c r="DR42" s="40"/>
      <c r="DS42" s="40"/>
      <c r="DT42" s="40"/>
      <c r="DU42" s="40"/>
      <c r="DV42" s="40"/>
      <c r="DW42" s="40"/>
      <c r="DX42" s="77"/>
      <c r="DY42" s="40"/>
      <c r="DZ42" s="40"/>
      <c r="EA42" s="40"/>
      <c r="EB42" s="40"/>
      <c r="EC42" s="40"/>
      <c r="ED42" s="40"/>
      <c r="EE42" s="40"/>
      <c r="EF42" s="70"/>
      <c r="EG42" s="40"/>
      <c r="EH42" s="40"/>
      <c r="EI42" s="40"/>
      <c r="EJ42" s="40"/>
      <c r="EK42" s="40"/>
      <c r="EL42" s="40"/>
      <c r="EM42" s="40"/>
      <c r="EO42" s="40"/>
      <c r="EP42" s="40"/>
      <c r="EQ42" s="40"/>
      <c r="ER42" s="40"/>
      <c r="ES42" s="40"/>
      <c r="ET42" s="40"/>
      <c r="EU42" s="40"/>
      <c r="EV42" s="77"/>
      <c r="EW42" s="40"/>
      <c r="EX42" s="40"/>
      <c r="EY42" s="40"/>
      <c r="EZ42" s="40"/>
      <c r="FA42" s="40"/>
      <c r="FB42" s="40"/>
      <c r="FC42" s="40"/>
      <c r="FD42" s="77"/>
      <c r="FE42" s="40"/>
      <c r="FF42" s="40"/>
      <c r="FG42" s="40"/>
      <c r="FH42" s="40"/>
      <c r="FI42" s="40"/>
      <c r="FJ42" s="40"/>
      <c r="FK42" s="40"/>
      <c r="FL42" s="70"/>
      <c r="FM42" s="40"/>
      <c r="FN42" s="40"/>
      <c r="FO42" s="40"/>
      <c r="FP42" s="40"/>
      <c r="FQ42" s="40"/>
      <c r="FR42" s="40"/>
      <c r="FS42" s="40"/>
      <c r="FU42" s="40"/>
      <c r="FV42" s="40"/>
      <c r="FW42" s="40"/>
      <c r="FX42" s="40"/>
      <c r="FY42" s="40"/>
      <c r="FZ42" s="40"/>
      <c r="GA42" s="40"/>
      <c r="GB42" s="77"/>
      <c r="GC42" s="40"/>
      <c r="GD42" s="40"/>
      <c r="GE42" s="40"/>
      <c r="GF42" s="40"/>
      <c r="GG42" s="40"/>
      <c r="GH42" s="40"/>
      <c r="GI42" s="40"/>
      <c r="GJ42" s="77"/>
      <c r="GK42" s="40"/>
      <c r="GL42" s="40"/>
      <c r="GM42" s="40"/>
      <c r="GN42" s="40"/>
      <c r="GO42" s="40"/>
      <c r="GP42" s="40"/>
      <c r="GQ42" s="40"/>
      <c r="GR42" s="70"/>
      <c r="GS42" s="40"/>
      <c r="GT42" s="40"/>
      <c r="GU42" s="40"/>
      <c r="GV42" s="40"/>
      <c r="GW42" s="40"/>
      <c r="GX42" s="40"/>
      <c r="GY42" s="40"/>
      <c r="HU42" s="23"/>
      <c r="HV42" s="23"/>
      <c r="HW42" s="23"/>
      <c r="HX42" s="23"/>
      <c r="HY42" s="23"/>
      <c r="HZ42" s="23"/>
      <c r="IA42" s="23"/>
      <c r="IB42" s="23"/>
      <c r="IC42" s="23"/>
      <c r="ID42" s="23"/>
      <c r="IE42" s="23"/>
      <c r="IF42" s="23"/>
      <c r="IG42" s="23"/>
      <c r="IH42" s="23"/>
      <c r="II42" s="23"/>
      <c r="IJ42" s="23"/>
      <c r="IK42" s="23"/>
      <c r="IL42" s="23"/>
      <c r="IM42" s="23"/>
      <c r="IN42" s="23"/>
    </row>
    <row r="43" s="25" customFormat="true" ht="10.8" hidden="false" customHeight="true" outlineLevel="0" collapsed="false">
      <c r="A43" s="53"/>
      <c r="B43" s="53"/>
      <c r="C43" s="53"/>
      <c r="D43" s="53"/>
      <c r="E43" s="53"/>
      <c r="F43" s="53"/>
      <c r="G43" s="53"/>
      <c r="H43" s="40"/>
      <c r="I43" s="53"/>
      <c r="J43" s="53"/>
      <c r="K43" s="53"/>
      <c r="L43" s="29"/>
      <c r="M43" s="78"/>
      <c r="N43" s="29"/>
      <c r="O43" s="31"/>
      <c r="P43" s="40"/>
      <c r="Q43" s="53"/>
      <c r="R43" s="53"/>
      <c r="S43" s="53"/>
      <c r="T43" s="53"/>
      <c r="U43" s="53"/>
      <c r="V43" s="53"/>
      <c r="W43" s="53"/>
      <c r="X43" s="40"/>
      <c r="Y43" s="53"/>
      <c r="Z43" s="53"/>
      <c r="AA43" s="53"/>
      <c r="AB43" s="53"/>
      <c r="AC43" s="53"/>
      <c r="AD43" s="53"/>
      <c r="AE43" s="53"/>
      <c r="AF43" s="40"/>
      <c r="AG43" s="53"/>
      <c r="AH43" s="53"/>
      <c r="AI43" s="53"/>
      <c r="AJ43" s="53"/>
      <c r="AK43" s="53"/>
      <c r="AL43" s="53"/>
      <c r="AM43" s="53"/>
      <c r="AN43" s="40"/>
      <c r="AO43" s="53"/>
      <c r="AP43" s="53"/>
      <c r="AQ43" s="53"/>
      <c r="AR43" s="53"/>
      <c r="AS43" s="53"/>
      <c r="AT43" s="53"/>
      <c r="AU43" s="53"/>
      <c r="AW43" s="53"/>
      <c r="AX43" s="53"/>
      <c r="AY43" s="53"/>
      <c r="AZ43" s="53"/>
      <c r="BA43" s="53"/>
      <c r="BB43" s="53"/>
      <c r="BC43" s="53"/>
      <c r="BD43" s="40"/>
      <c r="BE43" s="53"/>
      <c r="BF43" s="53"/>
      <c r="BG43" s="53"/>
      <c r="BH43" s="53"/>
      <c r="BI43" s="53"/>
      <c r="BJ43" s="53"/>
      <c r="BK43" s="53"/>
      <c r="BL43" s="40"/>
      <c r="BM43" s="53"/>
      <c r="BN43" s="53"/>
      <c r="BO43" s="53"/>
      <c r="BP43" s="53"/>
      <c r="BQ43" s="53"/>
      <c r="BR43" s="53"/>
      <c r="BS43" s="53"/>
      <c r="BT43" s="40"/>
      <c r="BU43" s="53"/>
      <c r="BV43" s="53"/>
      <c r="BW43" s="53"/>
      <c r="BX43" s="53"/>
      <c r="BY43" s="53"/>
      <c r="BZ43" s="53"/>
      <c r="CA43" s="53"/>
      <c r="CC43" s="53"/>
      <c r="CD43" s="53"/>
      <c r="CE43" s="53"/>
      <c r="CF43" s="53"/>
      <c r="CG43" s="53"/>
      <c r="CH43" s="53"/>
      <c r="CI43" s="53"/>
      <c r="CJ43" s="40"/>
      <c r="CK43" s="53"/>
      <c r="CL43" s="53"/>
      <c r="CM43" s="53"/>
      <c r="CN43" s="53"/>
      <c r="CO43" s="53"/>
      <c r="CP43" s="53"/>
      <c r="CQ43" s="53"/>
      <c r="CR43" s="40"/>
      <c r="CS43" s="53"/>
      <c r="CT43" s="53"/>
      <c r="CU43" s="53"/>
      <c r="CV43" s="53"/>
      <c r="CW43" s="53"/>
      <c r="CX43" s="53"/>
      <c r="CY43" s="53"/>
      <c r="CZ43" s="40"/>
      <c r="DA43" s="53"/>
      <c r="DB43" s="53"/>
      <c r="DC43" s="53"/>
      <c r="DD43" s="53"/>
      <c r="DE43" s="53"/>
      <c r="DF43" s="53"/>
      <c r="DG43" s="53"/>
      <c r="DI43" s="53"/>
      <c r="DJ43" s="53"/>
      <c r="DK43" s="53"/>
      <c r="DL43" s="53"/>
      <c r="DM43" s="53"/>
      <c r="DN43" s="53"/>
      <c r="DO43" s="53"/>
      <c r="DP43" s="40"/>
      <c r="DQ43" s="53"/>
      <c r="DR43" s="53"/>
      <c r="DS43" s="53"/>
      <c r="DT43" s="53"/>
      <c r="DU43" s="53"/>
      <c r="DV43" s="53"/>
      <c r="DW43" s="53"/>
      <c r="DX43" s="40"/>
      <c r="DY43" s="53"/>
      <c r="DZ43" s="53"/>
      <c r="EA43" s="53"/>
      <c r="EB43" s="53"/>
      <c r="EC43" s="53"/>
      <c r="ED43" s="53"/>
      <c r="EE43" s="53"/>
      <c r="EF43" s="40"/>
      <c r="EG43" s="53"/>
      <c r="EH43" s="53"/>
      <c r="EI43" s="53"/>
      <c r="EJ43" s="53"/>
      <c r="EK43" s="53"/>
      <c r="EL43" s="53"/>
      <c r="EM43" s="53"/>
      <c r="EO43" s="53"/>
      <c r="EP43" s="53"/>
      <c r="EQ43" s="53"/>
      <c r="ER43" s="53"/>
      <c r="ES43" s="53"/>
      <c r="ET43" s="53"/>
      <c r="EU43" s="53"/>
      <c r="EV43" s="40"/>
      <c r="EW43" s="53"/>
      <c r="EX43" s="53"/>
      <c r="EY43" s="53"/>
      <c r="EZ43" s="53"/>
      <c r="FA43" s="53"/>
      <c r="FB43" s="53"/>
      <c r="FC43" s="53"/>
      <c r="FD43" s="40"/>
      <c r="FE43" s="53"/>
      <c r="FF43" s="53"/>
      <c r="FG43" s="53"/>
      <c r="FH43" s="53"/>
      <c r="FI43" s="53"/>
      <c r="FJ43" s="53"/>
      <c r="FK43" s="53"/>
      <c r="FL43" s="40"/>
      <c r="FM43" s="53"/>
      <c r="FN43" s="53"/>
      <c r="FO43" s="53"/>
      <c r="FP43" s="53"/>
      <c r="FQ43" s="53"/>
      <c r="FR43" s="53"/>
      <c r="FS43" s="53"/>
      <c r="FU43" s="53"/>
      <c r="FV43" s="53"/>
      <c r="FW43" s="53"/>
      <c r="FX43" s="53"/>
      <c r="FY43" s="53"/>
      <c r="FZ43" s="53"/>
      <c r="GA43" s="53"/>
      <c r="GB43" s="40"/>
      <c r="GC43" s="53"/>
      <c r="GD43" s="53"/>
      <c r="GE43" s="53"/>
      <c r="GF43" s="53"/>
      <c r="GG43" s="53"/>
      <c r="GH43" s="53"/>
      <c r="GI43" s="53"/>
      <c r="GJ43" s="40"/>
      <c r="GK43" s="53"/>
      <c r="GL43" s="53"/>
      <c r="GM43" s="53"/>
      <c r="GN43" s="53"/>
      <c r="GO43" s="53"/>
      <c r="GP43" s="53"/>
      <c r="GQ43" s="53"/>
      <c r="GR43" s="40"/>
      <c r="GS43" s="53"/>
      <c r="GT43" s="53"/>
      <c r="GU43" s="53"/>
      <c r="GV43" s="53"/>
      <c r="GW43" s="53"/>
      <c r="GX43" s="53"/>
      <c r="GY43" s="53"/>
      <c r="HU43" s="23"/>
      <c r="HV43" s="23"/>
      <c r="HW43" s="23"/>
      <c r="HX43" s="23"/>
      <c r="HY43" s="23"/>
      <c r="HZ43" s="23"/>
      <c r="IA43" s="23"/>
      <c r="IB43" s="23"/>
      <c r="IC43" s="23"/>
      <c r="ID43" s="23"/>
      <c r="IE43" s="23"/>
      <c r="IF43" s="23"/>
      <c r="IG43" s="23"/>
      <c r="IH43" s="23"/>
      <c r="II43" s="23"/>
      <c r="IJ43" s="23"/>
      <c r="IK43" s="23"/>
      <c r="IL43" s="23"/>
      <c r="IM43" s="23"/>
      <c r="IN43" s="23"/>
    </row>
    <row r="44" s="25" customFormat="true" ht="10.8" hidden="false" customHeight="true" outlineLevel="0" collapsed="false">
      <c r="A44" s="29" t="n">
        <v>8</v>
      </c>
      <c r="B44" s="29"/>
      <c r="C44" s="29"/>
      <c r="D44" s="29"/>
      <c r="E44" s="29"/>
      <c r="F44" s="29"/>
      <c r="G44" s="23"/>
      <c r="H44" s="24"/>
      <c r="I44" s="23"/>
      <c r="J44" s="29"/>
      <c r="K44" s="29"/>
      <c r="L44" s="30"/>
      <c r="M44" s="29"/>
      <c r="N44" s="31"/>
      <c r="O44" s="27"/>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HU44" s="23"/>
      <c r="HV44" s="23"/>
      <c r="HW44" s="23"/>
      <c r="HX44" s="23"/>
      <c r="HY44" s="23"/>
      <c r="HZ44" s="23"/>
      <c r="IA44" s="23"/>
      <c r="IB44" s="23"/>
      <c r="IC44" s="23"/>
      <c r="ID44" s="23"/>
      <c r="IE44" s="23"/>
      <c r="IF44" s="23"/>
      <c r="IG44" s="23"/>
      <c r="IH44" s="23"/>
      <c r="II44" s="23"/>
      <c r="IJ44" s="23"/>
      <c r="IK44" s="23"/>
      <c r="IL44" s="23"/>
      <c r="IM44" s="23"/>
      <c r="IN44" s="23"/>
    </row>
    <row r="45" s="25" customFormat="true" ht="10.8" hidden="false" customHeight="true" outlineLevel="0" collapsed="false">
      <c r="A45" s="32" t="s">
        <v>90</v>
      </c>
      <c r="B45" s="33"/>
      <c r="C45" s="33"/>
      <c r="D45" s="33"/>
      <c r="E45" s="32"/>
      <c r="F45" s="32"/>
      <c r="G45" s="33"/>
      <c r="H45" s="35" t="n">
        <v>2019</v>
      </c>
      <c r="I45" s="33"/>
      <c r="J45" s="33"/>
      <c r="K45" s="33"/>
      <c r="L45" s="33"/>
      <c r="M45" s="33"/>
      <c r="N45" s="33"/>
      <c r="O45" s="33"/>
      <c r="P45" s="40"/>
      <c r="Q45" s="53"/>
      <c r="R45" s="53"/>
      <c r="S45" s="53"/>
      <c r="T45" s="53"/>
      <c r="U45" s="53"/>
      <c r="V45" s="53"/>
      <c r="W45" s="53"/>
      <c r="X45" s="40"/>
      <c r="Y45" s="53"/>
      <c r="Z45" s="53"/>
      <c r="AA45" s="53"/>
      <c r="AB45" s="53"/>
      <c r="AC45" s="53"/>
      <c r="AD45" s="53"/>
      <c r="AE45" s="53"/>
      <c r="AF45" s="40"/>
      <c r="AG45" s="53"/>
      <c r="AH45" s="53"/>
      <c r="AI45" s="53"/>
      <c r="AJ45" s="53"/>
      <c r="AK45" s="53"/>
      <c r="AL45" s="53"/>
      <c r="AM45" s="53"/>
      <c r="AN45" s="40"/>
      <c r="AO45" s="53"/>
      <c r="AP45" s="53"/>
      <c r="AQ45" s="53"/>
      <c r="AR45" s="53"/>
      <c r="AS45" s="53"/>
      <c r="AT45" s="53"/>
      <c r="AU45" s="53"/>
      <c r="AW45" s="53"/>
      <c r="AX45" s="53"/>
      <c r="AY45" s="53"/>
      <c r="AZ45" s="53"/>
      <c r="BA45" s="53"/>
      <c r="BB45" s="53"/>
      <c r="BC45" s="53"/>
      <c r="BD45" s="40"/>
      <c r="BE45" s="53"/>
      <c r="BF45" s="53"/>
      <c r="BG45" s="53"/>
      <c r="BH45" s="53"/>
      <c r="BI45" s="53"/>
      <c r="BJ45" s="53"/>
      <c r="BK45" s="53"/>
      <c r="BL45" s="40"/>
      <c r="BM45" s="53"/>
      <c r="BN45" s="53"/>
      <c r="BO45" s="53"/>
      <c r="BP45" s="53"/>
      <c r="BQ45" s="53"/>
      <c r="BR45" s="53"/>
      <c r="BS45" s="53"/>
      <c r="BT45" s="40"/>
      <c r="BU45" s="53"/>
      <c r="BV45" s="53"/>
      <c r="BW45" s="53"/>
      <c r="BX45" s="53"/>
      <c r="BY45" s="53"/>
      <c r="BZ45" s="53"/>
      <c r="CA45" s="53"/>
      <c r="CC45" s="53"/>
      <c r="CD45" s="53"/>
      <c r="CE45" s="53"/>
      <c r="CF45" s="53"/>
      <c r="CG45" s="53"/>
      <c r="CH45" s="53"/>
      <c r="CI45" s="53"/>
      <c r="CJ45" s="40"/>
      <c r="CK45" s="53"/>
      <c r="CL45" s="53"/>
      <c r="CM45" s="53"/>
      <c r="CN45" s="53"/>
      <c r="CO45" s="53"/>
      <c r="CP45" s="53"/>
      <c r="CQ45" s="53"/>
      <c r="CR45" s="40"/>
      <c r="CS45" s="53"/>
      <c r="CT45" s="53"/>
      <c r="CU45" s="53"/>
      <c r="CV45" s="53"/>
      <c r="CW45" s="53"/>
      <c r="CX45" s="53"/>
      <c r="CY45" s="53"/>
      <c r="CZ45" s="40"/>
      <c r="DA45" s="53"/>
      <c r="DB45" s="53"/>
      <c r="DC45" s="53"/>
      <c r="DD45" s="53"/>
      <c r="DE45" s="53"/>
      <c r="DF45" s="53"/>
      <c r="DG45" s="53"/>
      <c r="DI45" s="53"/>
      <c r="DJ45" s="53"/>
      <c r="DK45" s="53"/>
      <c r="DL45" s="53"/>
      <c r="DM45" s="53"/>
      <c r="DN45" s="53"/>
      <c r="DO45" s="53"/>
      <c r="DP45" s="40"/>
      <c r="DQ45" s="53"/>
      <c r="DR45" s="53"/>
      <c r="DS45" s="53"/>
      <c r="DT45" s="53"/>
      <c r="DU45" s="53"/>
      <c r="DV45" s="53"/>
      <c r="DW45" s="53"/>
      <c r="DX45" s="40"/>
      <c r="DY45" s="53"/>
      <c r="DZ45" s="53"/>
      <c r="EA45" s="53"/>
      <c r="EB45" s="53"/>
      <c r="EC45" s="53"/>
      <c r="ED45" s="53"/>
      <c r="EE45" s="53"/>
      <c r="EF45" s="40"/>
      <c r="EG45" s="53"/>
      <c r="EH45" s="53"/>
      <c r="EI45" s="53"/>
      <c r="EJ45" s="53"/>
      <c r="EK45" s="53"/>
      <c r="EL45" s="53"/>
      <c r="EM45" s="53"/>
      <c r="EO45" s="53"/>
      <c r="EP45" s="53"/>
      <c r="EQ45" s="53"/>
      <c r="ER45" s="53"/>
      <c r="ES45" s="53"/>
      <c r="ET45" s="53"/>
      <c r="EU45" s="53"/>
      <c r="EV45" s="40"/>
      <c r="EW45" s="53"/>
      <c r="EX45" s="53"/>
      <c r="EY45" s="53"/>
      <c r="EZ45" s="53"/>
      <c r="FA45" s="53"/>
      <c r="FB45" s="53"/>
      <c r="FC45" s="53"/>
      <c r="FD45" s="40"/>
      <c r="FE45" s="53"/>
      <c r="FF45" s="53"/>
      <c r="FG45" s="53"/>
      <c r="FH45" s="53"/>
      <c r="FI45" s="53"/>
      <c r="FJ45" s="53"/>
      <c r="FK45" s="53"/>
      <c r="FL45" s="40"/>
      <c r="FM45" s="53"/>
      <c r="FN45" s="53"/>
      <c r="FO45" s="53"/>
      <c r="FP45" s="53"/>
      <c r="FQ45" s="53"/>
      <c r="FR45" s="53"/>
      <c r="FS45" s="53"/>
      <c r="FU45" s="53"/>
      <c r="FV45" s="53"/>
      <c r="FW45" s="53"/>
      <c r="FX45" s="53"/>
      <c r="FY45" s="53"/>
      <c r="FZ45" s="53"/>
      <c r="GA45" s="53"/>
      <c r="GB45" s="40"/>
      <c r="GC45" s="53"/>
      <c r="GD45" s="53"/>
      <c r="GE45" s="53"/>
      <c r="GF45" s="53"/>
      <c r="GG45" s="53"/>
      <c r="GH45" s="53"/>
      <c r="GI45" s="53"/>
      <c r="GJ45" s="40"/>
      <c r="GK45" s="53"/>
      <c r="GL45" s="53"/>
      <c r="GM45" s="53"/>
      <c r="GN45" s="53"/>
      <c r="GO45" s="53"/>
      <c r="GP45" s="53"/>
      <c r="GQ45" s="53"/>
      <c r="GR45" s="40"/>
      <c r="GS45" s="53"/>
      <c r="GT45" s="53"/>
      <c r="GU45" s="53"/>
      <c r="GV45" s="53"/>
      <c r="GW45" s="53"/>
      <c r="GX45" s="53"/>
      <c r="GY45" s="53"/>
      <c r="HU45" s="23"/>
      <c r="HV45" s="23"/>
      <c r="HW45" s="23"/>
      <c r="HX45" s="23"/>
      <c r="HY45" s="23"/>
      <c r="HZ45" s="23"/>
      <c r="IA45" s="23"/>
      <c r="IB45" s="23"/>
      <c r="IC45" s="23"/>
      <c r="ID45" s="23"/>
      <c r="IE45" s="23"/>
      <c r="IF45" s="23"/>
      <c r="IG45" s="23"/>
      <c r="IH45" s="23"/>
      <c r="II45" s="23"/>
      <c r="IJ45" s="23"/>
      <c r="IK45" s="23"/>
      <c r="IL45" s="23"/>
      <c r="IM45" s="23"/>
      <c r="IN45" s="23"/>
    </row>
    <row r="46" s="25" customFormat="true" ht="10.8" hidden="false" customHeight="true" outlineLevel="0" collapsed="false">
      <c r="A46" s="37" t="n">
        <v>7</v>
      </c>
      <c r="B46" s="37" t="n">
        <v>8</v>
      </c>
      <c r="C46" s="37" t="n">
        <v>9</v>
      </c>
      <c r="D46" s="37" t="n">
        <v>10</v>
      </c>
      <c r="E46" s="37" t="n">
        <v>11</v>
      </c>
      <c r="F46" s="39" t="n">
        <v>12</v>
      </c>
      <c r="G46" s="37" t="n">
        <v>13</v>
      </c>
      <c r="H46" s="40"/>
      <c r="I46" s="37" t="n">
        <v>14</v>
      </c>
      <c r="J46" s="41" t="n">
        <v>15</v>
      </c>
      <c r="K46" s="37" t="n">
        <v>16</v>
      </c>
      <c r="L46" s="37" t="n">
        <v>17</v>
      </c>
      <c r="M46" s="37" t="n">
        <v>18</v>
      </c>
      <c r="N46" s="37" t="n">
        <v>19</v>
      </c>
      <c r="O46" s="37" t="n">
        <v>20</v>
      </c>
      <c r="P46" s="77"/>
      <c r="Q46" s="40"/>
      <c r="R46" s="40"/>
      <c r="S46" s="40"/>
      <c r="T46" s="40"/>
      <c r="U46" s="40"/>
      <c r="V46" s="40"/>
      <c r="W46" s="40"/>
      <c r="X46" s="77"/>
      <c r="Y46" s="40"/>
      <c r="Z46" s="40"/>
      <c r="AA46" s="40"/>
      <c r="AB46" s="40"/>
      <c r="AC46" s="40"/>
      <c r="AD46" s="40"/>
      <c r="AE46" s="40"/>
      <c r="AF46" s="77"/>
      <c r="AG46" s="40"/>
      <c r="AH46" s="40"/>
      <c r="AI46" s="40"/>
      <c r="AJ46" s="40"/>
      <c r="AK46" s="40"/>
      <c r="AL46" s="40"/>
      <c r="AM46" s="40"/>
      <c r="AN46" s="77"/>
      <c r="AO46" s="40"/>
      <c r="AP46" s="40"/>
      <c r="AQ46" s="40"/>
      <c r="AR46" s="40"/>
      <c r="AS46" s="40"/>
      <c r="AT46" s="40"/>
      <c r="AU46" s="40"/>
      <c r="AW46" s="40"/>
      <c r="AX46" s="40"/>
      <c r="AY46" s="40"/>
      <c r="AZ46" s="40"/>
      <c r="BA46" s="40"/>
      <c r="BB46" s="40"/>
      <c r="BC46" s="40"/>
      <c r="BD46" s="77"/>
      <c r="BE46" s="40"/>
      <c r="BF46" s="40"/>
      <c r="BG46" s="40"/>
      <c r="BH46" s="40"/>
      <c r="BI46" s="40"/>
      <c r="BJ46" s="40"/>
      <c r="BK46" s="40"/>
      <c r="BL46" s="77"/>
      <c r="BM46" s="40"/>
      <c r="BN46" s="40"/>
      <c r="BO46" s="40"/>
      <c r="BP46" s="40"/>
      <c r="BQ46" s="40"/>
      <c r="BR46" s="40"/>
      <c r="BS46" s="40"/>
      <c r="BT46" s="77"/>
      <c r="BU46" s="40"/>
      <c r="BV46" s="40"/>
      <c r="BW46" s="40"/>
      <c r="BX46" s="40"/>
      <c r="BY46" s="40"/>
      <c r="BZ46" s="40"/>
      <c r="CA46" s="40"/>
      <c r="CC46" s="40"/>
      <c r="CD46" s="40"/>
      <c r="CE46" s="40"/>
      <c r="CF46" s="40"/>
      <c r="CG46" s="40"/>
      <c r="CH46" s="40"/>
      <c r="CI46" s="40"/>
      <c r="CJ46" s="77"/>
      <c r="CK46" s="40"/>
      <c r="CL46" s="40"/>
      <c r="CM46" s="40"/>
      <c r="CN46" s="40"/>
      <c r="CO46" s="40"/>
      <c r="CP46" s="40"/>
      <c r="CQ46" s="40"/>
      <c r="CR46" s="77"/>
      <c r="CS46" s="40"/>
      <c r="CT46" s="40"/>
      <c r="CU46" s="40"/>
      <c r="CV46" s="40"/>
      <c r="CW46" s="40"/>
      <c r="CX46" s="40"/>
      <c r="CY46" s="40"/>
      <c r="CZ46" s="77"/>
      <c r="DA46" s="40"/>
      <c r="DB46" s="40"/>
      <c r="DC46" s="40"/>
      <c r="DD46" s="40"/>
      <c r="DE46" s="40"/>
      <c r="DF46" s="40"/>
      <c r="DG46" s="40"/>
      <c r="DI46" s="40"/>
      <c r="DJ46" s="40"/>
      <c r="DK46" s="40"/>
      <c r="DL46" s="40"/>
      <c r="DM46" s="40"/>
      <c r="DN46" s="40"/>
      <c r="DO46" s="40"/>
      <c r="DP46" s="77"/>
      <c r="DQ46" s="40"/>
      <c r="DR46" s="40"/>
      <c r="DS46" s="40"/>
      <c r="DT46" s="40"/>
      <c r="DU46" s="40"/>
      <c r="DV46" s="40"/>
      <c r="DW46" s="40"/>
      <c r="DX46" s="77"/>
      <c r="DY46" s="40"/>
      <c r="DZ46" s="40"/>
      <c r="EA46" s="40"/>
      <c r="EB46" s="40"/>
      <c r="EC46" s="40"/>
      <c r="ED46" s="40"/>
      <c r="EE46" s="40"/>
      <c r="EF46" s="77"/>
      <c r="EG46" s="40"/>
      <c r="EH46" s="40"/>
      <c r="EI46" s="40"/>
      <c r="EJ46" s="40"/>
      <c r="EK46" s="40"/>
      <c r="EL46" s="40"/>
      <c r="EM46" s="40"/>
      <c r="EO46" s="40"/>
      <c r="EP46" s="40"/>
      <c r="EQ46" s="40"/>
      <c r="ER46" s="40"/>
      <c r="ES46" s="40"/>
      <c r="ET46" s="40"/>
      <c r="EU46" s="40"/>
      <c r="EV46" s="77"/>
      <c r="EW46" s="40"/>
      <c r="EX46" s="40"/>
      <c r="EY46" s="40"/>
      <c r="EZ46" s="40"/>
      <c r="FA46" s="40"/>
      <c r="FB46" s="40"/>
      <c r="FC46" s="40"/>
      <c r="FD46" s="77"/>
      <c r="FE46" s="40"/>
      <c r="FF46" s="40"/>
      <c r="FG46" s="40"/>
      <c r="FH46" s="40"/>
      <c r="FI46" s="40"/>
      <c r="FJ46" s="40"/>
      <c r="FK46" s="40"/>
      <c r="FL46" s="77"/>
      <c r="FM46" s="40"/>
      <c r="FN46" s="40"/>
      <c r="FO46" s="40"/>
      <c r="FP46" s="40"/>
      <c r="FQ46" s="40"/>
      <c r="FR46" s="40"/>
      <c r="FS46" s="40"/>
      <c r="FU46" s="40"/>
      <c r="FV46" s="40"/>
      <c r="FW46" s="40"/>
      <c r="FX46" s="40"/>
      <c r="FY46" s="40"/>
      <c r="FZ46" s="40"/>
      <c r="GA46" s="40"/>
      <c r="GB46" s="77"/>
      <c r="GC46" s="40"/>
      <c r="GD46" s="40"/>
      <c r="GE46" s="40"/>
      <c r="GF46" s="40"/>
      <c r="GG46" s="40"/>
      <c r="GH46" s="40"/>
      <c r="GI46" s="40"/>
      <c r="GJ46" s="77"/>
      <c r="GK46" s="40"/>
      <c r="GL46" s="40"/>
      <c r="GM46" s="40"/>
      <c r="GN46" s="40"/>
      <c r="GO46" s="40"/>
      <c r="GP46" s="40"/>
      <c r="GQ46" s="40"/>
      <c r="GR46" s="77"/>
      <c r="GS46" s="40"/>
      <c r="GT46" s="40"/>
      <c r="GU46" s="40"/>
      <c r="GV46" s="40"/>
      <c r="GW46" s="40"/>
      <c r="GX46" s="40"/>
      <c r="GY46" s="40"/>
      <c r="HU46" s="23"/>
      <c r="HV46" s="23"/>
      <c r="HW46" s="23"/>
      <c r="HX46" s="23"/>
      <c r="HY46" s="23"/>
      <c r="HZ46" s="23"/>
      <c r="IA46" s="23"/>
      <c r="IB46" s="23"/>
      <c r="IC46" s="23"/>
      <c r="ID46" s="23"/>
      <c r="IE46" s="23"/>
      <c r="IF46" s="23"/>
      <c r="IG46" s="23"/>
      <c r="IH46" s="23"/>
      <c r="II46" s="23"/>
      <c r="IJ46" s="23"/>
      <c r="IK46" s="23"/>
      <c r="IL46" s="23"/>
      <c r="IM46" s="23"/>
      <c r="IN46" s="23"/>
    </row>
    <row r="47" s="25" customFormat="true" ht="10.8" hidden="false" customHeight="true" outlineLevel="0" collapsed="false">
      <c r="A47" s="46" t="s">
        <v>83</v>
      </c>
      <c r="B47" s="46" t="s">
        <v>84</v>
      </c>
      <c r="C47" s="46" t="s">
        <v>85</v>
      </c>
      <c r="D47" s="46" t="s">
        <v>86</v>
      </c>
      <c r="E47" s="46" t="s">
        <v>85</v>
      </c>
      <c r="F47" s="46" t="s">
        <v>87</v>
      </c>
      <c r="G47" s="46" t="s">
        <v>83</v>
      </c>
      <c r="H47" s="47"/>
      <c r="I47" s="48" t="s">
        <v>83</v>
      </c>
      <c r="J47" s="48" t="s">
        <v>84</v>
      </c>
      <c r="K47" s="48" t="s">
        <v>85</v>
      </c>
      <c r="L47" s="48" t="s">
        <v>86</v>
      </c>
      <c r="M47" s="48" t="s">
        <v>85</v>
      </c>
      <c r="N47" s="48" t="s">
        <v>87</v>
      </c>
      <c r="O47" s="48" t="s">
        <v>83</v>
      </c>
      <c r="P47" s="77"/>
      <c r="Q47" s="53"/>
      <c r="R47" s="53"/>
      <c r="S47" s="53"/>
      <c r="T47" s="53"/>
      <c r="U47" s="53"/>
      <c r="V47" s="53"/>
      <c r="W47" s="53"/>
      <c r="X47" s="77"/>
      <c r="Y47" s="53"/>
      <c r="Z47" s="53"/>
      <c r="AA47" s="53"/>
      <c r="AB47" s="53"/>
      <c r="AC47" s="53"/>
      <c r="AD47" s="53"/>
      <c r="AE47" s="53"/>
      <c r="AF47" s="77"/>
      <c r="AG47" s="53"/>
      <c r="AH47" s="53"/>
      <c r="AI47" s="53"/>
      <c r="AJ47" s="53"/>
      <c r="AK47" s="53"/>
      <c r="AL47" s="53"/>
      <c r="AM47" s="53"/>
      <c r="AN47" s="77"/>
      <c r="AO47" s="53"/>
      <c r="AP47" s="53"/>
      <c r="AQ47" s="53"/>
      <c r="AR47" s="53"/>
      <c r="AS47" s="53"/>
      <c r="AT47" s="53"/>
      <c r="AU47" s="53"/>
      <c r="AW47" s="53"/>
      <c r="AX47" s="53"/>
      <c r="AY47" s="53"/>
      <c r="AZ47" s="53"/>
      <c r="BA47" s="53"/>
      <c r="BB47" s="53"/>
      <c r="BC47" s="53"/>
      <c r="BD47" s="77"/>
      <c r="BE47" s="53"/>
      <c r="BF47" s="53"/>
      <c r="BG47" s="53"/>
      <c r="BH47" s="53"/>
      <c r="BI47" s="53"/>
      <c r="BJ47" s="53"/>
      <c r="BK47" s="53"/>
      <c r="BL47" s="77"/>
      <c r="BM47" s="53"/>
      <c r="BN47" s="53"/>
      <c r="BO47" s="53"/>
      <c r="BP47" s="53"/>
      <c r="BQ47" s="53"/>
      <c r="BR47" s="53"/>
      <c r="BS47" s="53"/>
      <c r="BT47" s="77"/>
      <c r="BU47" s="53"/>
      <c r="BV47" s="53"/>
      <c r="BW47" s="53"/>
      <c r="BX47" s="53"/>
      <c r="BY47" s="53"/>
      <c r="BZ47" s="53"/>
      <c r="CA47" s="53"/>
      <c r="CC47" s="53"/>
      <c r="CD47" s="53"/>
      <c r="CE47" s="53"/>
      <c r="CF47" s="53"/>
      <c r="CG47" s="53"/>
      <c r="CH47" s="53"/>
      <c r="CI47" s="53"/>
      <c r="CJ47" s="77"/>
      <c r="CK47" s="53"/>
      <c r="CL47" s="53"/>
      <c r="CM47" s="53"/>
      <c r="CN47" s="53"/>
      <c r="CO47" s="53"/>
      <c r="CP47" s="53"/>
      <c r="CQ47" s="53"/>
      <c r="CR47" s="77"/>
      <c r="CS47" s="53"/>
      <c r="CT47" s="53"/>
      <c r="CU47" s="53"/>
      <c r="CV47" s="53"/>
      <c r="CW47" s="53"/>
      <c r="CX47" s="53"/>
      <c r="CY47" s="53"/>
      <c r="CZ47" s="77"/>
      <c r="DA47" s="53"/>
      <c r="DB47" s="53"/>
      <c r="DC47" s="53"/>
      <c r="DD47" s="53"/>
      <c r="DE47" s="53"/>
      <c r="DF47" s="53"/>
      <c r="DG47" s="53"/>
      <c r="DI47" s="53"/>
      <c r="DJ47" s="53"/>
      <c r="DK47" s="53"/>
      <c r="DL47" s="53"/>
      <c r="DM47" s="53"/>
      <c r="DN47" s="53"/>
      <c r="DO47" s="53"/>
      <c r="DP47" s="77"/>
      <c r="DQ47" s="53"/>
      <c r="DR47" s="53"/>
      <c r="DS47" s="53"/>
      <c r="DT47" s="53"/>
      <c r="DU47" s="53"/>
      <c r="DV47" s="53"/>
      <c r="DW47" s="53"/>
      <c r="DX47" s="77"/>
      <c r="DY47" s="53"/>
      <c r="DZ47" s="53"/>
      <c r="EA47" s="53"/>
      <c r="EB47" s="53"/>
      <c r="EC47" s="53"/>
      <c r="ED47" s="53"/>
      <c r="EE47" s="53"/>
      <c r="EF47" s="77"/>
      <c r="EG47" s="53"/>
      <c r="EH47" s="53"/>
      <c r="EI47" s="53"/>
      <c r="EJ47" s="53"/>
      <c r="EK47" s="53"/>
      <c r="EL47" s="53"/>
      <c r="EM47" s="53"/>
      <c r="EO47" s="53"/>
      <c r="EP47" s="53"/>
      <c r="EQ47" s="53"/>
      <c r="ER47" s="53"/>
      <c r="ES47" s="53"/>
      <c r="ET47" s="53"/>
      <c r="EU47" s="53"/>
      <c r="EV47" s="77"/>
      <c r="EW47" s="53"/>
      <c r="EX47" s="53"/>
      <c r="EY47" s="53"/>
      <c r="EZ47" s="53"/>
      <c r="FA47" s="53"/>
      <c r="FB47" s="53"/>
      <c r="FC47" s="53"/>
      <c r="FD47" s="77"/>
      <c r="FE47" s="53"/>
      <c r="FF47" s="53"/>
      <c r="FG47" s="53"/>
      <c r="FH47" s="53"/>
      <c r="FI47" s="53"/>
      <c r="FJ47" s="53"/>
      <c r="FK47" s="53"/>
      <c r="FL47" s="77"/>
      <c r="FM47" s="53"/>
      <c r="FN47" s="53"/>
      <c r="FO47" s="53"/>
      <c r="FP47" s="53"/>
      <c r="FQ47" s="53"/>
      <c r="FR47" s="53"/>
      <c r="FS47" s="53"/>
      <c r="FU47" s="53"/>
      <c r="FV47" s="53"/>
      <c r="FW47" s="53"/>
      <c r="FX47" s="53"/>
      <c r="FY47" s="53"/>
      <c r="FZ47" s="53"/>
      <c r="GA47" s="53"/>
      <c r="GB47" s="77"/>
      <c r="GC47" s="53"/>
      <c r="GD47" s="53"/>
      <c r="GE47" s="53"/>
      <c r="GF47" s="53"/>
      <c r="GG47" s="53"/>
      <c r="GH47" s="53"/>
      <c r="GI47" s="53"/>
      <c r="GJ47" s="77"/>
      <c r="GK47" s="53"/>
      <c r="GL47" s="53"/>
      <c r="GM47" s="53"/>
      <c r="GN47" s="53"/>
      <c r="GO47" s="53"/>
      <c r="GP47" s="53"/>
      <c r="GQ47" s="53"/>
      <c r="GR47" s="77"/>
      <c r="GS47" s="53"/>
      <c r="GT47" s="53"/>
      <c r="GU47" s="53"/>
      <c r="GV47" s="53"/>
      <c r="GW47" s="53"/>
      <c r="GX47" s="53"/>
      <c r="GY47" s="53"/>
      <c r="HU47" s="23"/>
      <c r="HV47" s="23"/>
      <c r="HW47" s="23"/>
      <c r="HX47" s="23"/>
      <c r="HY47" s="23"/>
      <c r="HZ47" s="23"/>
      <c r="IA47" s="23"/>
      <c r="IB47" s="23"/>
      <c r="IC47" s="23"/>
      <c r="ID47" s="23"/>
      <c r="IE47" s="23"/>
      <c r="IF47" s="23"/>
      <c r="IG47" s="23"/>
      <c r="IH47" s="23"/>
      <c r="II47" s="23"/>
      <c r="IJ47" s="23"/>
      <c r="IK47" s="23"/>
      <c r="IL47" s="23"/>
      <c r="IM47" s="23"/>
      <c r="IN47" s="23"/>
    </row>
    <row r="48" s="25" customFormat="true" ht="10.8" hidden="false" customHeight="true" outlineLevel="0" collapsed="false">
      <c r="A48" s="40"/>
      <c r="B48" s="40"/>
      <c r="C48" s="40"/>
      <c r="D48" s="40"/>
      <c r="E48" s="40"/>
      <c r="F48" s="40"/>
      <c r="G48" s="40"/>
      <c r="H48" s="53"/>
      <c r="I48" s="40"/>
      <c r="J48" s="40"/>
      <c r="K48" s="40"/>
      <c r="L48" s="40"/>
      <c r="M48" s="40"/>
      <c r="N48" s="40"/>
      <c r="O48" s="40"/>
      <c r="P48" s="53"/>
      <c r="Q48" s="40"/>
      <c r="R48" s="40"/>
      <c r="S48" s="40"/>
      <c r="T48" s="40"/>
      <c r="U48" s="40"/>
      <c r="V48" s="40"/>
      <c r="W48" s="40"/>
      <c r="X48" s="53"/>
      <c r="Y48" s="40"/>
      <c r="Z48" s="40"/>
      <c r="AA48" s="40"/>
      <c r="AB48" s="40"/>
      <c r="AC48" s="40"/>
      <c r="AD48" s="40"/>
      <c r="AE48" s="40"/>
      <c r="AF48" s="53"/>
      <c r="AG48" s="40"/>
      <c r="AH48" s="40"/>
      <c r="AI48" s="40"/>
      <c r="AJ48" s="40"/>
      <c r="AK48" s="40"/>
      <c r="AL48" s="40"/>
      <c r="AM48" s="40"/>
      <c r="AN48" s="53"/>
      <c r="AO48" s="40"/>
      <c r="AP48" s="40"/>
      <c r="AQ48" s="40"/>
      <c r="AR48" s="40"/>
      <c r="AS48" s="40"/>
      <c r="AT48" s="40"/>
      <c r="AU48" s="40"/>
      <c r="AW48" s="40"/>
      <c r="AX48" s="40"/>
      <c r="AY48" s="40"/>
      <c r="AZ48" s="40"/>
      <c r="BA48" s="40"/>
      <c r="BB48" s="40"/>
      <c r="BC48" s="40"/>
      <c r="BD48" s="53"/>
      <c r="BE48" s="40"/>
      <c r="BF48" s="40"/>
      <c r="BG48" s="40"/>
      <c r="BH48" s="40"/>
      <c r="BI48" s="40"/>
      <c r="BJ48" s="40"/>
      <c r="BK48" s="40"/>
      <c r="BL48" s="53"/>
      <c r="BM48" s="40"/>
      <c r="BN48" s="40"/>
      <c r="BO48" s="40"/>
      <c r="BP48" s="40"/>
      <c r="BQ48" s="40"/>
      <c r="BR48" s="40"/>
      <c r="BS48" s="40"/>
      <c r="BT48" s="53"/>
      <c r="BU48" s="40"/>
      <c r="BV48" s="40"/>
      <c r="BW48" s="40"/>
      <c r="BX48" s="40"/>
      <c r="BY48" s="40"/>
      <c r="BZ48" s="40"/>
      <c r="CA48" s="40"/>
      <c r="CC48" s="40"/>
      <c r="CD48" s="40"/>
      <c r="CE48" s="40"/>
      <c r="CF48" s="40"/>
      <c r="CG48" s="40"/>
      <c r="CH48" s="40"/>
      <c r="CI48" s="40"/>
      <c r="CJ48" s="53"/>
      <c r="CK48" s="40"/>
      <c r="CL48" s="40"/>
      <c r="CM48" s="40"/>
      <c r="CN48" s="40"/>
      <c r="CO48" s="40"/>
      <c r="CP48" s="40"/>
      <c r="CQ48" s="40"/>
      <c r="CR48" s="53"/>
      <c r="CS48" s="40"/>
      <c r="CT48" s="40"/>
      <c r="CU48" s="40"/>
      <c r="CV48" s="40"/>
      <c r="CW48" s="40"/>
      <c r="CX48" s="40"/>
      <c r="CY48" s="40"/>
      <c r="CZ48" s="53"/>
      <c r="DA48" s="40"/>
      <c r="DB48" s="40"/>
      <c r="DC48" s="40"/>
      <c r="DD48" s="40"/>
      <c r="DE48" s="40"/>
      <c r="DF48" s="40"/>
      <c r="DG48" s="40"/>
      <c r="DI48" s="40"/>
      <c r="DJ48" s="40"/>
      <c r="DK48" s="40"/>
      <c r="DL48" s="40"/>
      <c r="DM48" s="40"/>
      <c r="DN48" s="40"/>
      <c r="DO48" s="40"/>
      <c r="DP48" s="53"/>
      <c r="DQ48" s="40"/>
      <c r="DR48" s="40"/>
      <c r="DS48" s="40"/>
      <c r="DT48" s="40"/>
      <c r="DU48" s="40"/>
      <c r="DV48" s="40"/>
      <c r="DW48" s="40"/>
      <c r="DX48" s="53"/>
      <c r="DY48" s="40"/>
      <c r="DZ48" s="40"/>
      <c r="EA48" s="40"/>
      <c r="EB48" s="40"/>
      <c r="EC48" s="40"/>
      <c r="ED48" s="40"/>
      <c r="EE48" s="40"/>
      <c r="EF48" s="53"/>
      <c r="EG48" s="40"/>
      <c r="EH48" s="40"/>
      <c r="EI48" s="40"/>
      <c r="EJ48" s="40"/>
      <c r="EK48" s="40"/>
      <c r="EL48" s="40"/>
      <c r="EM48" s="40"/>
      <c r="EO48" s="40"/>
      <c r="EP48" s="40"/>
      <c r="EQ48" s="40"/>
      <c r="ER48" s="40"/>
      <c r="ES48" s="40"/>
      <c r="ET48" s="40"/>
      <c r="EU48" s="40"/>
      <c r="EV48" s="53"/>
      <c r="EW48" s="40"/>
      <c r="EX48" s="40"/>
      <c r="EY48" s="40"/>
      <c r="EZ48" s="40"/>
      <c r="FA48" s="40"/>
      <c r="FB48" s="40"/>
      <c r="FC48" s="40"/>
      <c r="FD48" s="53"/>
      <c r="FE48" s="40"/>
      <c r="FF48" s="40"/>
      <c r="FG48" s="40"/>
      <c r="FH48" s="40"/>
      <c r="FI48" s="40"/>
      <c r="FJ48" s="40"/>
      <c r="FK48" s="40"/>
      <c r="FL48" s="53"/>
      <c r="FM48" s="40"/>
      <c r="FN48" s="40"/>
      <c r="FO48" s="40"/>
      <c r="FP48" s="40"/>
      <c r="FQ48" s="40"/>
      <c r="FR48" s="40"/>
      <c r="FS48" s="40"/>
      <c r="FU48" s="40"/>
      <c r="FV48" s="40"/>
      <c r="FW48" s="40"/>
      <c r="FX48" s="40"/>
      <c r="FY48" s="40"/>
      <c r="FZ48" s="40"/>
      <c r="GA48" s="40"/>
      <c r="GB48" s="53"/>
      <c r="GC48" s="40"/>
      <c r="GD48" s="40"/>
      <c r="GE48" s="40"/>
      <c r="GF48" s="40"/>
      <c r="GG48" s="40"/>
      <c r="GH48" s="40"/>
      <c r="GI48" s="40"/>
      <c r="GJ48" s="53"/>
      <c r="GK48" s="40"/>
      <c r="GL48" s="40"/>
      <c r="GM48" s="40"/>
      <c r="GN48" s="40"/>
      <c r="GO48" s="40"/>
      <c r="GP48" s="40"/>
      <c r="GQ48" s="40"/>
      <c r="GR48" s="53"/>
      <c r="GS48" s="40"/>
      <c r="GT48" s="40"/>
      <c r="GU48" s="40"/>
      <c r="GV48" s="40"/>
      <c r="GW48" s="40"/>
      <c r="GX48" s="40"/>
      <c r="GY48" s="40"/>
      <c r="HU48" s="23"/>
      <c r="HV48" s="23"/>
      <c r="HW48" s="23"/>
      <c r="HX48" s="23"/>
      <c r="HY48" s="23"/>
      <c r="HZ48" s="23"/>
      <c r="IA48" s="23"/>
      <c r="IB48" s="23"/>
      <c r="IC48" s="23"/>
      <c r="ID48" s="23"/>
      <c r="IE48" s="23"/>
      <c r="IF48" s="23"/>
      <c r="IG48" s="23"/>
      <c r="IH48" s="23"/>
      <c r="II48" s="23"/>
      <c r="IJ48" s="23"/>
      <c r="IK48" s="23"/>
      <c r="IL48" s="23"/>
      <c r="IM48" s="23"/>
      <c r="IN48" s="23"/>
    </row>
    <row r="49" s="25" customFormat="true" ht="10.8" hidden="false" customHeight="true" outlineLevel="0" collapsed="false">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c r="GY49" s="53"/>
      <c r="HU49" s="23"/>
      <c r="HV49" s="23"/>
      <c r="HW49" s="23"/>
      <c r="HX49" s="23"/>
      <c r="HY49" s="23"/>
      <c r="HZ49" s="23"/>
      <c r="IA49" s="23"/>
      <c r="IB49" s="23"/>
      <c r="IC49" s="23"/>
      <c r="ID49" s="23"/>
      <c r="IE49" s="23"/>
      <c r="IF49" s="23"/>
      <c r="IG49" s="23"/>
      <c r="IH49" s="23"/>
      <c r="II49" s="23"/>
      <c r="IJ49" s="23"/>
      <c r="IK49" s="23"/>
      <c r="IL49" s="23"/>
      <c r="IM49" s="23"/>
      <c r="IN49" s="23"/>
    </row>
    <row r="50" s="25" customFormat="true" ht="10.8" hidden="false" customHeight="true" outlineLevel="0" collapsed="false">
      <c r="A50" s="29" t="n">
        <v>9</v>
      </c>
      <c r="B50" s="29"/>
      <c r="C50" s="29"/>
      <c r="D50" s="29"/>
      <c r="E50" s="29"/>
      <c r="F50" s="29"/>
      <c r="G50" s="23"/>
      <c r="H50" s="24"/>
      <c r="I50" s="23"/>
      <c r="J50" s="29"/>
      <c r="K50" s="29"/>
      <c r="L50" s="30"/>
      <c r="M50" s="29"/>
      <c r="N50" s="31"/>
      <c r="O50" s="27"/>
      <c r="P50" s="79"/>
      <c r="Q50" s="40"/>
      <c r="R50" s="40"/>
      <c r="S50" s="40"/>
      <c r="T50" s="40"/>
      <c r="U50" s="40"/>
      <c r="V50" s="40"/>
      <c r="W50" s="40"/>
      <c r="X50" s="79"/>
      <c r="Y50" s="40"/>
      <c r="Z50" s="40"/>
      <c r="AA50" s="40"/>
      <c r="AB50" s="40"/>
      <c r="AC50" s="40"/>
      <c r="AD50" s="40"/>
      <c r="AE50" s="40"/>
      <c r="AF50" s="79"/>
      <c r="AG50" s="40"/>
      <c r="AH50" s="40"/>
      <c r="AI50" s="40"/>
      <c r="AJ50" s="40"/>
      <c r="AK50" s="40"/>
      <c r="AL50" s="40"/>
      <c r="AM50" s="40"/>
      <c r="AN50" s="79"/>
      <c r="AO50" s="40"/>
      <c r="AP50" s="40"/>
      <c r="AQ50" s="40"/>
      <c r="AR50" s="40"/>
      <c r="AS50" s="40"/>
      <c r="AT50" s="40"/>
      <c r="AU50" s="40"/>
      <c r="AW50" s="40"/>
      <c r="AX50" s="40"/>
      <c r="AY50" s="40"/>
      <c r="AZ50" s="40"/>
      <c r="BA50" s="40"/>
      <c r="BB50" s="40"/>
      <c r="BC50" s="40"/>
      <c r="BD50" s="79"/>
      <c r="BE50" s="40"/>
      <c r="BF50" s="40"/>
      <c r="BG50" s="40"/>
      <c r="BH50" s="40"/>
      <c r="BI50" s="40"/>
      <c r="BJ50" s="40"/>
      <c r="BK50" s="40"/>
      <c r="BL50" s="79"/>
      <c r="BM50" s="40"/>
      <c r="BN50" s="40"/>
      <c r="BO50" s="40"/>
      <c r="BP50" s="40"/>
      <c r="BQ50" s="40"/>
      <c r="BR50" s="40"/>
      <c r="BS50" s="40"/>
      <c r="BT50" s="79"/>
      <c r="BU50" s="40"/>
      <c r="BV50" s="40"/>
      <c r="BW50" s="40"/>
      <c r="BX50" s="40"/>
      <c r="BY50" s="40"/>
      <c r="BZ50" s="40"/>
      <c r="CA50" s="40"/>
      <c r="CC50" s="40"/>
      <c r="CD50" s="40"/>
      <c r="CE50" s="40"/>
      <c r="CF50" s="40"/>
      <c r="CG50" s="40"/>
      <c r="CH50" s="40"/>
      <c r="CI50" s="40"/>
      <c r="CJ50" s="79"/>
      <c r="CK50" s="40"/>
      <c r="CL50" s="40"/>
      <c r="CM50" s="40"/>
      <c r="CN50" s="40"/>
      <c r="CO50" s="40"/>
      <c r="CP50" s="40"/>
      <c r="CQ50" s="40"/>
      <c r="CR50" s="79"/>
      <c r="CS50" s="40"/>
      <c r="CT50" s="40"/>
      <c r="CU50" s="40"/>
      <c r="CV50" s="40"/>
      <c r="CW50" s="40"/>
      <c r="CX50" s="40"/>
      <c r="CY50" s="40"/>
      <c r="CZ50" s="79"/>
      <c r="DA50" s="40"/>
      <c r="DB50" s="40"/>
      <c r="DC50" s="40"/>
      <c r="DD50" s="40"/>
      <c r="DE50" s="40"/>
      <c r="DF50" s="40"/>
      <c r="DG50" s="40"/>
      <c r="DI50" s="40"/>
      <c r="DJ50" s="40"/>
      <c r="DK50" s="40"/>
      <c r="DL50" s="40"/>
      <c r="DM50" s="40"/>
      <c r="DN50" s="40"/>
      <c r="DO50" s="40"/>
      <c r="DP50" s="79"/>
      <c r="DQ50" s="40"/>
      <c r="DR50" s="40"/>
      <c r="DS50" s="40"/>
      <c r="DT50" s="40"/>
      <c r="DU50" s="40"/>
      <c r="DV50" s="40"/>
      <c r="DW50" s="40"/>
      <c r="DX50" s="79"/>
      <c r="DY50" s="40"/>
      <c r="DZ50" s="40"/>
      <c r="EA50" s="40"/>
      <c r="EB50" s="40"/>
      <c r="EC50" s="40"/>
      <c r="ED50" s="40"/>
      <c r="EE50" s="40"/>
      <c r="EF50" s="79"/>
      <c r="EG50" s="40"/>
      <c r="EH50" s="40"/>
      <c r="EI50" s="40"/>
      <c r="EJ50" s="40"/>
      <c r="EK50" s="40"/>
      <c r="EL50" s="40"/>
      <c r="EM50" s="40"/>
      <c r="EO50" s="40"/>
      <c r="EP50" s="40"/>
      <c r="EQ50" s="40"/>
      <c r="ER50" s="40"/>
      <c r="ES50" s="40"/>
      <c r="ET50" s="40"/>
      <c r="EU50" s="40"/>
      <c r="EV50" s="79"/>
      <c r="EW50" s="40"/>
      <c r="EX50" s="40"/>
      <c r="EY50" s="40"/>
      <c r="EZ50" s="40"/>
      <c r="FA50" s="40"/>
      <c r="FB50" s="40"/>
      <c r="FC50" s="40"/>
      <c r="FD50" s="79"/>
      <c r="FE50" s="40"/>
      <c r="FF50" s="40"/>
      <c r="FG50" s="40"/>
      <c r="FH50" s="40"/>
      <c r="FI50" s="40"/>
      <c r="FJ50" s="40"/>
      <c r="FK50" s="40"/>
      <c r="FL50" s="79"/>
      <c r="FM50" s="40"/>
      <c r="FN50" s="40"/>
      <c r="FO50" s="40"/>
      <c r="FP50" s="40"/>
      <c r="FQ50" s="40"/>
      <c r="FR50" s="40"/>
      <c r="FS50" s="40"/>
      <c r="FU50" s="40"/>
      <c r="FV50" s="40"/>
      <c r="FW50" s="40"/>
      <c r="FX50" s="40"/>
      <c r="FY50" s="40"/>
      <c r="FZ50" s="40"/>
      <c r="GA50" s="40"/>
      <c r="GB50" s="79"/>
      <c r="GC50" s="40"/>
      <c r="GD50" s="40"/>
      <c r="GE50" s="40"/>
      <c r="GF50" s="40"/>
      <c r="GG50" s="40"/>
      <c r="GH50" s="40"/>
      <c r="GI50" s="40"/>
      <c r="GJ50" s="79"/>
      <c r="GK50" s="40"/>
      <c r="GL50" s="40"/>
      <c r="GM50" s="40"/>
      <c r="GN50" s="40"/>
      <c r="GO50" s="40"/>
      <c r="GP50" s="40"/>
      <c r="GQ50" s="40"/>
      <c r="GR50" s="79"/>
      <c r="GS50" s="40"/>
      <c r="GT50" s="40"/>
      <c r="GU50" s="40"/>
      <c r="GV50" s="40"/>
      <c r="GW50" s="40"/>
      <c r="GX50" s="40"/>
      <c r="GY50" s="40"/>
      <c r="HU50" s="23"/>
      <c r="HV50" s="23"/>
      <c r="HW50" s="23"/>
      <c r="HX50" s="23"/>
      <c r="HY50" s="23"/>
      <c r="HZ50" s="23"/>
      <c r="IA50" s="23"/>
      <c r="IB50" s="23"/>
      <c r="IC50" s="23"/>
      <c r="ID50" s="23"/>
      <c r="IE50" s="23"/>
      <c r="IF50" s="23"/>
      <c r="IG50" s="23"/>
      <c r="IH50" s="23"/>
      <c r="II50" s="23"/>
      <c r="IJ50" s="23"/>
      <c r="IK50" s="23"/>
      <c r="IL50" s="23"/>
      <c r="IM50" s="23"/>
      <c r="IN50" s="23"/>
    </row>
    <row r="51" s="25" customFormat="true" ht="10.8" hidden="false" customHeight="true" outlineLevel="0" collapsed="false">
      <c r="A51" s="32" t="s">
        <v>90</v>
      </c>
      <c r="B51" s="33"/>
      <c r="C51" s="33"/>
      <c r="D51" s="33"/>
      <c r="E51" s="32"/>
      <c r="F51" s="33"/>
      <c r="G51" s="33"/>
      <c r="H51" s="35" t="n">
        <v>2019</v>
      </c>
      <c r="I51" s="33"/>
      <c r="J51" s="33"/>
      <c r="K51" s="33"/>
      <c r="L51" s="33" t="s">
        <v>91</v>
      </c>
      <c r="M51" s="33"/>
      <c r="N51" s="33"/>
      <c r="O51" s="3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I51" s="53"/>
      <c r="DJ51" s="53"/>
      <c r="DK51" s="53"/>
      <c r="DL51" s="53"/>
      <c r="DM51" s="53"/>
      <c r="DN51" s="53"/>
      <c r="DO51" s="53"/>
      <c r="DP51" s="53"/>
      <c r="DQ51" s="53"/>
      <c r="DR51" s="53"/>
      <c r="DS51" s="53"/>
      <c r="DT51" s="53"/>
      <c r="DU51" s="53"/>
      <c r="DV51" s="53"/>
      <c r="DW51" s="53"/>
      <c r="DX51" s="53"/>
      <c r="DY51" s="53"/>
      <c r="DZ51" s="53"/>
      <c r="EA51" s="53"/>
      <c r="EB51" s="53"/>
      <c r="EC51" s="53"/>
      <c r="ED51" s="53"/>
      <c r="EE51" s="53"/>
      <c r="EF51" s="53"/>
      <c r="EG51" s="53"/>
      <c r="EH51" s="53"/>
      <c r="EI51" s="53"/>
      <c r="EJ51" s="53"/>
      <c r="EK51" s="53"/>
      <c r="EL51" s="53"/>
      <c r="EM51" s="53"/>
      <c r="EO51" s="53"/>
      <c r="EP51" s="53"/>
      <c r="EQ51" s="53"/>
      <c r="ER51" s="53"/>
      <c r="ES51" s="53"/>
      <c r="ET51" s="53"/>
      <c r="EU51" s="53"/>
      <c r="EV51" s="53"/>
      <c r="EW51" s="53"/>
      <c r="EX51" s="53"/>
      <c r="EY51" s="53"/>
      <c r="EZ51" s="53"/>
      <c r="FA51" s="53"/>
      <c r="FB51" s="53"/>
      <c r="FC51" s="53"/>
      <c r="FD51" s="53"/>
      <c r="FE51" s="53"/>
      <c r="FF51" s="53"/>
      <c r="FG51" s="53"/>
      <c r="FH51" s="53"/>
      <c r="FI51" s="53"/>
      <c r="FJ51" s="53"/>
      <c r="FK51" s="53"/>
      <c r="FL51" s="53"/>
      <c r="FM51" s="53"/>
      <c r="FN51" s="53"/>
      <c r="FO51" s="53"/>
      <c r="FP51" s="53"/>
      <c r="FQ51" s="53"/>
      <c r="FR51" s="53"/>
      <c r="FS51" s="53"/>
      <c r="FU51" s="53"/>
      <c r="FV51" s="53"/>
      <c r="FW51" s="53"/>
      <c r="FX51" s="53"/>
      <c r="FY51" s="53"/>
      <c r="FZ51" s="53"/>
      <c r="GA51" s="53"/>
      <c r="GB51" s="53"/>
      <c r="GC51" s="53"/>
      <c r="GD51" s="53"/>
      <c r="GE51" s="53"/>
      <c r="GF51" s="53"/>
      <c r="GG51" s="53"/>
      <c r="GH51" s="53"/>
      <c r="GI51" s="53"/>
      <c r="GJ51" s="53"/>
      <c r="GK51" s="53"/>
      <c r="GL51" s="53"/>
      <c r="GM51" s="53"/>
      <c r="GN51" s="53"/>
      <c r="GO51" s="53"/>
      <c r="GP51" s="53"/>
      <c r="GQ51" s="53"/>
      <c r="GR51" s="53"/>
      <c r="GS51" s="53"/>
      <c r="GT51" s="53"/>
      <c r="GU51" s="53"/>
      <c r="GV51" s="53"/>
      <c r="GW51" s="53"/>
      <c r="GX51" s="53"/>
      <c r="GY51" s="53"/>
      <c r="HU51" s="23"/>
      <c r="HV51" s="23"/>
      <c r="HW51" s="23"/>
      <c r="HX51" s="23"/>
      <c r="HY51" s="23"/>
      <c r="HZ51" s="23"/>
      <c r="IA51" s="23"/>
      <c r="IB51" s="23"/>
      <c r="IC51" s="23"/>
      <c r="ID51" s="23"/>
      <c r="IE51" s="23"/>
      <c r="IF51" s="23"/>
      <c r="IG51" s="23"/>
      <c r="IH51" s="23"/>
      <c r="II51" s="23"/>
      <c r="IJ51" s="23"/>
      <c r="IK51" s="23"/>
      <c r="IL51" s="23"/>
      <c r="IM51" s="23"/>
      <c r="IN51" s="23"/>
    </row>
    <row r="52" s="25" customFormat="true" ht="10.8" hidden="false" customHeight="true" outlineLevel="0" collapsed="false">
      <c r="A52" s="37" t="n">
        <v>21</v>
      </c>
      <c r="B52" s="37" t="n">
        <v>22</v>
      </c>
      <c r="C52" s="37" t="n">
        <v>23</v>
      </c>
      <c r="D52" s="37" t="n">
        <v>24</v>
      </c>
      <c r="E52" s="37" t="n">
        <v>25</v>
      </c>
      <c r="F52" s="39" t="n">
        <v>26</v>
      </c>
      <c r="G52" s="37" t="n">
        <v>27</v>
      </c>
      <c r="H52" s="40"/>
      <c r="I52" s="37" t="n">
        <v>28</v>
      </c>
      <c r="J52" s="41" t="n">
        <v>29</v>
      </c>
      <c r="K52" s="37" t="n">
        <v>30</v>
      </c>
      <c r="L52" s="37" t="n">
        <v>1</v>
      </c>
      <c r="M52" s="37" t="n">
        <v>2</v>
      </c>
      <c r="N52" s="37" t="n">
        <v>3</v>
      </c>
      <c r="O52" s="37" t="n">
        <v>4</v>
      </c>
      <c r="P52" s="53"/>
      <c r="Q52" s="40"/>
      <c r="R52" s="40"/>
      <c r="S52" s="40"/>
      <c r="T52" s="53"/>
      <c r="U52" s="40"/>
      <c r="V52" s="40"/>
      <c r="W52" s="40"/>
      <c r="X52" s="53"/>
      <c r="Y52" s="40"/>
      <c r="Z52" s="40"/>
      <c r="AA52" s="40"/>
      <c r="AB52" s="53"/>
      <c r="AC52" s="40"/>
      <c r="AD52" s="40"/>
      <c r="AE52" s="40"/>
      <c r="AF52" s="53"/>
      <c r="AG52" s="40"/>
      <c r="AH52" s="40"/>
      <c r="AI52" s="40"/>
      <c r="AJ52" s="53"/>
      <c r="AK52" s="40"/>
      <c r="AL52" s="40"/>
      <c r="AM52" s="40"/>
      <c r="AN52" s="53"/>
      <c r="AO52" s="40"/>
      <c r="AP52" s="40"/>
      <c r="AQ52" s="40"/>
      <c r="AR52" s="53"/>
      <c r="AS52" s="40"/>
      <c r="AT52" s="40"/>
      <c r="AU52" s="40"/>
      <c r="AW52" s="40"/>
      <c r="AX52" s="40"/>
      <c r="AY52" s="40"/>
      <c r="AZ52" s="53"/>
      <c r="BA52" s="40"/>
      <c r="BB52" s="40"/>
      <c r="BC52" s="40"/>
      <c r="BD52" s="53"/>
      <c r="BE52" s="40"/>
      <c r="BF52" s="40"/>
      <c r="BG52" s="40"/>
      <c r="BH52" s="53"/>
      <c r="BI52" s="40"/>
      <c r="BJ52" s="40"/>
      <c r="BK52" s="40"/>
      <c r="BL52" s="53"/>
      <c r="BM52" s="40"/>
      <c r="BN52" s="40"/>
      <c r="BO52" s="40"/>
      <c r="BP52" s="53"/>
      <c r="BQ52" s="40"/>
      <c r="BR52" s="40"/>
      <c r="BS52" s="40"/>
      <c r="BT52" s="53"/>
      <c r="BU52" s="40"/>
      <c r="BV52" s="40"/>
      <c r="BW52" s="40"/>
      <c r="BX52" s="53"/>
      <c r="BY52" s="40"/>
      <c r="BZ52" s="40"/>
      <c r="CA52" s="40"/>
      <c r="CC52" s="40"/>
      <c r="CD52" s="40"/>
      <c r="CE52" s="40"/>
      <c r="CF52" s="53"/>
      <c r="CG52" s="40"/>
      <c r="CH52" s="40"/>
      <c r="CI52" s="40"/>
      <c r="CJ52" s="53"/>
      <c r="CK52" s="40"/>
      <c r="CL52" s="40"/>
      <c r="CM52" s="40"/>
      <c r="CN52" s="53"/>
      <c r="CO52" s="40"/>
      <c r="CP52" s="40"/>
      <c r="CQ52" s="40"/>
      <c r="CR52" s="53"/>
      <c r="CS52" s="40"/>
      <c r="CT52" s="40"/>
      <c r="CU52" s="40"/>
      <c r="CV52" s="53"/>
      <c r="CW52" s="40"/>
      <c r="CX52" s="40"/>
      <c r="CY52" s="40"/>
      <c r="CZ52" s="53"/>
      <c r="DA52" s="40"/>
      <c r="DB52" s="40"/>
      <c r="DC52" s="40"/>
      <c r="DD52" s="53"/>
      <c r="DE52" s="40"/>
      <c r="DF52" s="40"/>
      <c r="DG52" s="40"/>
      <c r="DI52" s="40"/>
      <c r="DJ52" s="40"/>
      <c r="DK52" s="40"/>
      <c r="DL52" s="53"/>
      <c r="DM52" s="40"/>
      <c r="DN52" s="40"/>
      <c r="DO52" s="40"/>
      <c r="DP52" s="53"/>
      <c r="DQ52" s="40"/>
      <c r="DR52" s="40"/>
      <c r="DS52" s="40"/>
      <c r="DT52" s="53"/>
      <c r="DU52" s="40"/>
      <c r="DV52" s="40"/>
      <c r="DW52" s="40"/>
      <c r="DX52" s="53"/>
      <c r="DY52" s="40"/>
      <c r="DZ52" s="40"/>
      <c r="EA52" s="40"/>
      <c r="EB52" s="53"/>
      <c r="EC52" s="40"/>
      <c r="ED52" s="40"/>
      <c r="EE52" s="40"/>
      <c r="EF52" s="53"/>
      <c r="EG52" s="40"/>
      <c r="EH52" s="40"/>
      <c r="EI52" s="40"/>
      <c r="EJ52" s="53"/>
      <c r="EK52" s="40"/>
      <c r="EL52" s="40"/>
      <c r="EM52" s="40"/>
      <c r="EO52" s="40"/>
      <c r="EP52" s="40"/>
      <c r="EQ52" s="40"/>
      <c r="ER52" s="53"/>
      <c r="ES52" s="40"/>
      <c r="ET52" s="40"/>
      <c r="EU52" s="40"/>
      <c r="EV52" s="53"/>
      <c r="EW52" s="40"/>
      <c r="EX52" s="40"/>
      <c r="EY52" s="40"/>
      <c r="EZ52" s="53"/>
      <c r="FA52" s="40"/>
      <c r="FB52" s="40"/>
      <c r="FC52" s="40"/>
      <c r="FD52" s="53"/>
      <c r="FE52" s="40"/>
      <c r="FF52" s="40"/>
      <c r="FG52" s="40"/>
      <c r="FH52" s="53"/>
      <c r="FI52" s="40"/>
      <c r="FJ52" s="40"/>
      <c r="FK52" s="40"/>
      <c r="FL52" s="53"/>
      <c r="FM52" s="40"/>
      <c r="FN52" s="40"/>
      <c r="FO52" s="40"/>
      <c r="FP52" s="53"/>
      <c r="FQ52" s="40"/>
      <c r="FR52" s="40"/>
      <c r="FS52" s="40"/>
      <c r="FU52" s="40"/>
      <c r="FV52" s="40"/>
      <c r="FW52" s="40"/>
      <c r="FX52" s="53"/>
      <c r="FY52" s="40"/>
      <c r="FZ52" s="40"/>
      <c r="GA52" s="40"/>
      <c r="GB52" s="53"/>
      <c r="GC52" s="40"/>
      <c r="GD52" s="40"/>
      <c r="GE52" s="40"/>
      <c r="GF52" s="53"/>
      <c r="GG52" s="40"/>
      <c r="GH52" s="40"/>
      <c r="GI52" s="40"/>
      <c r="GJ52" s="53"/>
      <c r="GK52" s="40"/>
      <c r="GL52" s="40"/>
      <c r="GM52" s="40"/>
      <c r="GN52" s="53"/>
      <c r="GO52" s="40"/>
      <c r="GP52" s="40"/>
      <c r="GQ52" s="40"/>
      <c r="GR52" s="53"/>
      <c r="GS52" s="40"/>
      <c r="GT52" s="40"/>
      <c r="GU52" s="40"/>
      <c r="GV52" s="53"/>
      <c r="GW52" s="40"/>
      <c r="GX52" s="40"/>
      <c r="GY52" s="40"/>
      <c r="HU52" s="23"/>
      <c r="HV52" s="23"/>
      <c r="HW52" s="23"/>
      <c r="HX52" s="23"/>
      <c r="HY52" s="23"/>
      <c r="HZ52" s="23"/>
      <c r="IA52" s="23"/>
      <c r="IB52" s="23"/>
      <c r="IC52" s="23"/>
      <c r="ID52" s="23"/>
      <c r="IE52" s="23"/>
      <c r="IF52" s="23"/>
      <c r="IG52" s="23"/>
      <c r="IH52" s="23"/>
      <c r="II52" s="23"/>
      <c r="IJ52" s="23"/>
      <c r="IK52" s="23"/>
      <c r="IL52" s="23"/>
      <c r="IM52" s="23"/>
      <c r="IN52" s="23"/>
    </row>
    <row r="53" s="25" customFormat="true" ht="10.8" hidden="false" customHeight="true" outlineLevel="0" collapsed="false">
      <c r="A53" s="46" t="s">
        <v>83</v>
      </c>
      <c r="B53" s="46" t="s">
        <v>84</v>
      </c>
      <c r="C53" s="46" t="s">
        <v>85</v>
      </c>
      <c r="D53" s="46" t="s">
        <v>86</v>
      </c>
      <c r="E53" s="46" t="s">
        <v>85</v>
      </c>
      <c r="F53" s="46" t="s">
        <v>87</v>
      </c>
      <c r="G53" s="46" t="s">
        <v>83</v>
      </c>
      <c r="H53" s="47"/>
      <c r="I53" s="48" t="s">
        <v>83</v>
      </c>
      <c r="J53" s="48" t="s">
        <v>84</v>
      </c>
      <c r="K53" s="48" t="s">
        <v>85</v>
      </c>
      <c r="L53" s="48" t="s">
        <v>86</v>
      </c>
      <c r="M53" s="48" t="s">
        <v>85</v>
      </c>
      <c r="N53" s="48" t="s">
        <v>87</v>
      </c>
      <c r="O53" s="48" t="s">
        <v>83</v>
      </c>
      <c r="P53" s="76"/>
      <c r="Q53" s="53"/>
      <c r="R53" s="53"/>
      <c r="S53" s="75"/>
      <c r="T53" s="75"/>
      <c r="U53" s="75"/>
      <c r="V53" s="75"/>
      <c r="W53" s="75"/>
      <c r="X53" s="76"/>
      <c r="Y53" s="53"/>
      <c r="Z53" s="53"/>
      <c r="AA53" s="75"/>
      <c r="AB53" s="75"/>
      <c r="AC53" s="75"/>
      <c r="AD53" s="75"/>
      <c r="AE53" s="75"/>
      <c r="AF53" s="76"/>
      <c r="AG53" s="53"/>
      <c r="AH53" s="53"/>
      <c r="AI53" s="75"/>
      <c r="AJ53" s="75"/>
      <c r="AK53" s="75"/>
      <c r="AL53" s="75"/>
      <c r="AM53" s="75"/>
      <c r="AN53" s="76"/>
      <c r="AO53" s="53"/>
      <c r="AP53" s="53"/>
      <c r="AQ53" s="75"/>
      <c r="AR53" s="75"/>
      <c r="AS53" s="75"/>
      <c r="AT53" s="75"/>
      <c r="AU53" s="75"/>
      <c r="AW53" s="53"/>
      <c r="AX53" s="53"/>
      <c r="AY53" s="75"/>
      <c r="AZ53" s="75"/>
      <c r="BA53" s="75"/>
      <c r="BB53" s="75"/>
      <c r="BC53" s="75"/>
      <c r="BD53" s="76"/>
      <c r="BE53" s="53"/>
      <c r="BF53" s="53"/>
      <c r="BG53" s="75"/>
      <c r="BH53" s="75"/>
      <c r="BI53" s="75"/>
      <c r="BJ53" s="75"/>
      <c r="BK53" s="75"/>
      <c r="BL53" s="76"/>
      <c r="BM53" s="53"/>
      <c r="BN53" s="53"/>
      <c r="BO53" s="75"/>
      <c r="BP53" s="75"/>
      <c r="BQ53" s="75"/>
      <c r="BR53" s="75"/>
      <c r="BS53" s="75"/>
      <c r="BT53" s="76"/>
      <c r="BU53" s="53"/>
      <c r="BV53" s="53"/>
      <c r="BW53" s="75"/>
      <c r="BX53" s="75"/>
      <c r="BY53" s="75"/>
      <c r="BZ53" s="75"/>
      <c r="CA53" s="75"/>
      <c r="CC53" s="53"/>
      <c r="CD53" s="53"/>
      <c r="CE53" s="75"/>
      <c r="CF53" s="75"/>
      <c r="CG53" s="75"/>
      <c r="CH53" s="75"/>
      <c r="CI53" s="75"/>
      <c r="CJ53" s="76"/>
      <c r="CK53" s="53"/>
      <c r="CL53" s="53"/>
      <c r="CM53" s="75"/>
      <c r="CN53" s="75"/>
      <c r="CO53" s="75"/>
      <c r="CP53" s="75"/>
      <c r="CQ53" s="75"/>
      <c r="CR53" s="76"/>
      <c r="CS53" s="53"/>
      <c r="CT53" s="53"/>
      <c r="CU53" s="75"/>
      <c r="CV53" s="75"/>
      <c r="CW53" s="75"/>
      <c r="CX53" s="75"/>
      <c r="CY53" s="75"/>
      <c r="CZ53" s="76"/>
      <c r="DA53" s="53"/>
      <c r="DB53" s="53"/>
      <c r="DC53" s="75"/>
      <c r="DD53" s="75"/>
      <c r="DE53" s="75"/>
      <c r="DF53" s="75"/>
      <c r="DG53" s="75"/>
      <c r="DI53" s="53"/>
      <c r="DJ53" s="53"/>
      <c r="DK53" s="75"/>
      <c r="DL53" s="75"/>
      <c r="DM53" s="75"/>
      <c r="DN53" s="75"/>
      <c r="DO53" s="75"/>
      <c r="DP53" s="76"/>
      <c r="DQ53" s="53"/>
      <c r="DR53" s="53"/>
      <c r="DS53" s="75"/>
      <c r="DT53" s="75"/>
      <c r="DU53" s="75"/>
      <c r="DV53" s="75"/>
      <c r="DW53" s="75"/>
      <c r="DX53" s="76"/>
      <c r="DY53" s="53"/>
      <c r="DZ53" s="53"/>
      <c r="EA53" s="75"/>
      <c r="EB53" s="75"/>
      <c r="EC53" s="75"/>
      <c r="ED53" s="75"/>
      <c r="EE53" s="75"/>
      <c r="EF53" s="76"/>
      <c r="EG53" s="53"/>
      <c r="EH53" s="53"/>
      <c r="EI53" s="75"/>
      <c r="EJ53" s="75"/>
      <c r="EK53" s="75"/>
      <c r="EL53" s="75"/>
      <c r="EM53" s="75"/>
      <c r="EO53" s="53"/>
      <c r="EP53" s="53"/>
      <c r="EQ53" s="75"/>
      <c r="ER53" s="75"/>
      <c r="ES53" s="75"/>
      <c r="ET53" s="75"/>
      <c r="EU53" s="75"/>
      <c r="EV53" s="76"/>
      <c r="EW53" s="53"/>
      <c r="EX53" s="53"/>
      <c r="EY53" s="75"/>
      <c r="EZ53" s="75"/>
      <c r="FA53" s="75"/>
      <c r="FB53" s="75"/>
      <c r="FC53" s="75"/>
      <c r="FD53" s="76"/>
      <c r="FE53" s="53"/>
      <c r="FF53" s="53"/>
      <c r="FG53" s="75"/>
      <c r="FH53" s="75"/>
      <c r="FI53" s="75"/>
      <c r="FJ53" s="75"/>
      <c r="FK53" s="75"/>
      <c r="FL53" s="76"/>
      <c r="FM53" s="53"/>
      <c r="FN53" s="53"/>
      <c r="FO53" s="75"/>
      <c r="FP53" s="75"/>
      <c r="FQ53" s="75"/>
      <c r="FR53" s="75"/>
      <c r="FS53" s="75"/>
      <c r="FU53" s="53"/>
      <c r="FV53" s="53"/>
      <c r="FW53" s="75"/>
      <c r="FX53" s="75"/>
      <c r="FY53" s="75"/>
      <c r="FZ53" s="75"/>
      <c r="GA53" s="75"/>
      <c r="GB53" s="76"/>
      <c r="GC53" s="53"/>
      <c r="GD53" s="53"/>
      <c r="GE53" s="75"/>
      <c r="GF53" s="75"/>
      <c r="GG53" s="75"/>
      <c r="GH53" s="75"/>
      <c r="GI53" s="75"/>
      <c r="GJ53" s="76"/>
      <c r="GK53" s="53"/>
      <c r="GL53" s="53"/>
      <c r="GM53" s="75"/>
      <c r="GN53" s="75"/>
      <c r="GO53" s="75"/>
      <c r="GP53" s="75"/>
      <c r="GQ53" s="75"/>
      <c r="GR53" s="76"/>
      <c r="GS53" s="53"/>
      <c r="GT53" s="53"/>
      <c r="GU53" s="75"/>
      <c r="GV53" s="75"/>
      <c r="GW53" s="75"/>
      <c r="GX53" s="75"/>
      <c r="GY53" s="75"/>
      <c r="HU53" s="23"/>
      <c r="HV53" s="23"/>
      <c r="HW53" s="23"/>
      <c r="HX53" s="23"/>
      <c r="HY53" s="23"/>
      <c r="HZ53" s="23"/>
      <c r="IA53" s="23"/>
      <c r="IB53" s="23"/>
      <c r="IC53" s="23"/>
      <c r="ID53" s="23"/>
      <c r="IE53" s="23"/>
      <c r="IF53" s="23"/>
      <c r="IG53" s="23"/>
      <c r="IH53" s="23"/>
      <c r="II53" s="23"/>
      <c r="IJ53" s="23"/>
      <c r="IK53" s="23"/>
      <c r="IL53" s="23"/>
      <c r="IM53" s="23"/>
      <c r="IN53" s="23"/>
    </row>
    <row r="54" s="25" customFormat="true" ht="10.8" hidden="false" customHeight="true" outlineLevel="0" collapsed="false">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HU54" s="23"/>
      <c r="HV54" s="23"/>
      <c r="HW54" s="23"/>
      <c r="HX54" s="23"/>
      <c r="HY54" s="23"/>
      <c r="HZ54" s="23"/>
      <c r="IA54" s="23"/>
      <c r="IB54" s="23"/>
      <c r="IC54" s="23"/>
      <c r="ID54" s="23"/>
      <c r="IE54" s="23"/>
      <c r="IF54" s="23"/>
      <c r="IG54" s="23"/>
      <c r="IH54" s="23"/>
      <c r="II54" s="23"/>
      <c r="IJ54" s="23"/>
      <c r="IK54" s="23"/>
      <c r="IL54" s="23"/>
      <c r="IM54" s="23"/>
      <c r="IN54" s="23"/>
    </row>
    <row r="55" s="25" customFormat="true" ht="10.8" hidden="false" customHeight="true" outlineLevel="0" collapsed="false">
      <c r="A55" s="40"/>
      <c r="B55" s="80"/>
      <c r="C55" s="80"/>
      <c r="D55" s="80"/>
      <c r="E55" s="80"/>
      <c r="F55" s="80"/>
      <c r="G55" s="81"/>
      <c r="H55" s="81"/>
      <c r="I55" s="40"/>
      <c r="J55" s="80"/>
      <c r="K55" s="80"/>
      <c r="L55" s="80"/>
      <c r="M55" s="80"/>
      <c r="N55" s="80"/>
      <c r="O55" s="81"/>
      <c r="P55" s="81"/>
      <c r="Q55" s="40"/>
      <c r="R55" s="80"/>
      <c r="S55" s="80"/>
      <c r="T55" s="80"/>
      <c r="U55" s="80"/>
      <c r="V55" s="80"/>
      <c r="W55" s="81"/>
      <c r="X55" s="81"/>
      <c r="Y55" s="40"/>
      <c r="Z55" s="80"/>
      <c r="AA55" s="80"/>
      <c r="AB55" s="80"/>
      <c r="AC55" s="80"/>
      <c r="AD55" s="80"/>
      <c r="AE55" s="81"/>
      <c r="AF55" s="81"/>
      <c r="AG55" s="40"/>
      <c r="AH55" s="80"/>
      <c r="AI55" s="80"/>
      <c r="AJ55" s="80"/>
      <c r="AK55" s="80"/>
      <c r="AL55" s="80"/>
      <c r="AM55" s="81"/>
      <c r="AN55" s="81"/>
      <c r="AO55" s="40"/>
      <c r="AP55" s="80"/>
      <c r="AQ55" s="80"/>
      <c r="AR55" s="80"/>
      <c r="AS55" s="80"/>
      <c r="AT55" s="80"/>
      <c r="AU55" s="81"/>
      <c r="AW55" s="40"/>
      <c r="AX55" s="80"/>
      <c r="AY55" s="80"/>
      <c r="AZ55" s="80"/>
      <c r="BA55" s="80"/>
      <c r="BB55" s="80"/>
      <c r="BC55" s="81"/>
      <c r="BD55" s="81"/>
      <c r="BE55" s="40"/>
      <c r="BF55" s="80"/>
      <c r="BG55" s="80"/>
      <c r="BH55" s="80"/>
      <c r="BI55" s="80"/>
      <c r="BJ55" s="80"/>
      <c r="BK55" s="81"/>
      <c r="BL55" s="81"/>
      <c r="BM55" s="40"/>
      <c r="BN55" s="80"/>
      <c r="BO55" s="80"/>
      <c r="BP55" s="80"/>
      <c r="BQ55" s="80"/>
      <c r="BR55" s="80"/>
      <c r="BS55" s="81"/>
      <c r="BT55" s="81"/>
      <c r="BU55" s="40"/>
      <c r="BV55" s="80"/>
      <c r="BW55" s="80"/>
      <c r="BX55" s="80"/>
      <c r="BY55" s="80"/>
      <c r="BZ55" s="80"/>
      <c r="CA55" s="81"/>
      <c r="CC55" s="40"/>
      <c r="CD55" s="80"/>
      <c r="CE55" s="80"/>
      <c r="CF55" s="80"/>
      <c r="CG55" s="80"/>
      <c r="CH55" s="80"/>
      <c r="CI55" s="81"/>
      <c r="CJ55" s="81"/>
      <c r="CK55" s="40"/>
      <c r="CL55" s="80"/>
      <c r="CM55" s="80"/>
      <c r="CN55" s="80"/>
      <c r="CO55" s="80"/>
      <c r="CP55" s="80"/>
      <c r="CQ55" s="81"/>
      <c r="CR55" s="81"/>
      <c r="CS55" s="40"/>
      <c r="CT55" s="80"/>
      <c r="CU55" s="80"/>
      <c r="CV55" s="80"/>
      <c r="CW55" s="80"/>
      <c r="CX55" s="80"/>
      <c r="CY55" s="81"/>
      <c r="CZ55" s="81"/>
      <c r="DA55" s="40"/>
      <c r="DB55" s="80"/>
      <c r="DC55" s="80"/>
      <c r="DD55" s="80"/>
      <c r="DE55" s="80"/>
      <c r="DF55" s="80"/>
      <c r="DG55" s="81"/>
      <c r="DI55" s="40"/>
      <c r="DJ55" s="80"/>
      <c r="DK55" s="80"/>
      <c r="DL55" s="80"/>
      <c r="DM55" s="80"/>
      <c r="DN55" s="80"/>
      <c r="DO55" s="81"/>
      <c r="DP55" s="81"/>
      <c r="DQ55" s="40"/>
      <c r="DR55" s="80"/>
      <c r="DS55" s="80"/>
      <c r="DT55" s="80"/>
      <c r="DU55" s="80"/>
      <c r="DV55" s="80"/>
      <c r="DW55" s="81"/>
      <c r="DX55" s="81"/>
      <c r="DY55" s="40"/>
      <c r="DZ55" s="80"/>
      <c r="EA55" s="80"/>
      <c r="EB55" s="80"/>
      <c r="EC55" s="80"/>
      <c r="ED55" s="80"/>
      <c r="EE55" s="81"/>
      <c r="EF55" s="81"/>
      <c r="EG55" s="40"/>
      <c r="EH55" s="80"/>
      <c r="EI55" s="80"/>
      <c r="EJ55" s="80"/>
      <c r="EK55" s="80"/>
      <c r="EL55" s="80"/>
      <c r="EM55" s="81"/>
      <c r="EO55" s="40"/>
      <c r="EP55" s="80"/>
      <c r="EQ55" s="80"/>
      <c r="ER55" s="80"/>
      <c r="ES55" s="80"/>
      <c r="ET55" s="80"/>
      <c r="EU55" s="81"/>
      <c r="EV55" s="81"/>
      <c r="EW55" s="40"/>
      <c r="EX55" s="80"/>
      <c r="EY55" s="80"/>
      <c r="EZ55" s="80"/>
      <c r="FA55" s="80"/>
      <c r="FB55" s="80"/>
      <c r="FC55" s="81"/>
      <c r="FD55" s="81"/>
      <c r="FE55" s="40"/>
      <c r="FF55" s="80"/>
      <c r="FG55" s="80"/>
      <c r="FH55" s="80"/>
      <c r="FI55" s="80"/>
      <c r="FJ55" s="80"/>
      <c r="FK55" s="81"/>
      <c r="FL55" s="81"/>
      <c r="FM55" s="40"/>
      <c r="FN55" s="80"/>
      <c r="FO55" s="80"/>
      <c r="FP55" s="80"/>
      <c r="FQ55" s="80"/>
      <c r="FR55" s="80"/>
      <c r="FS55" s="81"/>
      <c r="FU55" s="40"/>
      <c r="FV55" s="80"/>
      <c r="FW55" s="80"/>
      <c r="FX55" s="80"/>
      <c r="FY55" s="80"/>
      <c r="FZ55" s="80"/>
      <c r="GA55" s="81"/>
      <c r="GB55" s="81"/>
      <c r="GC55" s="40"/>
      <c r="GD55" s="80"/>
      <c r="GE55" s="80"/>
      <c r="GF55" s="80"/>
      <c r="GG55" s="80"/>
      <c r="GH55" s="80"/>
      <c r="GI55" s="81"/>
      <c r="GJ55" s="81"/>
      <c r="GK55" s="40"/>
      <c r="GL55" s="80"/>
      <c r="GM55" s="80"/>
      <c r="GN55" s="80"/>
      <c r="GO55" s="80"/>
      <c r="GP55" s="80"/>
      <c r="GQ55" s="81"/>
      <c r="GR55" s="81"/>
      <c r="GS55" s="40"/>
      <c r="GT55" s="80"/>
      <c r="GU55" s="80"/>
      <c r="GV55" s="80"/>
      <c r="GW55" s="80"/>
      <c r="GX55" s="80"/>
      <c r="GY55" s="81"/>
      <c r="HU55" s="23"/>
      <c r="HV55" s="23"/>
      <c r="HW55" s="23"/>
      <c r="HX55" s="23"/>
      <c r="HY55" s="23"/>
      <c r="HZ55" s="23"/>
      <c r="IA55" s="23"/>
      <c r="IB55" s="23"/>
      <c r="IC55" s="23"/>
      <c r="ID55" s="23"/>
      <c r="IE55" s="23"/>
      <c r="IF55" s="23"/>
      <c r="IG55" s="23"/>
      <c r="IH55" s="23"/>
      <c r="II55" s="23"/>
      <c r="IJ55" s="23"/>
      <c r="IK55" s="23"/>
      <c r="IL55" s="23"/>
      <c r="IM55" s="23"/>
      <c r="IN55" s="23"/>
    </row>
    <row r="56" s="25" customFormat="true" ht="10.8" hidden="false" customHeight="true" outlineLevel="0" collapsed="false">
      <c r="A56" s="29" t="n">
        <v>10</v>
      </c>
      <c r="B56" s="29"/>
      <c r="C56" s="29"/>
      <c r="D56" s="29"/>
      <c r="E56" s="29"/>
      <c r="F56" s="29"/>
      <c r="G56" s="23"/>
      <c r="H56" s="24"/>
      <c r="I56" s="23"/>
      <c r="J56" s="29"/>
      <c r="K56" s="29"/>
      <c r="L56" s="30"/>
      <c r="M56" s="29"/>
      <c r="N56" s="31"/>
      <c r="O56" s="27"/>
      <c r="Q56" s="53"/>
      <c r="R56" s="53"/>
      <c r="S56" s="53"/>
      <c r="T56" s="53"/>
      <c r="U56" s="53"/>
      <c r="V56" s="53"/>
      <c r="W56" s="79"/>
      <c r="X56" s="53"/>
      <c r="Y56" s="53"/>
      <c r="Z56" s="53"/>
      <c r="AA56" s="53"/>
      <c r="AB56" s="53"/>
      <c r="AC56" s="53"/>
      <c r="AD56" s="53"/>
      <c r="AE56" s="53"/>
      <c r="AP56" s="54"/>
      <c r="AQ56" s="54"/>
      <c r="AR56" s="54"/>
      <c r="AS56" s="54"/>
      <c r="AT56" s="54"/>
      <c r="AU56" s="54"/>
      <c r="AW56" s="53"/>
      <c r="AX56" s="53"/>
      <c r="AY56" s="53"/>
      <c r="AZ56" s="53"/>
      <c r="BA56" s="53"/>
      <c r="BB56" s="53"/>
      <c r="BC56" s="79"/>
      <c r="BD56" s="53"/>
      <c r="BE56" s="53"/>
      <c r="BF56" s="53"/>
      <c r="BG56" s="53"/>
      <c r="BH56" s="53"/>
      <c r="BI56" s="53"/>
      <c r="BJ56" s="53"/>
      <c r="BK56" s="53"/>
      <c r="BV56" s="54"/>
      <c r="BW56" s="54"/>
      <c r="BX56" s="54"/>
      <c r="BY56" s="54"/>
      <c r="BZ56" s="54"/>
      <c r="CA56" s="54"/>
      <c r="CC56" s="53"/>
      <c r="CD56" s="53"/>
      <c r="CE56" s="53"/>
      <c r="CF56" s="53"/>
      <c r="CG56" s="53"/>
      <c r="CH56" s="53"/>
      <c r="CI56" s="79"/>
      <c r="CJ56" s="53"/>
      <c r="CK56" s="53"/>
      <c r="CL56" s="53"/>
      <c r="CM56" s="53"/>
      <c r="CN56" s="53"/>
      <c r="CO56" s="53"/>
      <c r="CP56" s="53"/>
      <c r="CQ56" s="53"/>
      <c r="DB56" s="54"/>
      <c r="DC56" s="54"/>
      <c r="DD56" s="54"/>
      <c r="DE56" s="54"/>
      <c r="DF56" s="54"/>
      <c r="DG56" s="54"/>
      <c r="DI56" s="53"/>
      <c r="DJ56" s="53"/>
      <c r="DK56" s="53"/>
      <c r="DL56" s="53"/>
      <c r="DM56" s="53"/>
      <c r="DN56" s="53"/>
      <c r="DO56" s="79"/>
      <c r="DP56" s="53"/>
      <c r="DQ56" s="53"/>
      <c r="DR56" s="53"/>
      <c r="DS56" s="53"/>
      <c r="DT56" s="53"/>
      <c r="DU56" s="53"/>
      <c r="DV56" s="53"/>
      <c r="DW56" s="53"/>
      <c r="EH56" s="54"/>
      <c r="EI56" s="54"/>
      <c r="EJ56" s="54"/>
      <c r="EK56" s="54"/>
      <c r="EL56" s="54"/>
      <c r="EM56" s="54"/>
      <c r="EO56" s="53"/>
      <c r="EP56" s="53"/>
      <c r="EQ56" s="53"/>
      <c r="ER56" s="53"/>
      <c r="ES56" s="53"/>
      <c r="ET56" s="53"/>
      <c r="EU56" s="79"/>
      <c r="EV56" s="53"/>
      <c r="EW56" s="53"/>
      <c r="EX56" s="53"/>
      <c r="EY56" s="53"/>
      <c r="EZ56" s="53"/>
      <c r="FA56" s="53"/>
      <c r="FB56" s="53"/>
      <c r="FC56" s="53"/>
      <c r="FN56" s="54"/>
      <c r="FO56" s="54"/>
      <c r="FP56" s="54"/>
      <c r="FQ56" s="54"/>
      <c r="FR56" s="54"/>
      <c r="FS56" s="54"/>
      <c r="FU56" s="53"/>
      <c r="FV56" s="53"/>
      <c r="FW56" s="53"/>
      <c r="FX56" s="53"/>
      <c r="FY56" s="53"/>
      <c r="FZ56" s="53"/>
      <c r="GA56" s="79"/>
      <c r="GB56" s="53"/>
      <c r="GC56" s="53"/>
      <c r="GD56" s="53"/>
      <c r="GE56" s="53"/>
      <c r="GF56" s="53"/>
      <c r="GG56" s="53"/>
      <c r="GH56" s="53"/>
      <c r="GI56" s="53"/>
      <c r="GT56" s="54"/>
      <c r="GU56" s="54"/>
      <c r="GV56" s="54"/>
      <c r="GW56" s="54"/>
      <c r="GX56" s="54"/>
      <c r="GY56" s="54"/>
      <c r="HU56" s="23"/>
      <c r="HV56" s="23"/>
      <c r="HW56" s="23"/>
      <c r="HX56" s="23"/>
      <c r="HY56" s="23"/>
      <c r="HZ56" s="23"/>
      <c r="IA56" s="23"/>
      <c r="IB56" s="23"/>
      <c r="IC56" s="23"/>
      <c r="ID56" s="23"/>
      <c r="IE56" s="23"/>
      <c r="IF56" s="23"/>
      <c r="IG56" s="23"/>
      <c r="IH56" s="23"/>
      <c r="II56" s="23"/>
      <c r="IJ56" s="23"/>
      <c r="IK56" s="23"/>
      <c r="IL56" s="23"/>
      <c r="IM56" s="23"/>
      <c r="IN56" s="23"/>
    </row>
    <row r="57" s="25" customFormat="true" ht="10.8" hidden="false" customHeight="true" outlineLevel="0" collapsed="false">
      <c r="A57" s="32" t="s">
        <v>91</v>
      </c>
      <c r="B57" s="33"/>
      <c r="C57" s="33"/>
      <c r="D57" s="33"/>
      <c r="E57" s="34"/>
      <c r="F57" s="33"/>
      <c r="G57" s="33"/>
      <c r="H57" s="35" t="n">
        <v>2019</v>
      </c>
      <c r="I57" s="32"/>
      <c r="J57" s="33"/>
      <c r="K57" s="32"/>
      <c r="L57" s="33"/>
      <c r="M57" s="33"/>
      <c r="N57" s="33"/>
      <c r="O57" s="33"/>
      <c r="Q57" s="50"/>
      <c r="R57" s="50"/>
      <c r="S57" s="50"/>
      <c r="T57" s="50"/>
      <c r="U57" s="50"/>
      <c r="V57" s="50"/>
      <c r="W57" s="50"/>
      <c r="X57" s="28"/>
      <c r="Y57" s="49"/>
      <c r="Z57" s="49"/>
      <c r="AA57" s="49"/>
      <c r="AB57" s="49"/>
      <c r="AC57" s="49"/>
      <c r="AD57" s="49"/>
      <c r="AE57" s="49"/>
      <c r="AG57" s="50"/>
      <c r="AH57" s="50"/>
      <c r="AI57" s="50"/>
      <c r="AJ57" s="50"/>
      <c r="AK57" s="50"/>
      <c r="AL57" s="50"/>
      <c r="AM57" s="50"/>
      <c r="AN57" s="28"/>
      <c r="AO57" s="49"/>
      <c r="AP57" s="49"/>
      <c r="AQ57" s="49"/>
      <c r="AR57" s="49"/>
      <c r="AS57" s="49"/>
      <c r="AT57" s="49"/>
      <c r="AU57" s="49"/>
      <c r="AW57" s="50"/>
      <c r="AX57" s="50"/>
      <c r="AY57" s="50"/>
      <c r="AZ57" s="50"/>
      <c r="BA57" s="50"/>
      <c r="BB57" s="50"/>
      <c r="BC57" s="50"/>
      <c r="BD57" s="28"/>
      <c r="BE57" s="49"/>
      <c r="BF57" s="49"/>
      <c r="BG57" s="49"/>
      <c r="BH57" s="49"/>
      <c r="BI57" s="49"/>
      <c r="BJ57" s="49"/>
      <c r="BK57" s="49"/>
      <c r="BM57" s="50"/>
      <c r="BN57" s="50"/>
      <c r="BO57" s="50"/>
      <c r="BP57" s="50"/>
      <c r="BQ57" s="50"/>
      <c r="BR57" s="50"/>
      <c r="BS57" s="50"/>
      <c r="BT57" s="28"/>
      <c r="BU57" s="49"/>
      <c r="BV57" s="49"/>
      <c r="BW57" s="49"/>
      <c r="BX57" s="49"/>
      <c r="BY57" s="49"/>
      <c r="BZ57" s="49"/>
      <c r="CA57" s="49"/>
      <c r="CC57" s="50"/>
      <c r="CD57" s="50"/>
      <c r="CE57" s="50"/>
      <c r="CF57" s="50"/>
      <c r="CG57" s="50"/>
      <c r="CH57" s="50"/>
      <c r="CI57" s="50"/>
      <c r="CJ57" s="28"/>
      <c r="CK57" s="49"/>
      <c r="CL57" s="49"/>
      <c r="CM57" s="49"/>
      <c r="CN57" s="49"/>
      <c r="CO57" s="49"/>
      <c r="CP57" s="49"/>
      <c r="CQ57" s="49"/>
      <c r="CS57" s="50"/>
      <c r="CT57" s="50"/>
      <c r="CU57" s="50"/>
      <c r="CV57" s="50"/>
      <c r="CW57" s="50"/>
      <c r="CX57" s="50"/>
      <c r="CY57" s="50"/>
      <c r="CZ57" s="28"/>
      <c r="DA57" s="49"/>
      <c r="DB57" s="49"/>
      <c r="DC57" s="49"/>
      <c r="DD57" s="49"/>
      <c r="DE57" s="49"/>
      <c r="DF57" s="49"/>
      <c r="DG57" s="49"/>
      <c r="DI57" s="50"/>
      <c r="DJ57" s="50"/>
      <c r="DK57" s="50"/>
      <c r="DL57" s="50"/>
      <c r="DM57" s="50"/>
      <c r="DN57" s="50"/>
      <c r="DO57" s="50"/>
      <c r="DP57" s="28"/>
      <c r="DQ57" s="49"/>
      <c r="DR57" s="49"/>
      <c r="DS57" s="49"/>
      <c r="DT57" s="49"/>
      <c r="DU57" s="49"/>
      <c r="DV57" s="49"/>
      <c r="DW57" s="49"/>
      <c r="DY57" s="50"/>
      <c r="DZ57" s="50"/>
      <c r="EA57" s="50"/>
      <c r="EB57" s="50"/>
      <c r="EC57" s="50"/>
      <c r="ED57" s="50"/>
      <c r="EE57" s="50"/>
      <c r="EF57" s="28"/>
      <c r="EG57" s="49"/>
      <c r="EH57" s="49"/>
      <c r="EI57" s="49"/>
      <c r="EJ57" s="49"/>
      <c r="EK57" s="49"/>
      <c r="EL57" s="49"/>
      <c r="EM57" s="49"/>
      <c r="EO57" s="50"/>
      <c r="EP57" s="50"/>
      <c r="EQ57" s="50"/>
      <c r="ER57" s="50"/>
      <c r="ES57" s="50"/>
      <c r="ET57" s="50"/>
      <c r="EU57" s="50"/>
      <c r="EV57" s="28"/>
      <c r="EW57" s="49"/>
      <c r="EX57" s="49"/>
      <c r="EY57" s="49"/>
      <c r="EZ57" s="49"/>
      <c r="FA57" s="49"/>
      <c r="FB57" s="49"/>
      <c r="FC57" s="49"/>
      <c r="FE57" s="50"/>
      <c r="FF57" s="50"/>
      <c r="FG57" s="50"/>
      <c r="FH57" s="50"/>
      <c r="FI57" s="50"/>
      <c r="FJ57" s="50"/>
      <c r="FK57" s="50"/>
      <c r="FL57" s="28"/>
      <c r="FM57" s="49"/>
      <c r="FN57" s="49"/>
      <c r="FO57" s="49"/>
      <c r="FP57" s="49"/>
      <c r="FQ57" s="49"/>
      <c r="FR57" s="49"/>
      <c r="FS57" s="49"/>
      <c r="FU57" s="50"/>
      <c r="FV57" s="50"/>
      <c r="FW57" s="50"/>
      <c r="FX57" s="50"/>
      <c r="FY57" s="50"/>
      <c r="FZ57" s="50"/>
      <c r="GA57" s="50"/>
      <c r="GB57" s="28"/>
      <c r="GC57" s="49"/>
      <c r="GD57" s="49"/>
      <c r="GE57" s="49"/>
      <c r="GF57" s="49"/>
      <c r="GG57" s="49"/>
      <c r="GH57" s="49"/>
      <c r="GI57" s="49"/>
      <c r="GK57" s="50"/>
      <c r="GL57" s="50"/>
      <c r="GM57" s="50"/>
      <c r="GN57" s="50"/>
      <c r="GO57" s="50"/>
      <c r="GP57" s="50"/>
      <c r="GQ57" s="50"/>
      <c r="GR57" s="28"/>
      <c r="GS57" s="49"/>
      <c r="GT57" s="49"/>
      <c r="GU57" s="49"/>
      <c r="GV57" s="49"/>
      <c r="GW57" s="49"/>
      <c r="GX57" s="49"/>
      <c r="GY57" s="49"/>
      <c r="HU57" s="23"/>
      <c r="HV57" s="23"/>
      <c r="HW57" s="23"/>
      <c r="HX57" s="23"/>
      <c r="HY57" s="23"/>
      <c r="HZ57" s="23"/>
      <c r="IA57" s="23"/>
      <c r="IB57" s="23"/>
      <c r="IC57" s="23"/>
      <c r="ID57" s="23"/>
      <c r="IE57" s="23"/>
      <c r="IF57" s="23"/>
      <c r="IG57" s="23"/>
      <c r="IH57" s="23"/>
      <c r="II57" s="23"/>
      <c r="IJ57" s="23"/>
      <c r="IK57" s="23"/>
      <c r="IL57" s="23"/>
      <c r="IM57" s="23"/>
      <c r="IN57" s="23"/>
    </row>
    <row r="58" s="25" customFormat="true" ht="10.8" hidden="false" customHeight="true" outlineLevel="0" collapsed="false">
      <c r="A58" s="37" t="n">
        <v>5</v>
      </c>
      <c r="B58" s="37" t="n">
        <v>6</v>
      </c>
      <c r="C58" s="37" t="n">
        <v>7</v>
      </c>
      <c r="D58" s="37" t="n">
        <v>8</v>
      </c>
      <c r="E58" s="37" t="n">
        <v>9</v>
      </c>
      <c r="F58" s="39" t="n">
        <v>10</v>
      </c>
      <c r="G58" s="37" t="n">
        <v>11</v>
      </c>
      <c r="H58" s="40"/>
      <c r="I58" s="37" t="n">
        <v>12</v>
      </c>
      <c r="J58" s="41" t="n">
        <v>13</v>
      </c>
      <c r="K58" s="37" t="n">
        <v>14</v>
      </c>
      <c r="L58" s="37" t="n">
        <v>15</v>
      </c>
      <c r="M58" s="37" t="n">
        <v>16</v>
      </c>
      <c r="N58" s="37" t="n">
        <v>17</v>
      </c>
      <c r="O58" s="37" t="n">
        <v>18</v>
      </c>
      <c r="P58" s="60"/>
      <c r="Q58" s="61"/>
      <c r="R58" s="61"/>
      <c r="S58" s="61"/>
      <c r="T58" s="61"/>
      <c r="U58" s="61"/>
      <c r="V58" s="61"/>
      <c r="W58" s="61"/>
      <c r="X58" s="62"/>
      <c r="Y58" s="61"/>
      <c r="Z58" s="61"/>
      <c r="AA58" s="61"/>
      <c r="AB58" s="61"/>
      <c r="AC58" s="61"/>
      <c r="AD58" s="61"/>
      <c r="AE58" s="61"/>
      <c r="AF58" s="60"/>
      <c r="AG58" s="61"/>
      <c r="AH58" s="61"/>
      <c r="AI58" s="61"/>
      <c r="AJ58" s="61"/>
      <c r="AK58" s="61"/>
      <c r="AL58" s="61"/>
      <c r="AM58" s="61"/>
      <c r="AN58" s="60"/>
      <c r="AO58" s="61"/>
      <c r="AP58" s="61"/>
      <c r="AQ58" s="61"/>
      <c r="AR58" s="61"/>
      <c r="AS58" s="61"/>
      <c r="AT58" s="61"/>
      <c r="AU58" s="61"/>
      <c r="AW58" s="61"/>
      <c r="AX58" s="61"/>
      <c r="AY58" s="61"/>
      <c r="AZ58" s="61"/>
      <c r="BA58" s="61"/>
      <c r="BB58" s="61"/>
      <c r="BC58" s="61"/>
      <c r="BD58" s="62"/>
      <c r="BE58" s="61"/>
      <c r="BF58" s="61"/>
      <c r="BG58" s="61"/>
      <c r="BH58" s="61"/>
      <c r="BI58" s="61"/>
      <c r="BJ58" s="61"/>
      <c r="BK58" s="61"/>
      <c r="BL58" s="60"/>
      <c r="BM58" s="61"/>
      <c r="BN58" s="61"/>
      <c r="BO58" s="61"/>
      <c r="BP58" s="61"/>
      <c r="BQ58" s="61"/>
      <c r="BR58" s="61"/>
      <c r="BS58" s="61"/>
      <c r="BT58" s="60"/>
      <c r="BU58" s="61"/>
      <c r="BV58" s="61"/>
      <c r="BW58" s="61"/>
      <c r="BX58" s="61"/>
      <c r="BY58" s="61"/>
      <c r="BZ58" s="61"/>
      <c r="CA58" s="61"/>
      <c r="CC58" s="61"/>
      <c r="CD58" s="61"/>
      <c r="CE58" s="61"/>
      <c r="CF58" s="61"/>
      <c r="CG58" s="61"/>
      <c r="CH58" s="61"/>
      <c r="CI58" s="61"/>
      <c r="CJ58" s="62"/>
      <c r="CK58" s="61"/>
      <c r="CL58" s="61"/>
      <c r="CM58" s="61"/>
      <c r="CN58" s="61"/>
      <c r="CO58" s="61"/>
      <c r="CP58" s="61"/>
      <c r="CQ58" s="61"/>
      <c r="CR58" s="60"/>
      <c r="CS58" s="61"/>
      <c r="CT58" s="61"/>
      <c r="CU58" s="61"/>
      <c r="CV58" s="61"/>
      <c r="CW58" s="61"/>
      <c r="CX58" s="61"/>
      <c r="CY58" s="61"/>
      <c r="CZ58" s="60"/>
      <c r="DA58" s="61"/>
      <c r="DB58" s="61"/>
      <c r="DC58" s="61"/>
      <c r="DD58" s="61"/>
      <c r="DE58" s="61"/>
      <c r="DF58" s="61"/>
      <c r="DG58" s="61"/>
      <c r="DI58" s="61"/>
      <c r="DJ58" s="61"/>
      <c r="DK58" s="61"/>
      <c r="DL58" s="61"/>
      <c r="DM58" s="61"/>
      <c r="DN58" s="61"/>
      <c r="DO58" s="61"/>
      <c r="DP58" s="62"/>
      <c r="DQ58" s="61"/>
      <c r="DR58" s="61"/>
      <c r="DS58" s="61"/>
      <c r="DT58" s="61"/>
      <c r="DU58" s="61"/>
      <c r="DV58" s="61"/>
      <c r="DW58" s="61"/>
      <c r="DX58" s="60"/>
      <c r="DY58" s="61"/>
      <c r="DZ58" s="61"/>
      <c r="EA58" s="61"/>
      <c r="EB58" s="61"/>
      <c r="EC58" s="61"/>
      <c r="ED58" s="61"/>
      <c r="EE58" s="61"/>
      <c r="EF58" s="60"/>
      <c r="EG58" s="61"/>
      <c r="EH58" s="61"/>
      <c r="EI58" s="61"/>
      <c r="EJ58" s="61"/>
      <c r="EK58" s="61"/>
      <c r="EL58" s="61"/>
      <c r="EM58" s="61"/>
      <c r="EO58" s="61"/>
      <c r="EP58" s="61"/>
      <c r="EQ58" s="61"/>
      <c r="GM58" s="61"/>
      <c r="GN58" s="61"/>
      <c r="GO58" s="61"/>
      <c r="GP58" s="61"/>
      <c r="GQ58" s="61"/>
      <c r="GR58" s="60"/>
      <c r="GS58" s="61"/>
      <c r="GT58" s="61"/>
      <c r="GU58" s="61"/>
      <c r="GV58" s="61"/>
      <c r="GW58" s="61"/>
      <c r="GX58" s="61"/>
      <c r="GY58" s="61"/>
      <c r="HU58" s="23"/>
      <c r="HV58" s="23"/>
      <c r="HW58" s="23"/>
      <c r="HX58" s="23"/>
      <c r="HY58" s="23"/>
      <c r="HZ58" s="23"/>
      <c r="IA58" s="23"/>
      <c r="IB58" s="23"/>
      <c r="IC58" s="23"/>
      <c r="ID58" s="23"/>
      <c r="IE58" s="23"/>
      <c r="IF58" s="23"/>
      <c r="IG58" s="23"/>
      <c r="IH58" s="23"/>
      <c r="II58" s="23"/>
      <c r="IJ58" s="23"/>
      <c r="IK58" s="23"/>
      <c r="IL58" s="23"/>
      <c r="IM58" s="23"/>
      <c r="IN58" s="23"/>
    </row>
    <row r="59" s="25" customFormat="true" ht="10.8" hidden="false" customHeight="true" outlineLevel="0" collapsed="false">
      <c r="A59" s="46" t="s">
        <v>83</v>
      </c>
      <c r="B59" s="46" t="s">
        <v>84</v>
      </c>
      <c r="C59" s="46" t="s">
        <v>85</v>
      </c>
      <c r="D59" s="46" t="s">
        <v>86</v>
      </c>
      <c r="E59" s="46" t="s">
        <v>85</v>
      </c>
      <c r="F59" s="46" t="s">
        <v>87</v>
      </c>
      <c r="G59" s="46" t="s">
        <v>83</v>
      </c>
      <c r="H59" s="47"/>
      <c r="I59" s="48" t="s">
        <v>83</v>
      </c>
      <c r="J59" s="48" t="s">
        <v>84</v>
      </c>
      <c r="K59" s="48" t="s">
        <v>85</v>
      </c>
      <c r="L59" s="48" t="s">
        <v>86</v>
      </c>
      <c r="M59" s="48" t="s">
        <v>85</v>
      </c>
      <c r="N59" s="48" t="s">
        <v>87</v>
      </c>
      <c r="O59" s="48" t="s">
        <v>83</v>
      </c>
      <c r="P59" s="56"/>
      <c r="Q59" s="53"/>
      <c r="R59" s="53"/>
      <c r="S59" s="75"/>
      <c r="T59" s="75"/>
      <c r="U59" s="75"/>
      <c r="V59" s="75"/>
      <c r="W59" s="75"/>
      <c r="X59" s="70"/>
      <c r="Y59" s="75"/>
      <c r="Z59" s="75"/>
      <c r="AA59" s="75"/>
      <c r="AB59" s="75"/>
      <c r="AC59" s="75"/>
      <c r="AD59" s="75"/>
      <c r="AE59" s="75"/>
      <c r="AF59" s="56"/>
      <c r="AG59" s="53"/>
      <c r="AH59" s="53"/>
      <c r="AI59" s="75"/>
      <c r="AJ59" s="75"/>
      <c r="AK59" s="75"/>
      <c r="AL59" s="75"/>
      <c r="AM59" s="75"/>
      <c r="AN59" s="70"/>
      <c r="AO59" s="75"/>
      <c r="AP59" s="75"/>
      <c r="AQ59" s="75"/>
      <c r="AR59" s="75"/>
      <c r="AS59" s="75"/>
      <c r="AT59" s="75"/>
      <c r="AU59" s="75"/>
      <c r="AW59" s="53"/>
      <c r="AX59" s="53"/>
      <c r="AY59" s="75"/>
      <c r="AZ59" s="75"/>
      <c r="BA59" s="75"/>
      <c r="BB59" s="75"/>
      <c r="BC59" s="75"/>
      <c r="BD59" s="70"/>
      <c r="BE59" s="75"/>
      <c r="BF59" s="75"/>
      <c r="BG59" s="75"/>
      <c r="BH59" s="75"/>
      <c r="BI59" s="75"/>
      <c r="BJ59" s="75"/>
      <c r="BK59" s="75"/>
      <c r="BL59" s="56"/>
      <c r="BM59" s="53"/>
      <c r="BN59" s="53"/>
      <c r="BO59" s="75"/>
      <c r="BP59" s="75"/>
      <c r="BQ59" s="75"/>
      <c r="BR59" s="75"/>
      <c r="BS59" s="75"/>
      <c r="BT59" s="70"/>
      <c r="BU59" s="75"/>
      <c r="BV59" s="75"/>
      <c r="BW59" s="75"/>
      <c r="BX59" s="75"/>
      <c r="BY59" s="75"/>
      <c r="BZ59" s="75"/>
      <c r="CA59" s="75"/>
      <c r="CB59" s="56"/>
      <c r="CC59" s="53"/>
      <c r="CD59" s="53"/>
      <c r="CE59" s="75"/>
      <c r="CF59" s="75"/>
      <c r="CG59" s="75"/>
      <c r="CH59" s="75"/>
      <c r="CI59" s="75"/>
      <c r="CJ59" s="70"/>
      <c r="CK59" s="75"/>
      <c r="CL59" s="75"/>
      <c r="CM59" s="75"/>
      <c r="CN59" s="75"/>
      <c r="CO59" s="75"/>
      <c r="CP59" s="75"/>
      <c r="CQ59" s="75"/>
      <c r="CS59" s="53"/>
      <c r="CT59" s="53"/>
      <c r="CU59" s="75"/>
      <c r="CV59" s="75"/>
      <c r="CW59" s="75"/>
      <c r="CX59" s="75"/>
      <c r="CY59" s="75"/>
      <c r="CZ59" s="70"/>
      <c r="DA59" s="75"/>
      <c r="DB59" s="75"/>
      <c r="DC59" s="75"/>
      <c r="DD59" s="75"/>
      <c r="DE59" s="75"/>
      <c r="DF59" s="75"/>
      <c r="DG59" s="75"/>
      <c r="DI59" s="53"/>
      <c r="DJ59" s="53"/>
      <c r="DK59" s="75"/>
      <c r="DL59" s="75"/>
      <c r="DM59" s="75"/>
      <c r="DN59" s="75"/>
      <c r="DO59" s="75"/>
      <c r="DP59" s="70"/>
      <c r="DQ59" s="75"/>
      <c r="DR59" s="75"/>
      <c r="DS59" s="75"/>
      <c r="DT59" s="75"/>
      <c r="DU59" s="75"/>
      <c r="DV59" s="75"/>
      <c r="DW59" s="75"/>
      <c r="DX59" s="56"/>
      <c r="DY59" s="53"/>
      <c r="DZ59" s="53"/>
      <c r="EA59" s="75"/>
      <c r="EB59" s="75"/>
      <c r="EC59" s="75"/>
      <c r="ED59" s="75"/>
      <c r="EE59" s="75"/>
      <c r="EF59" s="70"/>
      <c r="EG59" s="75"/>
      <c r="EH59" s="75"/>
      <c r="EI59" s="75"/>
      <c r="EJ59" s="75"/>
      <c r="EK59" s="75"/>
      <c r="EL59" s="75"/>
      <c r="EM59" s="75"/>
      <c r="EO59" s="53"/>
      <c r="EP59" s="53"/>
      <c r="EQ59" s="75"/>
      <c r="ER59" s="75"/>
      <c r="ES59" s="75"/>
      <c r="ET59" s="75"/>
      <c r="EU59" s="75"/>
      <c r="EV59" s="70"/>
      <c r="EW59" s="75"/>
      <c r="EX59" s="75"/>
      <c r="EY59" s="75"/>
      <c r="EZ59" s="75"/>
      <c r="FA59" s="75"/>
      <c r="FB59" s="75"/>
      <c r="FC59" s="75"/>
      <c r="FE59" s="53"/>
      <c r="FF59" s="53"/>
      <c r="FG59" s="75"/>
      <c r="FH59" s="75"/>
      <c r="FI59" s="75"/>
      <c r="FJ59" s="75"/>
      <c r="FK59" s="75"/>
      <c r="FL59" s="70"/>
      <c r="FM59" s="75"/>
      <c r="FN59" s="75"/>
      <c r="FO59" s="75"/>
      <c r="FP59" s="75"/>
      <c r="FQ59" s="75"/>
      <c r="FR59" s="75"/>
      <c r="FS59" s="75"/>
      <c r="FT59" s="56"/>
      <c r="FU59" s="53"/>
      <c r="FV59" s="53"/>
      <c r="FW59" s="75"/>
      <c r="FX59" s="75"/>
      <c r="FY59" s="75"/>
      <c r="FZ59" s="75"/>
      <c r="GA59" s="75"/>
      <c r="GB59" s="70"/>
      <c r="GC59" s="75"/>
      <c r="GD59" s="75"/>
      <c r="GE59" s="75"/>
      <c r="GF59" s="75"/>
      <c r="GG59" s="75"/>
      <c r="GH59" s="75"/>
      <c r="GI59" s="75"/>
      <c r="GK59" s="53"/>
      <c r="GL59" s="53"/>
      <c r="GM59" s="75"/>
      <c r="GN59" s="75"/>
      <c r="GO59" s="75"/>
      <c r="GP59" s="75"/>
      <c r="GQ59" s="75"/>
      <c r="GR59" s="70"/>
      <c r="GS59" s="75"/>
      <c r="GT59" s="75"/>
      <c r="GU59" s="75"/>
      <c r="GV59" s="75"/>
      <c r="GW59" s="75"/>
      <c r="GX59" s="75"/>
      <c r="GY59" s="75"/>
      <c r="GZ59" s="56"/>
      <c r="HA59" s="53"/>
      <c r="HB59" s="53"/>
      <c r="HC59" s="75"/>
      <c r="HD59" s="75"/>
      <c r="HE59" s="75"/>
      <c r="HF59" s="75"/>
      <c r="HG59" s="75"/>
      <c r="HH59" s="70"/>
      <c r="HI59" s="75"/>
      <c r="HJ59" s="75"/>
      <c r="HK59" s="75"/>
      <c r="HL59" s="75"/>
      <c r="HM59" s="75"/>
      <c r="HN59" s="75"/>
      <c r="HO59" s="75"/>
      <c r="HQ59" s="53"/>
      <c r="HR59" s="53"/>
      <c r="HS59" s="75"/>
      <c r="HT59" s="75"/>
      <c r="HU59" s="23"/>
      <c r="HV59" s="23"/>
      <c r="HW59" s="23"/>
      <c r="HX59" s="23"/>
      <c r="HY59" s="23"/>
      <c r="HZ59" s="23"/>
      <c r="IA59" s="23"/>
      <c r="IB59" s="23"/>
      <c r="IC59" s="23"/>
      <c r="ID59" s="23"/>
      <c r="IE59" s="23"/>
      <c r="IF59" s="23"/>
      <c r="IG59" s="23"/>
      <c r="IH59" s="23"/>
      <c r="II59" s="23"/>
      <c r="IJ59" s="23"/>
      <c r="IK59" s="23"/>
      <c r="IL59" s="23"/>
      <c r="IM59" s="23"/>
      <c r="IN59" s="23"/>
      <c r="IO59" s="75"/>
      <c r="IP59" s="75"/>
      <c r="IQ59" s="75"/>
      <c r="IR59" s="70"/>
      <c r="IS59" s="75"/>
      <c r="IT59" s="75"/>
      <c r="IU59" s="75"/>
      <c r="IV59" s="75"/>
      <c r="IW59" s="75"/>
      <c r="IX59" s="75"/>
      <c r="IY59" s="75"/>
    </row>
    <row r="60" s="25" customFormat="true" ht="10.8" hidden="false" customHeight="true" outlineLevel="0" collapsed="false">
      <c r="A60" s="40"/>
      <c r="B60" s="40"/>
      <c r="C60" s="53"/>
      <c r="D60" s="40"/>
      <c r="E60" s="40"/>
      <c r="F60" s="40"/>
      <c r="G60" s="40"/>
      <c r="H60" s="26"/>
      <c r="I60" s="40"/>
      <c r="J60" s="40"/>
      <c r="K60" s="40"/>
      <c r="L60" s="40"/>
      <c r="M60" s="40"/>
      <c r="N60" s="40"/>
      <c r="O60" s="40"/>
      <c r="P60" s="27"/>
      <c r="Q60" s="40"/>
      <c r="R60" s="40"/>
      <c r="S60" s="53"/>
      <c r="T60" s="40"/>
      <c r="U60" s="40"/>
      <c r="V60" s="40"/>
      <c r="W60" s="40"/>
      <c r="X60" s="70"/>
      <c r="Y60" s="40"/>
      <c r="Z60" s="40"/>
      <c r="AA60" s="40"/>
      <c r="AB60" s="40"/>
      <c r="AC60" s="40"/>
      <c r="AD60" s="40"/>
      <c r="AE60" s="40"/>
      <c r="AF60" s="27"/>
      <c r="AG60" s="40"/>
      <c r="AH60" s="40"/>
      <c r="AI60" s="53"/>
      <c r="AJ60" s="40"/>
      <c r="AK60" s="40"/>
      <c r="AL60" s="40"/>
      <c r="AM60" s="40"/>
      <c r="AN60" s="70"/>
      <c r="AO60" s="40"/>
      <c r="AP60" s="40"/>
      <c r="AQ60" s="40"/>
      <c r="AR60" s="40"/>
      <c r="AS60" s="40"/>
      <c r="AT60" s="40"/>
      <c r="AU60" s="40"/>
      <c r="AW60" s="40"/>
      <c r="AX60" s="40"/>
      <c r="AY60" s="53"/>
      <c r="AZ60" s="40"/>
      <c r="BA60" s="40"/>
      <c r="BB60" s="40"/>
      <c r="BC60" s="40"/>
      <c r="BD60" s="70"/>
      <c r="BE60" s="40"/>
      <c r="BF60" s="40"/>
      <c r="BG60" s="40"/>
      <c r="BH60" s="40"/>
      <c r="BI60" s="40"/>
      <c r="BJ60" s="40"/>
      <c r="BK60" s="40"/>
      <c r="BL60" s="27"/>
      <c r="BM60" s="40"/>
      <c r="BN60" s="40"/>
      <c r="BO60" s="53"/>
      <c r="BP60" s="40"/>
      <c r="BQ60" s="40"/>
      <c r="BR60" s="40"/>
      <c r="BS60" s="40"/>
      <c r="BT60" s="70"/>
      <c r="BU60" s="40"/>
      <c r="BV60" s="40"/>
      <c r="BW60" s="40"/>
      <c r="BX60" s="40"/>
      <c r="BY60" s="40"/>
      <c r="BZ60" s="40"/>
      <c r="CA60" s="40"/>
      <c r="CB60" s="27"/>
      <c r="CC60" s="40"/>
      <c r="CD60" s="40"/>
      <c r="CE60" s="53"/>
      <c r="CF60" s="40"/>
      <c r="CG60" s="40"/>
      <c r="CH60" s="40"/>
      <c r="CI60" s="40"/>
      <c r="CJ60" s="70"/>
      <c r="CK60" s="40"/>
      <c r="CL60" s="40"/>
      <c r="CM60" s="40"/>
      <c r="CN60" s="40"/>
      <c r="CO60" s="40"/>
      <c r="CP60" s="40"/>
      <c r="CQ60" s="40"/>
      <c r="CS60" s="40"/>
      <c r="CT60" s="40"/>
      <c r="CU60" s="53"/>
      <c r="CV60" s="40"/>
      <c r="CW60" s="40"/>
      <c r="CX60" s="40"/>
      <c r="CY60" s="40"/>
      <c r="CZ60" s="70"/>
      <c r="DA60" s="40"/>
      <c r="DB60" s="40"/>
      <c r="DC60" s="40"/>
      <c r="DD60" s="40"/>
      <c r="DE60" s="40"/>
      <c r="DF60" s="40"/>
      <c r="DG60" s="40"/>
      <c r="DH60" s="54"/>
      <c r="DI60" s="40"/>
      <c r="DJ60" s="40"/>
      <c r="DK60" s="53"/>
      <c r="DL60" s="40"/>
      <c r="DM60" s="40"/>
      <c r="DN60" s="40"/>
      <c r="DO60" s="40"/>
      <c r="DP60" s="70"/>
      <c r="DQ60" s="40"/>
      <c r="DR60" s="40"/>
      <c r="DS60" s="40"/>
      <c r="DT60" s="40"/>
      <c r="DU60" s="40"/>
      <c r="DV60" s="40"/>
      <c r="DW60" s="40"/>
      <c r="DX60" s="27"/>
      <c r="DY60" s="40"/>
      <c r="DZ60" s="40"/>
      <c r="EA60" s="53"/>
      <c r="EB60" s="40"/>
      <c r="EC60" s="40"/>
      <c r="ED60" s="40"/>
      <c r="EE60" s="40"/>
      <c r="EF60" s="70"/>
      <c r="EG60" s="40"/>
      <c r="EH60" s="40"/>
      <c r="EI60" s="40"/>
      <c r="EJ60" s="40"/>
      <c r="EK60" s="40"/>
      <c r="EL60" s="40"/>
      <c r="EM60" s="40"/>
      <c r="EO60" s="40"/>
      <c r="EP60" s="40"/>
      <c r="EQ60" s="53"/>
      <c r="ER60" s="40"/>
      <c r="ES60" s="40"/>
      <c r="ET60" s="40"/>
      <c r="EU60" s="40"/>
      <c r="EV60" s="70"/>
      <c r="EW60" s="40"/>
      <c r="EX60" s="40"/>
      <c r="EY60" s="40"/>
      <c r="EZ60" s="40"/>
      <c r="FA60" s="40"/>
      <c r="FB60" s="40"/>
      <c r="FC60" s="40"/>
      <c r="FE60" s="40"/>
      <c r="FF60" s="40"/>
      <c r="FG60" s="53"/>
      <c r="FH60" s="40"/>
      <c r="FI60" s="40"/>
      <c r="FJ60" s="40"/>
      <c r="FK60" s="40"/>
      <c r="FL60" s="70"/>
      <c r="FM60" s="40"/>
      <c r="FN60" s="40"/>
      <c r="FO60" s="40"/>
      <c r="FP60" s="40"/>
      <c r="FQ60" s="40"/>
      <c r="FR60" s="40"/>
      <c r="FS60" s="40"/>
      <c r="FT60" s="27"/>
      <c r="FU60" s="40"/>
      <c r="FV60" s="40"/>
      <c r="FW60" s="53"/>
      <c r="FX60" s="40"/>
      <c r="FY60" s="40"/>
      <c r="FZ60" s="40"/>
      <c r="GA60" s="40"/>
      <c r="GB60" s="70"/>
      <c r="GC60" s="40"/>
      <c r="GD60" s="40"/>
      <c r="GE60" s="40"/>
      <c r="GF60" s="40"/>
      <c r="GG60" s="40"/>
      <c r="GH60" s="40"/>
      <c r="GI60" s="40"/>
      <c r="GK60" s="40"/>
      <c r="GL60" s="40"/>
      <c r="GM60" s="53"/>
      <c r="GN60" s="40"/>
      <c r="GO60" s="40"/>
      <c r="GP60" s="40"/>
      <c r="GQ60" s="40"/>
      <c r="GR60" s="70"/>
      <c r="GS60" s="40"/>
      <c r="GT60" s="40"/>
      <c r="GU60" s="40"/>
      <c r="GV60" s="40"/>
      <c r="GW60" s="40"/>
      <c r="GX60" s="40"/>
      <c r="GY60" s="40"/>
      <c r="GZ60" s="27"/>
      <c r="HA60" s="40"/>
      <c r="HB60" s="40"/>
      <c r="HC60" s="53"/>
      <c r="HD60" s="40"/>
      <c r="HE60" s="40"/>
      <c r="HF60" s="40"/>
      <c r="HG60" s="40"/>
      <c r="HH60" s="70"/>
      <c r="HI60" s="40"/>
      <c r="HJ60" s="40"/>
      <c r="HK60" s="40"/>
      <c r="HL60" s="40"/>
      <c r="HM60" s="40"/>
      <c r="HN60" s="40"/>
      <c r="HO60" s="40"/>
      <c r="HQ60" s="40"/>
      <c r="HR60" s="40"/>
      <c r="HS60" s="53"/>
      <c r="HT60" s="40"/>
      <c r="HU60" s="23"/>
      <c r="HV60" s="23"/>
      <c r="HW60" s="23"/>
      <c r="HX60" s="23"/>
      <c r="HY60" s="23"/>
      <c r="HZ60" s="23"/>
      <c r="IA60" s="23"/>
      <c r="IB60" s="23"/>
      <c r="IC60" s="23"/>
      <c r="ID60" s="23"/>
      <c r="IE60" s="23"/>
      <c r="IF60" s="23"/>
      <c r="IG60" s="23"/>
      <c r="IH60" s="23"/>
      <c r="II60" s="23"/>
      <c r="IJ60" s="23"/>
      <c r="IK60" s="23"/>
      <c r="IL60" s="23"/>
      <c r="IM60" s="23"/>
      <c r="IN60" s="23"/>
      <c r="IO60" s="40"/>
      <c r="IP60" s="40"/>
      <c r="IQ60" s="40"/>
      <c r="IR60" s="70"/>
      <c r="IS60" s="40"/>
      <c r="IT60" s="40"/>
      <c r="IU60" s="40"/>
      <c r="IV60" s="40"/>
      <c r="IW60" s="40"/>
      <c r="IX60" s="40"/>
      <c r="IY60" s="40"/>
    </row>
    <row r="61" s="25" customFormat="true" ht="10.8" hidden="false" customHeight="true" outlineLevel="0" collapsed="false">
      <c r="A61" s="53"/>
      <c r="B61" s="53"/>
      <c r="C61" s="53"/>
      <c r="D61" s="53"/>
      <c r="E61" s="53"/>
      <c r="F61" s="53"/>
      <c r="G61" s="53"/>
      <c r="H61" s="26"/>
      <c r="I61" s="53"/>
      <c r="J61" s="53"/>
      <c r="K61" s="53"/>
      <c r="L61" s="53"/>
      <c r="M61" s="53"/>
      <c r="N61" s="53"/>
      <c r="O61" s="53"/>
      <c r="P61" s="27"/>
      <c r="Q61" s="53"/>
      <c r="R61" s="53"/>
      <c r="S61" s="53"/>
      <c r="T61" s="53"/>
      <c r="U61" s="53"/>
      <c r="V61" s="53"/>
      <c r="W61" s="53"/>
      <c r="X61" s="70"/>
      <c r="Y61" s="53"/>
      <c r="Z61" s="53"/>
      <c r="AA61" s="53"/>
      <c r="AB61" s="53"/>
      <c r="AC61" s="53"/>
      <c r="AD61" s="53"/>
      <c r="AE61" s="53"/>
      <c r="AF61" s="27"/>
      <c r="AG61" s="53"/>
      <c r="AH61" s="53"/>
      <c r="AI61" s="53"/>
      <c r="AJ61" s="53"/>
      <c r="AK61" s="53"/>
      <c r="AL61" s="53"/>
      <c r="AM61" s="53"/>
      <c r="AN61" s="70"/>
      <c r="AO61" s="53"/>
      <c r="AP61" s="53"/>
      <c r="AQ61" s="53"/>
      <c r="AR61" s="53"/>
      <c r="AS61" s="53"/>
      <c r="AT61" s="53"/>
      <c r="AU61" s="53"/>
      <c r="AW61" s="53"/>
      <c r="AX61" s="53"/>
      <c r="AY61" s="53"/>
      <c r="AZ61" s="53"/>
      <c r="BA61" s="53"/>
      <c r="BB61" s="53"/>
      <c r="BC61" s="53"/>
      <c r="BD61" s="70"/>
      <c r="BE61" s="53"/>
      <c r="BF61" s="53"/>
      <c r="BG61" s="53"/>
      <c r="BH61" s="53"/>
      <c r="BI61" s="53"/>
      <c r="BJ61" s="53"/>
      <c r="BK61" s="53"/>
      <c r="BL61" s="27"/>
      <c r="BM61" s="53"/>
      <c r="BN61" s="53"/>
      <c r="BO61" s="53"/>
      <c r="BP61" s="53"/>
      <c r="BQ61" s="53"/>
      <c r="BR61" s="53"/>
      <c r="BS61" s="53"/>
      <c r="BT61" s="70"/>
      <c r="BU61" s="53"/>
      <c r="BV61" s="53"/>
      <c r="BW61" s="53"/>
      <c r="BX61" s="53"/>
      <c r="BY61" s="53"/>
      <c r="BZ61" s="53"/>
      <c r="CA61" s="53"/>
      <c r="CB61" s="27"/>
      <c r="CC61" s="53"/>
      <c r="CD61" s="53"/>
      <c r="CE61" s="53"/>
      <c r="CF61" s="53"/>
      <c r="CG61" s="53"/>
      <c r="CH61" s="53"/>
      <c r="CI61" s="53"/>
      <c r="CJ61" s="70"/>
      <c r="CK61" s="53"/>
      <c r="CL61" s="53"/>
      <c r="CM61" s="53"/>
      <c r="CN61" s="53"/>
      <c r="CO61" s="53"/>
      <c r="CP61" s="53"/>
      <c r="CQ61" s="53"/>
      <c r="CS61" s="53"/>
      <c r="CT61" s="53"/>
      <c r="CU61" s="53"/>
      <c r="CV61" s="53"/>
      <c r="CW61" s="53"/>
      <c r="CX61" s="53"/>
      <c r="CY61" s="53"/>
      <c r="CZ61" s="70"/>
      <c r="DA61" s="53"/>
      <c r="DB61" s="53"/>
      <c r="DC61" s="53"/>
      <c r="DD61" s="53"/>
      <c r="DE61" s="53"/>
      <c r="DF61" s="53"/>
      <c r="DG61" s="53"/>
      <c r="DH61" s="82"/>
      <c r="DI61" s="53"/>
      <c r="DJ61" s="53"/>
      <c r="DK61" s="53"/>
      <c r="DL61" s="53"/>
      <c r="DM61" s="53"/>
      <c r="DN61" s="53"/>
      <c r="DO61" s="53"/>
      <c r="DP61" s="70"/>
      <c r="DQ61" s="53"/>
      <c r="DR61" s="53"/>
      <c r="DS61" s="53"/>
      <c r="DT61" s="53"/>
      <c r="DU61" s="53"/>
      <c r="DV61" s="53"/>
      <c r="DW61" s="53"/>
      <c r="DX61" s="27"/>
      <c r="DY61" s="53"/>
      <c r="DZ61" s="53"/>
      <c r="EA61" s="53"/>
      <c r="EB61" s="53"/>
      <c r="EC61" s="53"/>
      <c r="ED61" s="53"/>
      <c r="EE61" s="53"/>
      <c r="EF61" s="70"/>
      <c r="EG61" s="53"/>
      <c r="EH61" s="53"/>
      <c r="EI61" s="53"/>
      <c r="EJ61" s="53"/>
      <c r="EK61" s="53"/>
      <c r="EL61" s="53"/>
      <c r="EM61" s="53"/>
      <c r="EO61" s="53"/>
      <c r="EP61" s="53"/>
      <c r="EQ61" s="53"/>
      <c r="ER61" s="53"/>
      <c r="ES61" s="53"/>
      <c r="ET61" s="53"/>
      <c r="EU61" s="53"/>
      <c r="EV61" s="70"/>
      <c r="EW61" s="53"/>
      <c r="EX61" s="53"/>
      <c r="EY61" s="53"/>
      <c r="EZ61" s="53"/>
      <c r="FA61" s="53"/>
      <c r="FB61" s="53"/>
      <c r="FC61" s="53"/>
      <c r="FE61" s="53"/>
      <c r="FF61" s="53"/>
      <c r="FG61" s="53"/>
      <c r="FH61" s="53"/>
      <c r="FI61" s="53"/>
      <c r="FJ61" s="53"/>
      <c r="FK61" s="53"/>
      <c r="FL61" s="70"/>
      <c r="FM61" s="53"/>
      <c r="FN61" s="53"/>
      <c r="FO61" s="53"/>
      <c r="FP61" s="53"/>
      <c r="FQ61" s="53"/>
      <c r="FR61" s="53"/>
      <c r="FS61" s="53"/>
      <c r="FT61" s="27"/>
      <c r="FU61" s="53"/>
      <c r="FV61" s="53"/>
      <c r="FW61" s="53"/>
      <c r="FX61" s="53"/>
      <c r="FY61" s="53"/>
      <c r="FZ61" s="53"/>
      <c r="GA61" s="53"/>
      <c r="GB61" s="70"/>
      <c r="GC61" s="53"/>
      <c r="GD61" s="53"/>
      <c r="GE61" s="53"/>
      <c r="GF61" s="53"/>
      <c r="GG61" s="53"/>
      <c r="GH61" s="53"/>
      <c r="GI61" s="53"/>
      <c r="GK61" s="53"/>
      <c r="GL61" s="53"/>
      <c r="GM61" s="53"/>
      <c r="GN61" s="53"/>
      <c r="GO61" s="53"/>
      <c r="GP61" s="53"/>
      <c r="GQ61" s="53"/>
      <c r="GR61" s="70"/>
      <c r="GS61" s="53"/>
      <c r="GT61" s="53"/>
      <c r="GU61" s="53"/>
      <c r="GV61" s="53"/>
      <c r="GW61" s="53"/>
      <c r="GX61" s="53"/>
      <c r="GY61" s="53"/>
      <c r="GZ61" s="27"/>
      <c r="HA61" s="53"/>
      <c r="HB61" s="53"/>
      <c r="HC61" s="53"/>
      <c r="HD61" s="53"/>
      <c r="HE61" s="53"/>
      <c r="HF61" s="53"/>
      <c r="HG61" s="53"/>
      <c r="HH61" s="70"/>
      <c r="HI61" s="53"/>
      <c r="HJ61" s="53"/>
      <c r="HK61" s="53"/>
      <c r="HL61" s="53"/>
      <c r="HM61" s="53"/>
      <c r="HN61" s="53"/>
      <c r="HO61" s="53"/>
      <c r="HQ61" s="53"/>
      <c r="HR61" s="53"/>
      <c r="HS61" s="53"/>
      <c r="HT61" s="53"/>
      <c r="HU61" s="23"/>
      <c r="HV61" s="23"/>
      <c r="HW61" s="23"/>
      <c r="HX61" s="23"/>
      <c r="HY61" s="23"/>
      <c r="HZ61" s="23"/>
      <c r="IA61" s="23"/>
      <c r="IB61" s="23"/>
      <c r="IC61" s="23"/>
      <c r="ID61" s="23"/>
      <c r="IE61" s="23"/>
      <c r="IF61" s="23"/>
      <c r="IG61" s="23"/>
      <c r="IH61" s="23"/>
      <c r="II61" s="23"/>
      <c r="IJ61" s="23"/>
      <c r="IK61" s="23"/>
      <c r="IL61" s="23"/>
      <c r="IM61" s="23"/>
      <c r="IN61" s="23"/>
      <c r="IO61" s="53"/>
      <c r="IP61" s="53"/>
      <c r="IQ61" s="53"/>
      <c r="IR61" s="70"/>
      <c r="IS61" s="53"/>
      <c r="IT61" s="53"/>
      <c r="IU61" s="53"/>
      <c r="IV61" s="53"/>
      <c r="IW61" s="53"/>
      <c r="IX61" s="53"/>
      <c r="IY61" s="53"/>
    </row>
    <row r="62" s="25" customFormat="true" ht="10.8" hidden="false" customHeight="true" outlineLevel="0" collapsed="false">
      <c r="A62" s="29" t="n">
        <v>11</v>
      </c>
      <c r="B62" s="29"/>
      <c r="C62" s="29"/>
      <c r="D62" s="29"/>
      <c r="E62" s="29"/>
      <c r="F62" s="29"/>
      <c r="G62" s="23"/>
      <c r="H62" s="24"/>
      <c r="I62" s="23"/>
      <c r="J62" s="29"/>
      <c r="K62" s="29"/>
      <c r="L62" s="30"/>
      <c r="M62" s="29"/>
      <c r="N62" s="31"/>
      <c r="O62" s="27"/>
      <c r="P62" s="27"/>
      <c r="Q62" s="40"/>
      <c r="R62" s="40"/>
      <c r="S62" s="40"/>
      <c r="T62" s="40"/>
      <c r="U62" s="40"/>
      <c r="V62" s="40"/>
      <c r="W62" s="40"/>
      <c r="X62" s="70"/>
      <c r="Y62" s="40"/>
      <c r="Z62" s="40"/>
      <c r="AA62" s="40"/>
      <c r="AB62" s="83"/>
      <c r="AC62" s="40"/>
      <c r="AD62" s="40"/>
      <c r="AE62" s="40"/>
      <c r="AF62" s="27"/>
      <c r="AG62" s="40"/>
      <c r="AH62" s="40"/>
      <c r="AI62" s="40"/>
      <c r="AJ62" s="40"/>
      <c r="AK62" s="40"/>
      <c r="AL62" s="40"/>
      <c r="AM62" s="40"/>
      <c r="AN62" s="70"/>
      <c r="AO62" s="40"/>
      <c r="AP62" s="40"/>
      <c r="AQ62" s="40"/>
      <c r="AR62" s="83"/>
      <c r="AS62" s="40"/>
      <c r="AT62" s="40"/>
      <c r="AU62" s="40"/>
      <c r="AV62" s="28"/>
      <c r="AW62" s="40"/>
      <c r="AX62" s="40"/>
      <c r="AY62" s="40"/>
      <c r="AZ62" s="40"/>
      <c r="BA62" s="40"/>
      <c r="BB62" s="40"/>
      <c r="BC62" s="40"/>
      <c r="BD62" s="70"/>
      <c r="BE62" s="40"/>
      <c r="BF62" s="40"/>
      <c r="BG62" s="40"/>
      <c r="BH62" s="83"/>
      <c r="BI62" s="40"/>
      <c r="BJ62" s="40"/>
      <c r="BK62" s="40"/>
      <c r="BL62" s="27"/>
      <c r="BM62" s="40"/>
      <c r="BN62" s="40"/>
      <c r="BO62" s="40"/>
      <c r="BP62" s="40"/>
      <c r="BQ62" s="40"/>
      <c r="BR62" s="40"/>
      <c r="BS62" s="40"/>
      <c r="BT62" s="70"/>
      <c r="BU62" s="40"/>
      <c r="BV62" s="40"/>
      <c r="BW62" s="40"/>
      <c r="BX62" s="83"/>
      <c r="BY62" s="40"/>
      <c r="BZ62" s="40"/>
      <c r="CA62" s="40"/>
      <c r="CB62" s="27"/>
      <c r="CC62" s="40"/>
      <c r="CD62" s="40"/>
      <c r="CE62" s="40"/>
      <c r="CF62" s="40"/>
      <c r="CG62" s="40"/>
      <c r="CH62" s="40"/>
      <c r="CI62" s="40"/>
      <c r="CJ62" s="70"/>
      <c r="CK62" s="40"/>
      <c r="CL62" s="40"/>
      <c r="CM62" s="40"/>
      <c r="CN62" s="83"/>
      <c r="CO62" s="40"/>
      <c r="CP62" s="40"/>
      <c r="CQ62" s="40"/>
      <c r="CR62" s="28"/>
      <c r="CS62" s="40"/>
      <c r="CT62" s="40"/>
      <c r="CU62" s="40"/>
      <c r="CV62" s="40"/>
      <c r="CW62" s="40"/>
      <c r="CX62" s="40"/>
      <c r="CY62" s="40"/>
      <c r="CZ62" s="70"/>
      <c r="DA62" s="40"/>
      <c r="DB62" s="40"/>
      <c r="DC62" s="40"/>
      <c r="DD62" s="83"/>
      <c r="DE62" s="40"/>
      <c r="DF62" s="40"/>
      <c r="DG62" s="40"/>
      <c r="DH62" s="27"/>
      <c r="DI62" s="40"/>
      <c r="DJ62" s="40"/>
      <c r="DK62" s="40"/>
      <c r="DL62" s="40"/>
      <c r="DM62" s="40"/>
      <c r="DN62" s="40"/>
      <c r="DO62" s="40"/>
      <c r="DP62" s="70"/>
      <c r="DQ62" s="40"/>
      <c r="DR62" s="40"/>
      <c r="DS62" s="40"/>
      <c r="DT62" s="83"/>
      <c r="DU62" s="40"/>
      <c r="DV62" s="40"/>
      <c r="DW62" s="40"/>
      <c r="DX62" s="27"/>
      <c r="DY62" s="40"/>
      <c r="DZ62" s="40"/>
      <c r="EA62" s="40"/>
      <c r="EB62" s="40"/>
      <c r="EC62" s="40"/>
      <c r="ED62" s="40"/>
      <c r="EE62" s="40"/>
      <c r="EF62" s="70"/>
      <c r="EG62" s="40"/>
      <c r="EH62" s="40"/>
      <c r="EI62" s="40"/>
      <c r="EJ62" s="83"/>
      <c r="EK62" s="40"/>
      <c r="EL62" s="40"/>
      <c r="EM62" s="40"/>
      <c r="EN62" s="28"/>
      <c r="EO62" s="40"/>
      <c r="EP62" s="40"/>
      <c r="EQ62" s="40"/>
      <c r="ER62" s="40"/>
      <c r="ES62" s="40"/>
      <c r="ET62" s="40"/>
      <c r="EU62" s="40"/>
      <c r="EV62" s="70"/>
      <c r="EW62" s="40"/>
      <c r="EX62" s="40"/>
      <c r="EY62" s="40"/>
      <c r="EZ62" s="83"/>
      <c r="FA62" s="40"/>
      <c r="FB62" s="40"/>
      <c r="FC62" s="40"/>
      <c r="FE62" s="40"/>
      <c r="FF62" s="40"/>
      <c r="FG62" s="40"/>
      <c r="FH62" s="40"/>
      <c r="FI62" s="40"/>
      <c r="FJ62" s="40"/>
      <c r="FK62" s="40"/>
      <c r="FL62" s="70"/>
      <c r="FM62" s="40"/>
      <c r="FN62" s="40"/>
      <c r="FO62" s="40"/>
      <c r="FP62" s="83"/>
      <c r="FQ62" s="40"/>
      <c r="FR62" s="40"/>
      <c r="FS62" s="40"/>
      <c r="FT62" s="27"/>
      <c r="FU62" s="40"/>
      <c r="FV62" s="40"/>
      <c r="FW62" s="40"/>
      <c r="FX62" s="40"/>
      <c r="FY62" s="40"/>
      <c r="FZ62" s="40"/>
      <c r="GA62" s="40"/>
      <c r="GB62" s="70"/>
      <c r="GC62" s="40"/>
      <c r="GD62" s="40"/>
      <c r="GE62" s="40"/>
      <c r="GF62" s="83"/>
      <c r="GG62" s="40"/>
      <c r="GH62" s="40"/>
      <c r="GI62" s="40"/>
      <c r="GJ62" s="28"/>
      <c r="GK62" s="40"/>
      <c r="GL62" s="40"/>
      <c r="GM62" s="40"/>
      <c r="GN62" s="40"/>
      <c r="GO62" s="40"/>
      <c r="GP62" s="40"/>
      <c r="GQ62" s="40"/>
      <c r="GR62" s="70"/>
      <c r="GS62" s="40"/>
      <c r="GT62" s="40"/>
      <c r="GU62" s="40"/>
      <c r="GV62" s="83"/>
      <c r="GW62" s="40"/>
      <c r="GX62" s="40"/>
      <c r="GY62" s="40"/>
      <c r="GZ62" s="27"/>
      <c r="HA62" s="40"/>
      <c r="HB62" s="40"/>
      <c r="HC62" s="40"/>
      <c r="HD62" s="40"/>
      <c r="HE62" s="40"/>
      <c r="HF62" s="40"/>
      <c r="HG62" s="40"/>
      <c r="HH62" s="70"/>
      <c r="HI62" s="40"/>
      <c r="HJ62" s="40"/>
      <c r="HK62" s="40"/>
      <c r="HL62" s="83"/>
      <c r="HM62" s="40"/>
      <c r="HN62" s="40"/>
      <c r="HO62" s="40"/>
      <c r="HP62" s="28"/>
      <c r="HQ62" s="40"/>
      <c r="HR62" s="40"/>
      <c r="HS62" s="40"/>
      <c r="HT62" s="40"/>
      <c r="HU62" s="23"/>
      <c r="HV62" s="23"/>
      <c r="HW62" s="23"/>
      <c r="HX62" s="23"/>
      <c r="HY62" s="23"/>
      <c r="HZ62" s="23"/>
      <c r="IA62" s="23"/>
      <c r="IB62" s="23"/>
      <c r="IC62" s="23"/>
      <c r="ID62" s="23"/>
      <c r="IE62" s="23"/>
      <c r="IF62" s="23"/>
      <c r="IG62" s="23"/>
      <c r="IH62" s="23"/>
      <c r="II62" s="23"/>
      <c r="IJ62" s="23"/>
      <c r="IK62" s="23"/>
      <c r="IL62" s="23"/>
      <c r="IM62" s="23"/>
      <c r="IN62" s="23"/>
      <c r="IO62" s="40"/>
      <c r="IP62" s="40"/>
      <c r="IQ62" s="40"/>
      <c r="IR62" s="70"/>
      <c r="IS62" s="40"/>
      <c r="IT62" s="40"/>
      <c r="IU62" s="40"/>
      <c r="IV62" s="83"/>
      <c r="IW62" s="40"/>
      <c r="IX62" s="40"/>
      <c r="IY62" s="40"/>
    </row>
    <row r="63" s="25" customFormat="true" ht="10.8" hidden="false" customHeight="true" outlineLevel="0" collapsed="false">
      <c r="A63" s="32" t="s">
        <v>91</v>
      </c>
      <c r="B63" s="33"/>
      <c r="C63" s="33"/>
      <c r="D63" s="33"/>
      <c r="E63" s="32"/>
      <c r="F63" s="32"/>
      <c r="G63" s="33"/>
      <c r="H63" s="35" t="n">
        <v>2019</v>
      </c>
      <c r="I63" s="33"/>
      <c r="J63" s="33"/>
      <c r="K63" s="33"/>
      <c r="L63" s="33"/>
      <c r="M63" s="33"/>
      <c r="N63" s="33"/>
      <c r="O63" s="33" t="s">
        <v>92</v>
      </c>
      <c r="P63" s="27"/>
      <c r="Q63" s="53"/>
      <c r="R63" s="53"/>
      <c r="S63" s="53"/>
      <c r="T63" s="53"/>
      <c r="U63" s="53"/>
      <c r="V63" s="53"/>
      <c r="W63" s="53"/>
      <c r="X63" s="70"/>
      <c r="Y63" s="53"/>
      <c r="Z63" s="53"/>
      <c r="AA63" s="53"/>
      <c r="AB63" s="53"/>
      <c r="AC63" s="53"/>
      <c r="AD63" s="53"/>
      <c r="AE63" s="53"/>
      <c r="AF63" s="27"/>
      <c r="AG63" s="53"/>
      <c r="AH63" s="53"/>
      <c r="AI63" s="53"/>
      <c r="AJ63" s="53"/>
      <c r="AK63" s="53"/>
      <c r="AL63" s="53"/>
      <c r="AM63" s="53"/>
      <c r="AN63" s="70"/>
      <c r="AO63" s="53"/>
      <c r="AP63" s="53"/>
      <c r="AQ63" s="53"/>
      <c r="AR63" s="53"/>
      <c r="AS63" s="53"/>
      <c r="AT63" s="53"/>
      <c r="AU63" s="53"/>
      <c r="AV63" s="28"/>
      <c r="AW63" s="53"/>
      <c r="AX63" s="53"/>
      <c r="AY63" s="53"/>
      <c r="AZ63" s="53"/>
      <c r="BA63" s="53"/>
      <c r="BB63" s="53"/>
      <c r="BC63" s="53"/>
      <c r="BD63" s="70"/>
      <c r="BE63" s="53"/>
      <c r="BF63" s="53"/>
      <c r="BG63" s="53"/>
      <c r="BH63" s="53"/>
      <c r="BI63" s="53"/>
      <c r="BJ63" s="53"/>
      <c r="BK63" s="53"/>
      <c r="BL63" s="27"/>
      <c r="BM63" s="53"/>
      <c r="BN63" s="53"/>
      <c r="BO63" s="53"/>
      <c r="BP63" s="53"/>
      <c r="BQ63" s="53"/>
      <c r="BR63" s="53"/>
      <c r="BS63" s="53"/>
      <c r="BT63" s="70"/>
      <c r="BU63" s="53"/>
      <c r="BV63" s="53"/>
      <c r="BW63" s="53"/>
      <c r="BX63" s="53"/>
      <c r="BY63" s="53"/>
      <c r="BZ63" s="53"/>
      <c r="CA63" s="53"/>
      <c r="CB63" s="27"/>
      <c r="CC63" s="53"/>
      <c r="CD63" s="53"/>
      <c r="CE63" s="53"/>
      <c r="CF63" s="53"/>
      <c r="CG63" s="53"/>
      <c r="CH63" s="53"/>
      <c r="CI63" s="53"/>
      <c r="CJ63" s="70"/>
      <c r="CK63" s="53"/>
      <c r="CL63" s="53"/>
      <c r="CM63" s="53"/>
      <c r="CN63" s="53"/>
      <c r="CO63" s="53"/>
      <c r="CP63" s="53"/>
      <c r="CQ63" s="53"/>
      <c r="CR63" s="28"/>
      <c r="CS63" s="53"/>
      <c r="CT63" s="53"/>
      <c r="CU63" s="53"/>
      <c r="CV63" s="53"/>
      <c r="CW63" s="53"/>
      <c r="CX63" s="53"/>
      <c r="CY63" s="53"/>
      <c r="CZ63" s="70"/>
      <c r="DA63" s="53"/>
      <c r="DB63" s="53"/>
      <c r="DC63" s="53"/>
      <c r="DD63" s="53"/>
      <c r="DE63" s="53"/>
      <c r="DF63" s="53"/>
      <c r="DG63" s="53"/>
      <c r="DH63" s="49"/>
      <c r="DI63" s="53"/>
      <c r="DJ63" s="53"/>
      <c r="DK63" s="53"/>
      <c r="DL63" s="53"/>
      <c r="DM63" s="53"/>
      <c r="DN63" s="53"/>
      <c r="DO63" s="53"/>
      <c r="DP63" s="70"/>
      <c r="DQ63" s="53"/>
      <c r="DR63" s="53"/>
      <c r="DS63" s="53"/>
      <c r="DT63" s="53"/>
      <c r="DU63" s="53"/>
      <c r="DV63" s="53"/>
      <c r="DW63" s="53"/>
      <c r="DX63" s="27"/>
      <c r="DY63" s="53"/>
      <c r="DZ63" s="53"/>
      <c r="EA63" s="53"/>
      <c r="EB63" s="53"/>
      <c r="EC63" s="53"/>
      <c r="ED63" s="53"/>
      <c r="EE63" s="53"/>
      <c r="EF63" s="70"/>
      <c r="EG63" s="53"/>
      <c r="EH63" s="53"/>
      <c r="EI63" s="53"/>
      <c r="EJ63" s="53"/>
      <c r="EK63" s="53"/>
      <c r="EL63" s="53"/>
      <c r="EM63" s="53"/>
      <c r="EN63" s="28"/>
      <c r="EO63" s="53"/>
      <c r="EP63" s="53"/>
      <c r="EQ63" s="53"/>
      <c r="ER63" s="53"/>
      <c r="ES63" s="53"/>
      <c r="ET63" s="53"/>
      <c r="EU63" s="53"/>
      <c r="EV63" s="70"/>
      <c r="EW63" s="53"/>
      <c r="EX63" s="53"/>
      <c r="EY63" s="53"/>
      <c r="EZ63" s="53"/>
      <c r="FA63" s="53"/>
      <c r="FB63" s="53"/>
      <c r="FC63" s="53"/>
      <c r="FE63" s="53"/>
      <c r="FF63" s="53"/>
      <c r="FG63" s="53"/>
      <c r="FH63" s="53"/>
      <c r="FI63" s="53"/>
      <c r="FJ63" s="53"/>
      <c r="FK63" s="53"/>
      <c r="FL63" s="70"/>
      <c r="FM63" s="53"/>
      <c r="FN63" s="53"/>
      <c r="FO63" s="53"/>
      <c r="FP63" s="53"/>
      <c r="FQ63" s="53"/>
      <c r="FR63" s="53"/>
      <c r="FS63" s="53"/>
      <c r="FT63" s="27"/>
      <c r="FU63" s="53"/>
      <c r="FV63" s="53"/>
      <c r="FW63" s="53"/>
      <c r="FX63" s="53"/>
      <c r="FY63" s="53"/>
      <c r="FZ63" s="53"/>
      <c r="GA63" s="53"/>
      <c r="GB63" s="70"/>
      <c r="GC63" s="53"/>
      <c r="GD63" s="53"/>
      <c r="GE63" s="53"/>
      <c r="GF63" s="53"/>
      <c r="GG63" s="53"/>
      <c r="GH63" s="53"/>
      <c r="GI63" s="53"/>
      <c r="GJ63" s="28"/>
      <c r="GK63" s="53"/>
      <c r="GL63" s="53"/>
      <c r="GM63" s="53"/>
      <c r="GN63" s="53"/>
      <c r="GO63" s="53"/>
      <c r="GP63" s="53"/>
      <c r="GQ63" s="53"/>
      <c r="GR63" s="70"/>
      <c r="GS63" s="53"/>
      <c r="GT63" s="53"/>
      <c r="GU63" s="53"/>
      <c r="GV63" s="53"/>
      <c r="GW63" s="53"/>
      <c r="GX63" s="53"/>
      <c r="GY63" s="53"/>
      <c r="GZ63" s="27"/>
      <c r="HA63" s="53"/>
      <c r="HB63" s="53"/>
      <c r="HC63" s="53"/>
      <c r="HD63" s="53"/>
      <c r="HE63" s="53"/>
      <c r="HF63" s="53"/>
      <c r="HG63" s="53"/>
      <c r="HH63" s="70"/>
      <c r="HI63" s="53"/>
      <c r="HJ63" s="53"/>
      <c r="HK63" s="53"/>
      <c r="HL63" s="53"/>
      <c r="HM63" s="53"/>
      <c r="HN63" s="53"/>
      <c r="HO63" s="53"/>
      <c r="HP63" s="28"/>
      <c r="HQ63" s="53"/>
      <c r="HR63" s="53"/>
      <c r="HS63" s="53"/>
      <c r="HT63" s="53"/>
      <c r="HU63" s="23"/>
      <c r="HV63" s="23"/>
      <c r="HW63" s="23"/>
      <c r="HX63" s="23"/>
      <c r="HY63" s="23"/>
      <c r="HZ63" s="23"/>
      <c r="IA63" s="23"/>
      <c r="IB63" s="23"/>
      <c r="IC63" s="23"/>
      <c r="ID63" s="23"/>
      <c r="IE63" s="23"/>
      <c r="IF63" s="23"/>
      <c r="IG63" s="23"/>
      <c r="IH63" s="23"/>
      <c r="II63" s="23"/>
      <c r="IJ63" s="23"/>
      <c r="IK63" s="23"/>
      <c r="IL63" s="23"/>
      <c r="IM63" s="23"/>
      <c r="IN63" s="23"/>
      <c r="IO63" s="53"/>
      <c r="IP63" s="53"/>
      <c r="IQ63" s="53"/>
      <c r="IR63" s="70"/>
      <c r="IS63" s="53"/>
      <c r="IT63" s="53"/>
      <c r="IU63" s="53"/>
      <c r="IV63" s="53"/>
      <c r="IW63" s="53"/>
      <c r="IX63" s="53"/>
      <c r="IY63" s="53"/>
    </row>
    <row r="64" s="25" customFormat="true" ht="10.8" hidden="false" customHeight="true" outlineLevel="0" collapsed="false">
      <c r="A64" s="37" t="n">
        <v>19</v>
      </c>
      <c r="B64" s="37" t="n">
        <v>20</v>
      </c>
      <c r="C64" s="37" t="n">
        <v>21</v>
      </c>
      <c r="D64" s="37" t="n">
        <v>22</v>
      </c>
      <c r="E64" s="37" t="n">
        <v>23</v>
      </c>
      <c r="F64" s="39" t="n">
        <v>24</v>
      </c>
      <c r="G64" s="37" t="n">
        <v>25</v>
      </c>
      <c r="H64" s="40"/>
      <c r="I64" s="37" t="n">
        <v>26</v>
      </c>
      <c r="J64" s="84" t="n">
        <v>27</v>
      </c>
      <c r="K64" s="37" t="n">
        <v>28</v>
      </c>
      <c r="L64" s="37" t="n">
        <v>29</v>
      </c>
      <c r="M64" s="37" t="n">
        <v>30</v>
      </c>
      <c r="N64" s="37" t="n">
        <v>31</v>
      </c>
      <c r="O64" s="37" t="n">
        <v>1</v>
      </c>
      <c r="P64" s="27"/>
      <c r="Q64" s="40"/>
      <c r="R64" s="40"/>
      <c r="S64" s="53"/>
      <c r="T64" s="40"/>
      <c r="U64" s="40"/>
      <c r="V64" s="40"/>
      <c r="W64" s="40"/>
      <c r="X64" s="70"/>
      <c r="Y64" s="40"/>
      <c r="Z64" s="40"/>
      <c r="AA64" s="40"/>
      <c r="AB64" s="40"/>
      <c r="AC64" s="40"/>
      <c r="AD64" s="40"/>
      <c r="AE64" s="40"/>
      <c r="AF64" s="27"/>
      <c r="AG64" s="40"/>
      <c r="AH64" s="40"/>
      <c r="AI64" s="53"/>
      <c r="AJ64" s="40"/>
      <c r="AK64" s="40"/>
      <c r="AL64" s="40"/>
      <c r="AM64" s="40"/>
      <c r="AN64" s="70"/>
      <c r="AO64" s="40"/>
      <c r="AP64" s="40"/>
      <c r="AQ64" s="40"/>
      <c r="AR64" s="40"/>
      <c r="AS64" s="40"/>
      <c r="AT64" s="40"/>
      <c r="AU64" s="40"/>
      <c r="AV64" s="28"/>
      <c r="AW64" s="40"/>
      <c r="AX64" s="40"/>
      <c r="AY64" s="53"/>
      <c r="AZ64" s="40"/>
      <c r="BA64" s="40"/>
      <c r="BB64" s="40"/>
      <c r="BC64" s="40"/>
      <c r="BD64" s="70"/>
      <c r="BE64" s="40"/>
      <c r="BF64" s="40"/>
      <c r="BG64" s="40"/>
      <c r="BH64" s="40"/>
      <c r="BI64" s="40"/>
      <c r="BJ64" s="40"/>
      <c r="BK64" s="40"/>
      <c r="BL64" s="27"/>
      <c r="BM64" s="40"/>
      <c r="BN64" s="40"/>
      <c r="BO64" s="53"/>
      <c r="BP64" s="40"/>
      <c r="BQ64" s="40"/>
      <c r="BR64" s="40"/>
      <c r="BS64" s="40"/>
      <c r="BT64" s="70"/>
      <c r="BU64" s="40"/>
      <c r="BV64" s="40"/>
      <c r="BW64" s="40"/>
      <c r="BX64" s="40"/>
      <c r="BY64" s="40"/>
      <c r="BZ64" s="40"/>
      <c r="CA64" s="40"/>
      <c r="CB64" s="27"/>
      <c r="CC64" s="40"/>
      <c r="CD64" s="40"/>
      <c r="CE64" s="53"/>
      <c r="CF64" s="40"/>
      <c r="CG64" s="40"/>
      <c r="CH64" s="40"/>
      <c r="CI64" s="40"/>
      <c r="CJ64" s="70"/>
      <c r="CK64" s="40"/>
      <c r="CL64" s="40"/>
      <c r="CM64" s="40"/>
      <c r="CN64" s="40"/>
      <c r="CO64" s="40"/>
      <c r="CP64" s="40"/>
      <c r="CQ64" s="40"/>
      <c r="CR64" s="28"/>
      <c r="CS64" s="40"/>
      <c r="CT64" s="40"/>
      <c r="CU64" s="53"/>
      <c r="CV64" s="40"/>
      <c r="CW64" s="40"/>
      <c r="CX64" s="40"/>
      <c r="CY64" s="40"/>
      <c r="CZ64" s="70"/>
      <c r="DA64" s="40"/>
      <c r="DB64" s="40"/>
      <c r="DC64" s="40"/>
      <c r="DD64" s="40"/>
      <c r="DE64" s="40"/>
      <c r="DF64" s="40"/>
      <c r="DG64" s="40"/>
      <c r="DH64" s="85"/>
      <c r="DI64" s="40"/>
      <c r="DJ64" s="40"/>
      <c r="DK64" s="53"/>
      <c r="DL64" s="40"/>
      <c r="DM64" s="40"/>
      <c r="DN64" s="40"/>
      <c r="DO64" s="40"/>
      <c r="DP64" s="70"/>
      <c r="DQ64" s="40"/>
      <c r="DR64" s="40"/>
      <c r="DS64" s="40"/>
      <c r="DT64" s="40"/>
      <c r="DU64" s="40"/>
      <c r="DV64" s="40"/>
      <c r="DW64" s="40"/>
      <c r="DX64" s="27"/>
      <c r="DY64" s="40"/>
      <c r="DZ64" s="40"/>
      <c r="EA64" s="53"/>
      <c r="EB64" s="40"/>
      <c r="EC64" s="40"/>
      <c r="ED64" s="40"/>
      <c r="EE64" s="40"/>
      <c r="EF64" s="70"/>
      <c r="EG64" s="40"/>
      <c r="EH64" s="40"/>
      <c r="EI64" s="40"/>
      <c r="EJ64" s="40"/>
      <c r="EK64" s="40"/>
      <c r="EL64" s="40"/>
      <c r="EM64" s="40"/>
      <c r="EN64" s="28"/>
      <c r="EO64" s="40"/>
      <c r="EP64" s="40"/>
      <c r="EQ64" s="53"/>
      <c r="ER64" s="40"/>
      <c r="ES64" s="40"/>
      <c r="ET64" s="40"/>
      <c r="EU64" s="40"/>
      <c r="EV64" s="70"/>
      <c r="EW64" s="40"/>
      <c r="EX64" s="40"/>
      <c r="EY64" s="40"/>
      <c r="EZ64" s="40"/>
      <c r="FA64" s="40"/>
      <c r="FB64" s="40"/>
      <c r="FC64" s="40"/>
      <c r="FE64" s="40"/>
      <c r="FF64" s="40"/>
      <c r="FG64" s="53"/>
      <c r="FH64" s="40"/>
      <c r="FI64" s="40"/>
      <c r="FJ64" s="40"/>
      <c r="FK64" s="40"/>
      <c r="FL64" s="70"/>
      <c r="FM64" s="40"/>
      <c r="FN64" s="40"/>
      <c r="FO64" s="40"/>
      <c r="FP64" s="40"/>
      <c r="FQ64" s="40"/>
      <c r="FR64" s="40"/>
      <c r="FS64" s="40"/>
      <c r="FT64" s="27"/>
      <c r="FU64" s="40"/>
      <c r="FV64" s="40"/>
      <c r="FW64" s="53"/>
      <c r="FX64" s="40"/>
      <c r="FY64" s="40"/>
      <c r="FZ64" s="40"/>
      <c r="GA64" s="40"/>
      <c r="GB64" s="70"/>
      <c r="GC64" s="40"/>
      <c r="GD64" s="40"/>
      <c r="GE64" s="40"/>
      <c r="GF64" s="40"/>
      <c r="GG64" s="40"/>
      <c r="GH64" s="40"/>
      <c r="GI64" s="40"/>
      <c r="GJ64" s="28"/>
      <c r="GK64" s="40"/>
      <c r="GL64" s="40"/>
      <c r="GM64" s="53"/>
      <c r="GN64" s="40"/>
      <c r="GO64" s="40"/>
      <c r="GP64" s="40"/>
      <c r="GQ64" s="40"/>
      <c r="GR64" s="70"/>
      <c r="GS64" s="40"/>
      <c r="GT64" s="40"/>
      <c r="GU64" s="40"/>
      <c r="GV64" s="40"/>
      <c r="GW64" s="40"/>
      <c r="GX64" s="40"/>
      <c r="GY64" s="40"/>
      <c r="GZ64" s="27"/>
      <c r="HA64" s="40"/>
      <c r="HB64" s="40"/>
      <c r="HC64" s="53"/>
      <c r="HD64" s="40"/>
      <c r="HE64" s="40"/>
      <c r="HF64" s="40"/>
      <c r="HG64" s="40"/>
      <c r="HH64" s="70"/>
      <c r="HI64" s="40"/>
      <c r="HJ64" s="40"/>
      <c r="HK64" s="40"/>
      <c r="HL64" s="40"/>
      <c r="HM64" s="40"/>
      <c r="HN64" s="40"/>
      <c r="HO64" s="40"/>
      <c r="HP64" s="28"/>
      <c r="HQ64" s="40"/>
      <c r="HR64" s="40"/>
      <c r="HS64" s="53"/>
      <c r="HT64" s="40"/>
      <c r="HU64" s="23"/>
      <c r="HV64" s="23"/>
      <c r="HW64" s="23"/>
      <c r="HX64" s="23"/>
      <c r="HY64" s="23"/>
      <c r="HZ64" s="23"/>
      <c r="IA64" s="23"/>
      <c r="IB64" s="23"/>
      <c r="IC64" s="23"/>
      <c r="ID64" s="23"/>
      <c r="IE64" s="23"/>
      <c r="IF64" s="23"/>
      <c r="IG64" s="23"/>
      <c r="IH64" s="23"/>
      <c r="II64" s="23"/>
      <c r="IJ64" s="23"/>
      <c r="IK64" s="23"/>
      <c r="IL64" s="23"/>
      <c r="IM64" s="23"/>
      <c r="IN64" s="23"/>
      <c r="IO64" s="40"/>
      <c r="IP64" s="40"/>
      <c r="IQ64" s="40"/>
      <c r="IR64" s="70"/>
      <c r="IS64" s="40"/>
      <c r="IT64" s="40"/>
      <c r="IU64" s="40"/>
      <c r="IV64" s="40"/>
      <c r="IW64" s="40"/>
      <c r="IX64" s="40"/>
      <c r="IY64" s="40"/>
    </row>
    <row r="65" s="25" customFormat="true" ht="10.8" hidden="false" customHeight="true" outlineLevel="0" collapsed="false">
      <c r="A65" s="46" t="s">
        <v>83</v>
      </c>
      <c r="B65" s="46" t="s">
        <v>84</v>
      </c>
      <c r="C65" s="46" t="s">
        <v>85</v>
      </c>
      <c r="D65" s="46" t="s">
        <v>86</v>
      </c>
      <c r="E65" s="46" t="s">
        <v>85</v>
      </c>
      <c r="F65" s="46" t="s">
        <v>87</v>
      </c>
      <c r="G65" s="46" t="s">
        <v>83</v>
      </c>
      <c r="H65" s="47"/>
      <c r="I65" s="48" t="s">
        <v>83</v>
      </c>
      <c r="J65" s="48" t="s">
        <v>84</v>
      </c>
      <c r="K65" s="48" t="s">
        <v>85</v>
      </c>
      <c r="L65" s="48" t="s">
        <v>86</v>
      </c>
      <c r="M65" s="48" t="s">
        <v>85</v>
      </c>
      <c r="N65" s="48" t="s">
        <v>87</v>
      </c>
      <c r="O65" s="48" t="s">
        <v>83</v>
      </c>
      <c r="P65" s="27"/>
      <c r="Q65" s="53"/>
      <c r="R65" s="53"/>
      <c r="S65" s="53"/>
      <c r="T65" s="53"/>
      <c r="U65" s="53"/>
      <c r="V65" s="53"/>
      <c r="W65" s="53"/>
      <c r="X65" s="70"/>
      <c r="Y65" s="53"/>
      <c r="Z65" s="53"/>
      <c r="AA65" s="53"/>
      <c r="AB65" s="53"/>
      <c r="AC65" s="53"/>
      <c r="AD65" s="53"/>
      <c r="AE65" s="53"/>
      <c r="AF65" s="27"/>
      <c r="AG65" s="53"/>
      <c r="AH65" s="53"/>
      <c r="AI65" s="53"/>
      <c r="AJ65" s="53"/>
      <c r="AK65" s="53"/>
      <c r="AL65" s="53"/>
      <c r="AM65" s="53"/>
      <c r="AN65" s="70"/>
      <c r="AO65" s="53"/>
      <c r="AP65" s="53"/>
      <c r="AQ65" s="53"/>
      <c r="AR65" s="53"/>
      <c r="AS65" s="53"/>
      <c r="AT65" s="53"/>
      <c r="AU65" s="53"/>
      <c r="AV65" s="28"/>
      <c r="AW65" s="53"/>
      <c r="AX65" s="53"/>
      <c r="AY65" s="53"/>
      <c r="AZ65" s="53"/>
      <c r="BA65" s="53"/>
      <c r="BB65" s="53"/>
      <c r="BC65" s="53"/>
      <c r="BD65" s="70"/>
      <c r="BE65" s="53"/>
      <c r="BF65" s="53"/>
      <c r="BG65" s="53"/>
      <c r="BH65" s="53"/>
      <c r="BI65" s="53"/>
      <c r="BJ65" s="53"/>
      <c r="BK65" s="53"/>
      <c r="BL65" s="27"/>
      <c r="BM65" s="53"/>
      <c r="BN65" s="53"/>
      <c r="BO65" s="53"/>
      <c r="BP65" s="53"/>
      <c r="BQ65" s="53"/>
      <c r="BR65" s="53"/>
      <c r="BS65" s="53"/>
      <c r="BT65" s="70"/>
      <c r="BU65" s="53"/>
      <c r="BV65" s="53"/>
      <c r="BW65" s="53"/>
      <c r="BX65" s="53"/>
      <c r="BY65" s="53"/>
      <c r="BZ65" s="53"/>
      <c r="CA65" s="53"/>
      <c r="CB65" s="27"/>
      <c r="CC65" s="53"/>
      <c r="CD65" s="53"/>
      <c r="CE65" s="53"/>
      <c r="CF65" s="53"/>
      <c r="CG65" s="53"/>
      <c r="CH65" s="53"/>
      <c r="CI65" s="53"/>
      <c r="CJ65" s="70"/>
      <c r="CK65" s="53"/>
      <c r="CL65" s="53"/>
      <c r="CM65" s="53"/>
      <c r="CN65" s="53"/>
      <c r="CO65" s="53"/>
      <c r="CP65" s="53"/>
      <c r="CQ65" s="53"/>
      <c r="CR65" s="28"/>
      <c r="CS65" s="53"/>
      <c r="CT65" s="53"/>
      <c r="CU65" s="53"/>
      <c r="CV65" s="53"/>
      <c r="CW65" s="53"/>
      <c r="CX65" s="53"/>
      <c r="CY65" s="53"/>
      <c r="CZ65" s="70"/>
      <c r="DA65" s="53"/>
      <c r="DB65" s="53"/>
      <c r="DC65" s="53"/>
      <c r="DD65" s="53"/>
      <c r="DE65" s="53"/>
      <c r="DF65" s="53"/>
      <c r="DG65" s="53"/>
      <c r="DH65" s="54"/>
      <c r="DI65" s="53"/>
      <c r="DJ65" s="53"/>
      <c r="DK65" s="53"/>
      <c r="DL65" s="53"/>
      <c r="DM65" s="53"/>
      <c r="DN65" s="53"/>
      <c r="DO65" s="53"/>
      <c r="DP65" s="70"/>
      <c r="DQ65" s="53"/>
      <c r="DR65" s="53"/>
      <c r="DS65" s="53"/>
      <c r="DT65" s="53"/>
      <c r="DU65" s="53"/>
      <c r="DV65" s="53"/>
      <c r="DW65" s="53"/>
      <c r="DX65" s="27"/>
      <c r="DY65" s="53"/>
      <c r="DZ65" s="53"/>
      <c r="EA65" s="53"/>
      <c r="EB65" s="53"/>
      <c r="EC65" s="53"/>
      <c r="ED65" s="53"/>
      <c r="EE65" s="53"/>
      <c r="EF65" s="70"/>
      <c r="EG65" s="53"/>
      <c r="EH65" s="53"/>
      <c r="EI65" s="53"/>
      <c r="EJ65" s="53"/>
      <c r="EK65" s="53"/>
      <c r="EL65" s="53"/>
      <c r="EM65" s="53"/>
      <c r="EN65" s="28"/>
      <c r="EO65" s="53"/>
      <c r="EP65" s="53"/>
      <c r="EQ65" s="53"/>
      <c r="ER65" s="53"/>
      <c r="ES65" s="53"/>
      <c r="ET65" s="53"/>
      <c r="EU65" s="53"/>
      <c r="EV65" s="70"/>
      <c r="EW65" s="53"/>
      <c r="EX65" s="53"/>
      <c r="EY65" s="53"/>
      <c r="EZ65" s="53"/>
      <c r="FA65" s="53"/>
      <c r="FB65" s="53"/>
      <c r="FC65" s="53"/>
      <c r="FE65" s="53"/>
      <c r="FF65" s="53"/>
      <c r="FG65" s="53"/>
      <c r="FH65" s="53"/>
      <c r="FI65" s="53"/>
      <c r="FJ65" s="53"/>
      <c r="FK65" s="53"/>
      <c r="FL65" s="70"/>
      <c r="FM65" s="53"/>
      <c r="FN65" s="53"/>
      <c r="FO65" s="53"/>
      <c r="FP65" s="53"/>
      <c r="FQ65" s="53"/>
      <c r="FR65" s="53"/>
      <c r="FS65" s="53"/>
      <c r="FT65" s="27"/>
      <c r="FU65" s="53"/>
      <c r="FV65" s="53"/>
      <c r="FW65" s="53"/>
      <c r="FX65" s="53"/>
      <c r="FY65" s="53"/>
      <c r="FZ65" s="53"/>
      <c r="GA65" s="53"/>
      <c r="GB65" s="70"/>
      <c r="GC65" s="53"/>
      <c r="GD65" s="53"/>
      <c r="GE65" s="53"/>
      <c r="GF65" s="53"/>
      <c r="GG65" s="53"/>
      <c r="GH65" s="53"/>
      <c r="GI65" s="53"/>
      <c r="GJ65" s="28"/>
      <c r="GK65" s="53"/>
      <c r="GL65" s="53"/>
      <c r="GM65" s="53"/>
      <c r="GN65" s="53"/>
      <c r="GO65" s="53"/>
      <c r="GP65" s="53"/>
      <c r="GQ65" s="53"/>
      <c r="GR65" s="70"/>
      <c r="GS65" s="53"/>
      <c r="GT65" s="53"/>
      <c r="GU65" s="53"/>
      <c r="GV65" s="53"/>
      <c r="GW65" s="53"/>
      <c r="GX65" s="53"/>
      <c r="GY65" s="53"/>
      <c r="GZ65" s="27"/>
      <c r="HA65" s="53"/>
      <c r="HB65" s="53"/>
      <c r="HC65" s="53"/>
      <c r="HD65" s="53"/>
      <c r="HE65" s="53"/>
      <c r="HF65" s="53"/>
      <c r="HG65" s="53"/>
      <c r="HH65" s="70"/>
      <c r="HI65" s="53"/>
      <c r="HJ65" s="53"/>
      <c r="HK65" s="53"/>
      <c r="HL65" s="53"/>
      <c r="HM65" s="53"/>
      <c r="HN65" s="53"/>
      <c r="HO65" s="53"/>
      <c r="HP65" s="28"/>
      <c r="HQ65" s="53"/>
      <c r="HR65" s="53"/>
      <c r="HS65" s="53"/>
      <c r="HT65" s="53"/>
      <c r="HU65" s="23"/>
      <c r="HV65" s="23"/>
      <c r="HW65" s="23"/>
      <c r="HX65" s="23"/>
      <c r="HY65" s="23"/>
      <c r="HZ65" s="23"/>
      <c r="IA65" s="23"/>
      <c r="IB65" s="23"/>
      <c r="IC65" s="23"/>
      <c r="ID65" s="23"/>
      <c r="IE65" s="23"/>
      <c r="IF65" s="23"/>
      <c r="IG65" s="23"/>
      <c r="IH65" s="23"/>
      <c r="II65" s="23"/>
      <c r="IJ65" s="23"/>
      <c r="IK65" s="23"/>
      <c r="IL65" s="23"/>
      <c r="IM65" s="23"/>
      <c r="IN65" s="23"/>
      <c r="IO65" s="53"/>
      <c r="IP65" s="53"/>
      <c r="IQ65" s="53"/>
      <c r="IR65" s="70"/>
      <c r="IS65" s="53"/>
      <c r="IT65" s="53"/>
      <c r="IU65" s="53"/>
      <c r="IV65" s="53"/>
      <c r="IW65" s="53"/>
      <c r="IX65" s="53"/>
      <c r="IY65" s="53"/>
    </row>
    <row r="66" s="25" customFormat="true" ht="10.8" hidden="false" customHeight="true" outlineLevel="0" collapsed="false">
      <c r="A66" s="53"/>
      <c r="B66" s="53"/>
      <c r="C66" s="53"/>
      <c r="D66" s="53"/>
      <c r="E66" s="53"/>
      <c r="F66" s="53"/>
      <c r="G66" s="53"/>
      <c r="H66" s="26"/>
      <c r="I66" s="53"/>
      <c r="J66" s="53"/>
      <c r="K66" s="53"/>
      <c r="L66" s="53"/>
      <c r="M66" s="53"/>
      <c r="N66" s="53"/>
      <c r="O66" s="53"/>
      <c r="P66" s="27"/>
      <c r="Q66" s="53"/>
      <c r="R66" s="53"/>
      <c r="S66" s="53"/>
      <c r="T66" s="53"/>
      <c r="U66" s="53"/>
      <c r="V66" s="53"/>
      <c r="W66" s="53"/>
      <c r="X66" s="70"/>
      <c r="Y66" s="53"/>
      <c r="Z66" s="53"/>
      <c r="AA66" s="53"/>
      <c r="AB66" s="53"/>
      <c r="AC66" s="53"/>
      <c r="AD66" s="53"/>
      <c r="AE66" s="53"/>
      <c r="AF66" s="27"/>
      <c r="AG66" s="53"/>
      <c r="AH66" s="53"/>
      <c r="AI66" s="53"/>
      <c r="AJ66" s="53"/>
      <c r="AK66" s="53"/>
      <c r="AL66" s="53"/>
      <c r="AM66" s="53"/>
      <c r="AN66" s="70"/>
      <c r="AO66" s="53"/>
      <c r="AP66" s="53"/>
      <c r="AQ66" s="53"/>
      <c r="AR66" s="53"/>
      <c r="AS66" s="53"/>
      <c r="AT66" s="53"/>
      <c r="AU66" s="53"/>
      <c r="AV66" s="28"/>
      <c r="AW66" s="53"/>
      <c r="AX66" s="53"/>
      <c r="AY66" s="53"/>
      <c r="AZ66" s="53"/>
      <c r="BA66" s="53"/>
      <c r="BB66" s="53"/>
      <c r="BC66" s="53"/>
      <c r="BD66" s="70"/>
      <c r="BE66" s="53"/>
      <c r="BF66" s="53"/>
      <c r="BG66" s="53"/>
      <c r="BH66" s="53"/>
      <c r="BI66" s="53"/>
      <c r="BJ66" s="53"/>
      <c r="BK66" s="53"/>
      <c r="BL66" s="27"/>
      <c r="BM66" s="53"/>
      <c r="BN66" s="53"/>
      <c r="BO66" s="53"/>
      <c r="BP66" s="53"/>
      <c r="BQ66" s="53"/>
      <c r="BR66" s="53"/>
      <c r="BS66" s="53"/>
      <c r="BT66" s="70"/>
      <c r="BU66" s="53"/>
      <c r="BV66" s="53"/>
      <c r="BW66" s="53"/>
      <c r="BX66" s="53"/>
      <c r="BY66" s="53"/>
      <c r="BZ66" s="53"/>
      <c r="CA66" s="53"/>
      <c r="CB66" s="27"/>
      <c r="CC66" s="53"/>
      <c r="CD66" s="53"/>
      <c r="CE66" s="53"/>
      <c r="CF66" s="53"/>
      <c r="CG66" s="53"/>
      <c r="CH66" s="53"/>
      <c r="CI66" s="53"/>
      <c r="CJ66" s="70"/>
      <c r="CK66" s="53"/>
      <c r="CL66" s="53"/>
      <c r="CM66" s="53"/>
      <c r="CN66" s="53"/>
      <c r="CO66" s="53"/>
      <c r="CP66" s="53"/>
      <c r="CQ66" s="53"/>
      <c r="CR66" s="28"/>
      <c r="CS66" s="53"/>
      <c r="CT66" s="53"/>
      <c r="CU66" s="53"/>
      <c r="CV66" s="53"/>
      <c r="CW66" s="53"/>
      <c r="CX66" s="53"/>
      <c r="CY66" s="53"/>
      <c r="CZ66" s="70"/>
      <c r="DA66" s="53"/>
      <c r="DB66" s="53"/>
      <c r="DC66" s="53"/>
      <c r="DD66" s="53"/>
      <c r="DE66" s="53"/>
      <c r="DF66" s="53"/>
      <c r="DG66" s="53"/>
      <c r="DH66" s="72"/>
      <c r="DI66" s="53"/>
      <c r="DJ66" s="53"/>
      <c r="DK66" s="53"/>
      <c r="DL66" s="53"/>
      <c r="DM66" s="53"/>
      <c r="DN66" s="53"/>
      <c r="DO66" s="53"/>
      <c r="DP66" s="70"/>
      <c r="DQ66" s="53"/>
      <c r="DR66" s="53"/>
      <c r="DS66" s="53"/>
      <c r="DT66" s="53"/>
      <c r="DU66" s="53"/>
      <c r="DV66" s="53"/>
      <c r="DW66" s="53"/>
      <c r="DX66" s="27"/>
      <c r="DY66" s="53"/>
      <c r="DZ66" s="53"/>
      <c r="EA66" s="53"/>
      <c r="EB66" s="53"/>
      <c r="EC66" s="53"/>
      <c r="ED66" s="53"/>
      <c r="EE66" s="53"/>
      <c r="EF66" s="70"/>
      <c r="EG66" s="53"/>
      <c r="EH66" s="53"/>
      <c r="EI66" s="53"/>
      <c r="EJ66" s="53"/>
      <c r="EK66" s="53"/>
      <c r="EL66" s="53"/>
      <c r="EM66" s="53"/>
      <c r="EN66" s="28"/>
      <c r="EO66" s="53"/>
      <c r="EP66" s="53"/>
      <c r="EQ66" s="53"/>
      <c r="ER66" s="53"/>
      <c r="ES66" s="53"/>
      <c r="ET66" s="53"/>
      <c r="EU66" s="53"/>
      <c r="EV66" s="70"/>
      <c r="EW66" s="53"/>
      <c r="EX66" s="53"/>
      <c r="EY66" s="53"/>
      <c r="EZ66" s="53"/>
      <c r="FA66" s="53"/>
      <c r="FB66" s="53"/>
      <c r="FC66" s="53"/>
      <c r="FD66" s="72"/>
      <c r="FE66" s="53"/>
      <c r="FF66" s="53"/>
      <c r="FG66" s="53"/>
      <c r="FH66" s="53"/>
      <c r="FI66" s="53"/>
      <c r="FJ66" s="53"/>
      <c r="FK66" s="53"/>
      <c r="FL66" s="70"/>
      <c r="FM66" s="53"/>
      <c r="FN66" s="53"/>
      <c r="FO66" s="53"/>
      <c r="FP66" s="53"/>
      <c r="FQ66" s="53"/>
      <c r="FR66" s="53"/>
      <c r="FS66" s="53"/>
      <c r="FT66" s="27"/>
      <c r="FU66" s="53"/>
      <c r="FV66" s="53"/>
      <c r="FW66" s="53"/>
      <c r="FX66" s="53"/>
      <c r="FY66" s="53"/>
      <c r="FZ66" s="53"/>
      <c r="GA66" s="53"/>
      <c r="GB66" s="70"/>
      <c r="GC66" s="53"/>
      <c r="GD66" s="53"/>
      <c r="GE66" s="53"/>
      <c r="GF66" s="53"/>
      <c r="GG66" s="53"/>
      <c r="GH66" s="53"/>
      <c r="GI66" s="53"/>
      <c r="GJ66" s="28"/>
      <c r="GK66" s="53"/>
      <c r="GL66" s="53"/>
      <c r="GM66" s="53"/>
      <c r="GN66" s="53"/>
      <c r="GO66" s="53"/>
      <c r="GP66" s="53"/>
      <c r="GQ66" s="53"/>
      <c r="GR66" s="70"/>
      <c r="GS66" s="53"/>
      <c r="GT66" s="53"/>
      <c r="GU66" s="53"/>
      <c r="GV66" s="53"/>
      <c r="GW66" s="53"/>
      <c r="GX66" s="53"/>
      <c r="GY66" s="53"/>
      <c r="GZ66" s="27"/>
      <c r="HA66" s="53"/>
      <c r="HB66" s="53"/>
      <c r="HC66" s="53"/>
      <c r="HD66" s="53"/>
      <c r="HE66" s="53"/>
      <c r="HF66" s="53"/>
      <c r="HG66" s="53"/>
      <c r="HH66" s="70"/>
      <c r="HI66" s="53"/>
      <c r="HJ66" s="53"/>
      <c r="HK66" s="53"/>
      <c r="HL66" s="53"/>
      <c r="HM66" s="53"/>
      <c r="HN66" s="53"/>
      <c r="HO66" s="53"/>
      <c r="HP66" s="28"/>
      <c r="HQ66" s="53"/>
      <c r="HR66" s="53"/>
      <c r="HS66" s="53"/>
      <c r="HT66" s="53"/>
      <c r="HU66" s="23"/>
      <c r="HV66" s="23"/>
      <c r="HW66" s="23"/>
      <c r="HX66" s="23"/>
      <c r="HY66" s="23"/>
      <c r="HZ66" s="23"/>
      <c r="IA66" s="23"/>
      <c r="IB66" s="23"/>
      <c r="IC66" s="23"/>
      <c r="ID66" s="23"/>
      <c r="IE66" s="23"/>
      <c r="IF66" s="23"/>
      <c r="IG66" s="23"/>
      <c r="IH66" s="23"/>
      <c r="II66" s="23"/>
      <c r="IJ66" s="23"/>
      <c r="IK66" s="23"/>
      <c r="IL66" s="23"/>
      <c r="IM66" s="23"/>
      <c r="IN66" s="23"/>
      <c r="IO66" s="53"/>
      <c r="IP66" s="53"/>
      <c r="IQ66" s="53"/>
      <c r="IR66" s="70"/>
      <c r="IS66" s="53"/>
      <c r="IT66" s="53"/>
      <c r="IU66" s="53"/>
      <c r="IV66" s="53"/>
      <c r="IW66" s="53"/>
      <c r="IX66" s="53"/>
      <c r="IY66" s="53"/>
    </row>
    <row r="67" s="25" customFormat="true" ht="10.8" hidden="false" customHeight="true" outlineLevel="0" collapsed="false">
      <c r="A67" s="72"/>
      <c r="B67" s="72"/>
      <c r="C67" s="72"/>
      <c r="D67" s="49"/>
      <c r="E67" s="72"/>
      <c r="F67" s="72"/>
      <c r="G67" s="72"/>
      <c r="H67" s="53"/>
      <c r="I67" s="72"/>
      <c r="J67" s="72"/>
      <c r="K67" s="72"/>
      <c r="L67" s="72"/>
      <c r="M67" s="72"/>
      <c r="N67" s="72"/>
      <c r="O67" s="72"/>
      <c r="P67" s="27"/>
      <c r="Q67" s="72"/>
      <c r="R67" s="72"/>
      <c r="S67" s="72"/>
      <c r="T67" s="49"/>
      <c r="U67" s="72"/>
      <c r="V67" s="72"/>
      <c r="W67" s="72"/>
      <c r="X67" s="72"/>
      <c r="Y67" s="72"/>
      <c r="Z67" s="72"/>
      <c r="AA67" s="72"/>
      <c r="AB67" s="72"/>
      <c r="AC67" s="72"/>
      <c r="AD67" s="72"/>
      <c r="AE67" s="72"/>
      <c r="AF67" s="27"/>
      <c r="AG67" s="40"/>
      <c r="AH67" s="40"/>
      <c r="AI67" s="40"/>
      <c r="AJ67" s="40"/>
      <c r="AK67" s="40"/>
      <c r="AL67" s="40"/>
      <c r="AM67" s="40"/>
      <c r="AN67" s="53"/>
      <c r="AO67" s="53"/>
      <c r="AP67" s="53"/>
      <c r="AQ67" s="53"/>
      <c r="AR67" s="53"/>
      <c r="AS67" s="53"/>
      <c r="AT67" s="40"/>
      <c r="AU67" s="40"/>
      <c r="AV67" s="28"/>
      <c r="AW67" s="40"/>
      <c r="AX67" s="40"/>
      <c r="AY67" s="40"/>
      <c r="AZ67" s="40"/>
      <c r="BA67" s="40"/>
      <c r="BB67" s="40"/>
      <c r="BC67" s="40"/>
      <c r="BD67" s="53"/>
      <c r="BE67" s="53"/>
      <c r="BF67" s="53"/>
      <c r="BG67" s="53"/>
      <c r="BH67" s="53"/>
      <c r="BI67" s="53"/>
      <c r="BJ67" s="40"/>
      <c r="BK67" s="40"/>
      <c r="BL67" s="27"/>
      <c r="BM67" s="27"/>
      <c r="BN67" s="27"/>
      <c r="BO67" s="27"/>
      <c r="BP67" s="27"/>
      <c r="BQ67" s="27"/>
      <c r="BR67" s="27"/>
      <c r="BS67" s="27"/>
      <c r="BT67" s="27"/>
      <c r="BU67" s="27"/>
      <c r="BV67" s="49"/>
      <c r="BW67" s="49"/>
      <c r="BX67" s="49"/>
      <c r="BY67" s="49"/>
      <c r="BZ67" s="49"/>
      <c r="CA67" s="49"/>
      <c r="CB67" s="49"/>
      <c r="CC67" s="49"/>
      <c r="CD67" s="82"/>
      <c r="CE67" s="49"/>
      <c r="CF67" s="49"/>
      <c r="CG67" s="49"/>
      <c r="CH67" s="49"/>
      <c r="CI67" s="49"/>
      <c r="CJ67" s="49"/>
      <c r="CK67" s="49"/>
      <c r="CL67" s="49"/>
      <c r="CM67" s="85"/>
      <c r="CN67" s="54"/>
      <c r="CO67" s="85"/>
      <c r="CP67" s="85"/>
      <c r="CQ67" s="85"/>
      <c r="CR67" s="85"/>
      <c r="CS67" s="85"/>
      <c r="CT67" s="85"/>
      <c r="CU67" s="85"/>
      <c r="CV67" s="49"/>
      <c r="CW67" s="85"/>
      <c r="CX67" s="85"/>
      <c r="CY67" s="85"/>
      <c r="CZ67" s="85"/>
      <c r="DA67" s="85"/>
      <c r="DB67" s="85"/>
      <c r="DC67" s="85"/>
      <c r="DD67" s="54"/>
      <c r="DE67" s="85"/>
      <c r="DF67" s="85"/>
      <c r="DG67" s="85"/>
      <c r="DH67" s="85"/>
      <c r="DI67" s="86"/>
      <c r="DJ67" s="86"/>
      <c r="DK67" s="86"/>
      <c r="DL67" s="49"/>
      <c r="DM67" s="86"/>
      <c r="DN67" s="86"/>
      <c r="DO67" s="86"/>
      <c r="DP67" s="86"/>
      <c r="DQ67" s="86"/>
      <c r="DR67" s="86"/>
      <c r="DS67" s="86"/>
      <c r="DT67" s="72"/>
      <c r="DU67" s="86"/>
      <c r="DV67" s="86"/>
      <c r="DW67" s="86"/>
      <c r="DX67" s="54"/>
      <c r="DY67" s="49"/>
      <c r="DZ67" s="82"/>
      <c r="EA67" s="49"/>
      <c r="EB67" s="49"/>
      <c r="EC67" s="49"/>
      <c r="ED67" s="49"/>
      <c r="EE67" s="49"/>
      <c r="EF67" s="49"/>
      <c r="EG67" s="49"/>
      <c r="EH67" s="49"/>
      <c r="EI67" s="85"/>
      <c r="EJ67" s="54"/>
      <c r="EK67" s="85"/>
      <c r="EL67" s="85"/>
      <c r="EM67" s="85"/>
      <c r="EN67" s="85"/>
      <c r="EO67" s="85"/>
      <c r="EP67" s="85"/>
      <c r="EQ67" s="85"/>
      <c r="ER67" s="49"/>
      <c r="ES67" s="85"/>
      <c r="ET67" s="85"/>
      <c r="EU67" s="85"/>
      <c r="EV67" s="85"/>
      <c r="EW67" s="85"/>
      <c r="EX67" s="85"/>
      <c r="EY67" s="85"/>
      <c r="EZ67" s="54"/>
      <c r="FA67" s="85"/>
      <c r="FB67" s="85"/>
      <c r="FC67" s="85"/>
      <c r="FD67" s="85"/>
      <c r="FE67" s="86"/>
      <c r="FF67" s="86"/>
      <c r="FG67" s="86"/>
      <c r="FH67" s="49"/>
      <c r="FI67" s="86"/>
      <c r="FJ67" s="86"/>
      <c r="FK67" s="86"/>
      <c r="FL67" s="86"/>
      <c r="FM67" s="86"/>
      <c r="FN67" s="86"/>
      <c r="FO67" s="86"/>
      <c r="FP67" s="72"/>
      <c r="FQ67" s="86"/>
      <c r="FR67" s="86"/>
      <c r="FS67" s="86"/>
      <c r="HU67" s="23"/>
      <c r="HV67" s="23"/>
      <c r="HW67" s="23"/>
      <c r="HX67" s="23"/>
      <c r="HY67" s="23"/>
      <c r="HZ67" s="23"/>
      <c r="IA67" s="23"/>
      <c r="IB67" s="23"/>
      <c r="IC67" s="23"/>
      <c r="ID67" s="23"/>
      <c r="IE67" s="23"/>
      <c r="IF67" s="23"/>
      <c r="IG67" s="23"/>
      <c r="IH67" s="23"/>
      <c r="II67" s="23"/>
      <c r="IJ67" s="23"/>
      <c r="IK67" s="23"/>
      <c r="IL67" s="23"/>
      <c r="IM67" s="23"/>
      <c r="IN67" s="23"/>
    </row>
    <row r="68" s="25" customFormat="true" ht="10.8" hidden="false" customHeight="true" outlineLevel="0" collapsed="false">
      <c r="A68" s="29" t="n">
        <v>12</v>
      </c>
      <c r="B68" s="29"/>
      <c r="C68" s="29"/>
      <c r="D68" s="29"/>
      <c r="E68" s="29"/>
      <c r="F68" s="29"/>
      <c r="G68" s="23"/>
      <c r="H68" s="24"/>
      <c r="I68" s="23"/>
      <c r="J68" s="29"/>
      <c r="K68" s="29"/>
      <c r="L68" s="30"/>
      <c r="M68" s="29"/>
      <c r="N68" s="31"/>
      <c r="O68" s="27"/>
      <c r="Q68" s="50"/>
      <c r="R68" s="50"/>
      <c r="S68" s="50"/>
      <c r="T68" s="50"/>
      <c r="U68" s="50"/>
      <c r="V68" s="50"/>
      <c r="W68" s="50"/>
      <c r="X68" s="28"/>
      <c r="Y68" s="49"/>
      <c r="Z68" s="49"/>
      <c r="AA68" s="49"/>
      <c r="AB68" s="49"/>
      <c r="AC68" s="49"/>
      <c r="AD68" s="49"/>
      <c r="AE68" s="49"/>
      <c r="AG68" s="50"/>
      <c r="AH68" s="50"/>
      <c r="AI68" s="50"/>
      <c r="AJ68" s="50"/>
      <c r="AK68" s="50"/>
      <c r="AL68" s="50"/>
      <c r="AM68" s="50"/>
      <c r="AN68" s="28"/>
      <c r="AO68" s="49"/>
      <c r="AP68" s="49"/>
      <c r="AQ68" s="49"/>
      <c r="AR68" s="49"/>
      <c r="AS68" s="49"/>
      <c r="AT68" s="49"/>
      <c r="AU68" s="49"/>
      <c r="AW68" s="50"/>
      <c r="AX68" s="50"/>
      <c r="AY68" s="50"/>
      <c r="AZ68" s="50"/>
      <c r="BA68" s="50"/>
      <c r="BB68" s="50"/>
      <c r="BC68" s="50"/>
      <c r="BD68" s="28"/>
      <c r="BE68" s="49"/>
      <c r="BF68" s="49"/>
      <c r="BG68" s="49"/>
      <c r="BH68" s="49"/>
      <c r="BI68" s="49"/>
      <c r="BJ68" s="49"/>
      <c r="BK68" s="49"/>
      <c r="BM68" s="50"/>
      <c r="BN68" s="50"/>
      <c r="BO68" s="50"/>
      <c r="BP68" s="50"/>
      <c r="BQ68" s="50"/>
      <c r="BR68" s="50"/>
      <c r="BS68" s="50"/>
      <c r="BT68" s="28"/>
      <c r="BU68" s="49"/>
      <c r="BV68" s="49"/>
      <c r="BW68" s="49"/>
      <c r="BX68" s="49"/>
      <c r="BY68" s="49"/>
      <c r="BZ68" s="49"/>
      <c r="CA68" s="49"/>
      <c r="CC68" s="50"/>
      <c r="CD68" s="50"/>
      <c r="CE68" s="50"/>
      <c r="CF68" s="50"/>
      <c r="CG68" s="50"/>
      <c r="CH68" s="50"/>
      <c r="CI68" s="50"/>
      <c r="CJ68" s="28"/>
      <c r="CK68" s="49"/>
      <c r="CL68" s="49"/>
      <c r="CM68" s="49"/>
      <c r="CN68" s="49"/>
      <c r="CO68" s="49"/>
      <c r="CP68" s="49"/>
      <c r="CQ68" s="49"/>
      <c r="CS68" s="50"/>
      <c r="CT68" s="50"/>
      <c r="CU68" s="50"/>
      <c r="CV68" s="50"/>
      <c r="CW68" s="50"/>
      <c r="CX68" s="50"/>
      <c r="CY68" s="50"/>
      <c r="CZ68" s="28"/>
      <c r="DA68" s="49"/>
      <c r="DB68" s="49"/>
      <c r="DC68" s="49"/>
      <c r="DD68" s="49"/>
      <c r="DE68" s="49"/>
      <c r="DF68" s="49"/>
      <c r="DG68" s="49"/>
      <c r="DI68" s="50"/>
      <c r="DJ68" s="50"/>
      <c r="DK68" s="50"/>
      <c r="DL68" s="50"/>
      <c r="DM68" s="50"/>
      <c r="DN68" s="50"/>
      <c r="DO68" s="50"/>
      <c r="DP68" s="28"/>
      <c r="DQ68" s="49"/>
      <c r="DR68" s="49"/>
      <c r="DS68" s="49"/>
      <c r="DT68" s="49"/>
      <c r="DU68" s="49"/>
      <c r="DV68" s="49"/>
      <c r="DW68" s="49"/>
      <c r="DY68" s="50"/>
      <c r="DZ68" s="50"/>
      <c r="EA68" s="50"/>
      <c r="EB68" s="50"/>
      <c r="EC68" s="50"/>
      <c r="ED68" s="50"/>
      <c r="EE68" s="50"/>
      <c r="EF68" s="28"/>
      <c r="EG68" s="49"/>
      <c r="EH68" s="49"/>
      <c r="EI68" s="49"/>
      <c r="EJ68" s="49"/>
      <c r="EK68" s="49"/>
      <c r="EL68" s="49"/>
      <c r="EM68" s="49"/>
      <c r="EO68" s="50"/>
      <c r="EP68" s="50"/>
      <c r="EQ68" s="50"/>
      <c r="ER68" s="50"/>
      <c r="ES68" s="50"/>
      <c r="ET68" s="50"/>
      <c r="EU68" s="50"/>
      <c r="EV68" s="28"/>
      <c r="EW68" s="49"/>
      <c r="EX68" s="49"/>
      <c r="EY68" s="49"/>
      <c r="EZ68" s="49"/>
      <c r="FA68" s="49"/>
      <c r="FB68" s="49"/>
      <c r="FC68" s="49"/>
      <c r="FE68" s="50"/>
      <c r="FF68" s="50"/>
      <c r="FG68" s="50"/>
      <c r="FH68" s="50"/>
      <c r="FI68" s="50"/>
      <c r="FJ68" s="50"/>
      <c r="FK68" s="50"/>
      <c r="FL68" s="28"/>
      <c r="FM68" s="49"/>
      <c r="FN68" s="49"/>
      <c r="FO68" s="49"/>
      <c r="FP68" s="49"/>
      <c r="FQ68" s="49"/>
      <c r="FR68" s="49"/>
      <c r="FS68" s="49"/>
      <c r="FU68" s="50"/>
      <c r="FV68" s="50"/>
      <c r="FW68" s="50"/>
      <c r="FX68" s="50"/>
      <c r="FY68" s="50"/>
      <c r="FZ68" s="50"/>
      <c r="GA68" s="50"/>
      <c r="GB68" s="28"/>
      <c r="GC68" s="49"/>
      <c r="GD68" s="49"/>
      <c r="GE68" s="49"/>
      <c r="GF68" s="49"/>
      <c r="GG68" s="49"/>
      <c r="GH68" s="49"/>
      <c r="GI68" s="49"/>
      <c r="GK68" s="50"/>
      <c r="GL68" s="50"/>
      <c r="GM68" s="50"/>
      <c r="GN68" s="50"/>
      <c r="GO68" s="50"/>
      <c r="GP68" s="50"/>
      <c r="GQ68" s="50"/>
      <c r="GR68" s="28"/>
      <c r="GS68" s="49"/>
      <c r="GT68" s="49"/>
      <c r="GU68" s="49"/>
      <c r="GV68" s="49"/>
      <c r="GW68" s="49"/>
      <c r="GX68" s="49"/>
      <c r="GY68" s="49"/>
      <c r="HU68" s="23"/>
      <c r="HV68" s="23"/>
      <c r="HW68" s="23"/>
      <c r="HX68" s="23"/>
      <c r="HY68" s="23"/>
      <c r="HZ68" s="23"/>
      <c r="IA68" s="23"/>
      <c r="IB68" s="23"/>
      <c r="IC68" s="23"/>
      <c r="ID68" s="23"/>
      <c r="IE68" s="23"/>
      <c r="IF68" s="23"/>
      <c r="IG68" s="23"/>
      <c r="IH68" s="23"/>
      <c r="II68" s="23"/>
      <c r="IJ68" s="23"/>
      <c r="IK68" s="23"/>
      <c r="IL68" s="23"/>
      <c r="IM68" s="23"/>
      <c r="IN68" s="23"/>
    </row>
    <row r="69" s="25" customFormat="true" ht="10.8" hidden="false" customHeight="true" outlineLevel="0" collapsed="false">
      <c r="A69" s="32" t="s">
        <v>92</v>
      </c>
      <c r="B69" s="33"/>
      <c r="C69" s="33"/>
      <c r="D69" s="33"/>
      <c r="E69" s="32"/>
      <c r="F69" s="33"/>
      <c r="G69" s="33"/>
      <c r="H69" s="35" t="n">
        <v>2019</v>
      </c>
      <c r="I69" s="33"/>
      <c r="J69" s="33"/>
      <c r="K69" s="33"/>
      <c r="L69" s="33"/>
      <c r="M69" s="33"/>
      <c r="N69" s="33"/>
      <c r="O69" s="33"/>
      <c r="P69" s="60"/>
      <c r="Q69" s="61"/>
      <c r="R69" s="61"/>
      <c r="S69" s="61"/>
      <c r="T69" s="61"/>
      <c r="U69" s="61"/>
      <c r="V69" s="61"/>
      <c r="W69" s="61"/>
      <c r="X69" s="62"/>
      <c r="Y69" s="61"/>
      <c r="Z69" s="61"/>
      <c r="AA69" s="61"/>
      <c r="AB69" s="61"/>
      <c r="AC69" s="61"/>
      <c r="AD69" s="61"/>
      <c r="AE69" s="61"/>
      <c r="AF69" s="60"/>
      <c r="AG69" s="61"/>
      <c r="AH69" s="61"/>
      <c r="AI69" s="61"/>
      <c r="AJ69" s="61"/>
      <c r="AK69" s="61"/>
      <c r="AL69" s="61"/>
      <c r="AM69" s="61"/>
      <c r="AN69" s="60"/>
      <c r="AO69" s="61"/>
      <c r="AP69" s="61"/>
      <c r="AQ69" s="61"/>
      <c r="AR69" s="61"/>
      <c r="AS69" s="61"/>
      <c r="AT69" s="61"/>
      <c r="AU69" s="61"/>
      <c r="AW69" s="61"/>
      <c r="AX69" s="61"/>
      <c r="AY69" s="61"/>
      <c r="AZ69" s="61"/>
      <c r="BA69" s="61"/>
      <c r="BB69" s="61"/>
      <c r="BC69" s="61"/>
      <c r="BD69" s="62"/>
      <c r="BE69" s="61"/>
      <c r="BF69" s="61"/>
      <c r="BG69" s="61"/>
      <c r="BH69" s="61"/>
      <c r="BI69" s="61"/>
      <c r="BJ69" s="61"/>
      <c r="BK69" s="61"/>
      <c r="BL69" s="60"/>
      <c r="BM69" s="61"/>
      <c r="BN69" s="61"/>
      <c r="BO69" s="61"/>
      <c r="BP69" s="61"/>
      <c r="BQ69" s="61"/>
      <c r="BR69" s="61"/>
      <c r="BS69" s="61"/>
      <c r="BT69" s="60"/>
      <c r="BU69" s="61"/>
      <c r="BV69" s="61"/>
      <c r="BW69" s="61"/>
      <c r="BX69" s="61"/>
      <c r="BY69" s="61"/>
      <c r="BZ69" s="61"/>
      <c r="CA69" s="61"/>
      <c r="CC69" s="61"/>
      <c r="CD69" s="61"/>
      <c r="CE69" s="61"/>
      <c r="CF69" s="61"/>
      <c r="CG69" s="61"/>
      <c r="CH69" s="61"/>
      <c r="CI69" s="61"/>
      <c r="CJ69" s="62"/>
      <c r="CK69" s="61"/>
      <c r="CL69" s="61"/>
      <c r="CM69" s="61"/>
      <c r="CN69" s="61"/>
      <c r="CO69" s="61"/>
      <c r="CP69" s="61"/>
      <c r="CQ69" s="61"/>
      <c r="CR69" s="60"/>
      <c r="CS69" s="61"/>
      <c r="CT69" s="61"/>
      <c r="CU69" s="61"/>
      <c r="CV69" s="61"/>
      <c r="CW69" s="61"/>
      <c r="CX69" s="61"/>
      <c r="CY69" s="61"/>
      <c r="CZ69" s="60"/>
      <c r="DA69" s="61"/>
      <c r="DB69" s="61"/>
      <c r="DC69" s="61"/>
      <c r="DD69" s="61"/>
      <c r="DE69" s="61"/>
      <c r="DF69" s="61"/>
      <c r="DG69" s="61"/>
      <c r="DI69" s="61"/>
      <c r="DJ69" s="61"/>
      <c r="DK69" s="61"/>
      <c r="DL69" s="61"/>
      <c r="DM69" s="61"/>
      <c r="DN69" s="61"/>
      <c r="DO69" s="61"/>
      <c r="DP69" s="62"/>
      <c r="DQ69" s="61"/>
      <c r="DR69" s="61"/>
      <c r="DS69" s="61"/>
      <c r="DT69" s="61"/>
      <c r="DU69" s="61"/>
      <c r="DV69" s="61"/>
      <c r="DW69" s="61"/>
      <c r="DX69" s="60"/>
      <c r="DY69" s="61"/>
      <c r="DZ69" s="61"/>
      <c r="EA69" s="61"/>
      <c r="EB69" s="61"/>
      <c r="EC69" s="61"/>
      <c r="ED69" s="61"/>
      <c r="EE69" s="61"/>
      <c r="EF69" s="60"/>
      <c r="EG69" s="61"/>
      <c r="EH69" s="61"/>
      <c r="EI69" s="61"/>
      <c r="EJ69" s="61"/>
      <c r="EK69" s="61"/>
      <c r="EL69" s="61"/>
      <c r="EM69" s="61"/>
      <c r="EO69" s="61"/>
      <c r="EP69" s="61"/>
      <c r="EQ69" s="61"/>
      <c r="ER69" s="61"/>
      <c r="ES69" s="61"/>
      <c r="ET69" s="61"/>
      <c r="EU69" s="61"/>
      <c r="EV69" s="62"/>
      <c r="EW69" s="61"/>
      <c r="EX69" s="61"/>
      <c r="EY69" s="61"/>
      <c r="EZ69" s="61"/>
      <c r="FA69" s="61"/>
      <c r="FB69" s="61"/>
      <c r="FC69" s="61"/>
      <c r="FD69" s="60"/>
      <c r="FE69" s="61"/>
      <c r="FF69" s="61"/>
      <c r="FG69" s="61"/>
      <c r="FH69" s="61"/>
      <c r="FI69" s="61"/>
      <c r="FJ69" s="61"/>
      <c r="FK69" s="61"/>
      <c r="FL69" s="60"/>
      <c r="FM69" s="61"/>
      <c r="FN69" s="61"/>
      <c r="FO69" s="61"/>
      <c r="FP69" s="61"/>
      <c r="FQ69" s="61"/>
      <c r="FR69" s="61"/>
      <c r="FS69" s="61"/>
      <c r="FU69" s="61"/>
      <c r="FV69" s="61"/>
      <c r="FW69" s="61"/>
      <c r="FX69" s="61"/>
      <c r="FY69" s="61"/>
      <c r="FZ69" s="61"/>
      <c r="GA69" s="61"/>
      <c r="GB69" s="62"/>
      <c r="GC69" s="61"/>
      <c r="GD69" s="61"/>
      <c r="GE69" s="61"/>
      <c r="GF69" s="61"/>
      <c r="GG69" s="61"/>
      <c r="GH69" s="61"/>
      <c r="GI69" s="61"/>
      <c r="GJ69" s="60"/>
      <c r="GK69" s="61"/>
      <c r="GL69" s="61"/>
      <c r="GM69" s="61"/>
      <c r="GN69" s="61"/>
      <c r="GO69" s="61"/>
      <c r="GP69" s="61"/>
      <c r="GQ69" s="61"/>
      <c r="GR69" s="60"/>
      <c r="GS69" s="61"/>
      <c r="GT69" s="61"/>
      <c r="GU69" s="61"/>
      <c r="GV69" s="61"/>
      <c r="GW69" s="61"/>
      <c r="GX69" s="61"/>
      <c r="GY69" s="61"/>
      <c r="HU69" s="23"/>
      <c r="HV69" s="23"/>
      <c r="HW69" s="23"/>
      <c r="HX69" s="23"/>
      <c r="HY69" s="23"/>
      <c r="HZ69" s="23"/>
      <c r="IA69" s="23"/>
      <c r="IB69" s="23"/>
      <c r="IC69" s="23"/>
      <c r="ID69" s="23"/>
      <c r="IE69" s="23"/>
      <c r="IF69" s="23"/>
      <c r="IG69" s="23"/>
      <c r="IH69" s="23"/>
      <c r="II69" s="23"/>
      <c r="IJ69" s="23"/>
      <c r="IK69" s="23"/>
      <c r="IL69" s="23"/>
      <c r="IM69" s="23"/>
      <c r="IN69" s="23"/>
    </row>
    <row r="70" s="25" customFormat="true" ht="10.8" hidden="false" customHeight="true" outlineLevel="0" collapsed="false">
      <c r="A70" s="37" t="n">
        <v>2</v>
      </c>
      <c r="B70" s="37" t="n">
        <v>3</v>
      </c>
      <c r="C70" s="37" t="n">
        <v>4</v>
      </c>
      <c r="D70" s="37" t="n">
        <v>5</v>
      </c>
      <c r="E70" s="37" t="n">
        <v>6</v>
      </c>
      <c r="F70" s="39" t="n">
        <v>7</v>
      </c>
      <c r="G70" s="37" t="n">
        <v>8</v>
      </c>
      <c r="H70" s="40"/>
      <c r="I70" s="37" t="n">
        <v>9</v>
      </c>
      <c r="J70" s="41" t="n">
        <v>10</v>
      </c>
      <c r="K70" s="37" t="n">
        <v>11</v>
      </c>
      <c r="L70" s="37" t="n">
        <v>12</v>
      </c>
      <c r="M70" s="37" t="n">
        <v>13</v>
      </c>
      <c r="N70" s="37" t="n">
        <v>14</v>
      </c>
      <c r="O70" s="37" t="n">
        <v>15</v>
      </c>
      <c r="P70" s="56"/>
      <c r="Q70" s="56"/>
      <c r="R70" s="56"/>
      <c r="S70" s="56"/>
      <c r="T70" s="56"/>
      <c r="U70" s="56"/>
      <c r="V70" s="56"/>
      <c r="W70" s="56"/>
      <c r="X70" s="57"/>
      <c r="Y70" s="58"/>
      <c r="Z70" s="56"/>
      <c r="AA70" s="56"/>
      <c r="AB70" s="56"/>
      <c r="AC70" s="56"/>
      <c r="AD70" s="42"/>
      <c r="AE70" s="56"/>
      <c r="AF70" s="56"/>
      <c r="AG70" s="58"/>
      <c r="AH70" s="56"/>
      <c r="AI70" s="56"/>
      <c r="AJ70" s="56"/>
      <c r="AK70" s="56"/>
      <c r="AL70" s="56"/>
      <c r="AM70" s="56"/>
      <c r="AN70" s="56"/>
      <c r="AO70" s="58"/>
      <c r="AP70" s="56"/>
      <c r="AQ70" s="58"/>
      <c r="AR70" s="56"/>
      <c r="AS70" s="56"/>
      <c r="AT70" s="56"/>
      <c r="AU70" s="56"/>
      <c r="AW70" s="58"/>
      <c r="AX70" s="56"/>
      <c r="AY70" s="56"/>
      <c r="AZ70" s="56"/>
      <c r="BA70" s="56"/>
      <c r="BB70" s="56"/>
      <c r="BC70" s="56"/>
      <c r="BD70" s="57"/>
      <c r="BE70" s="58"/>
      <c r="BF70" s="56"/>
      <c r="BG70" s="56"/>
      <c r="BH70" s="56"/>
      <c r="BI70" s="56"/>
      <c r="BJ70" s="42"/>
      <c r="BK70" s="56"/>
      <c r="BL70" s="56"/>
      <c r="BM70" s="58"/>
      <c r="BN70" s="56"/>
      <c r="BO70" s="56"/>
      <c r="BP70" s="56"/>
      <c r="BQ70" s="56"/>
      <c r="BR70" s="56"/>
      <c r="BS70" s="56"/>
      <c r="BT70" s="56"/>
      <c r="BU70" s="58"/>
      <c r="BV70" s="56"/>
      <c r="BW70" s="58"/>
      <c r="BX70" s="56"/>
      <c r="BY70" s="56"/>
      <c r="BZ70" s="56"/>
      <c r="CA70" s="56"/>
      <c r="CC70" s="58"/>
      <c r="CD70" s="56"/>
      <c r="CE70" s="56"/>
      <c r="CF70" s="56"/>
      <c r="CG70" s="56"/>
      <c r="CH70" s="56"/>
      <c r="CI70" s="56"/>
      <c r="CJ70" s="57"/>
      <c r="CK70" s="58"/>
      <c r="CL70" s="56"/>
      <c r="CM70" s="56"/>
      <c r="CN70" s="56"/>
      <c r="CO70" s="56"/>
      <c r="CP70" s="42"/>
      <c r="CQ70" s="56"/>
      <c r="CR70" s="56"/>
      <c r="CS70" s="58"/>
      <c r="CT70" s="56"/>
      <c r="CU70" s="56"/>
      <c r="CV70" s="56"/>
      <c r="CW70" s="56"/>
      <c r="CX70" s="56"/>
      <c r="CY70" s="56"/>
      <c r="CZ70" s="56"/>
      <c r="DA70" s="58"/>
      <c r="DB70" s="56"/>
      <c r="DC70" s="58"/>
      <c r="DD70" s="56"/>
      <c r="DE70" s="56"/>
      <c r="DF70" s="56"/>
      <c r="DG70" s="56"/>
      <c r="DI70" s="58"/>
      <c r="DJ70" s="56"/>
      <c r="DK70" s="56"/>
      <c r="DL70" s="56"/>
      <c r="DM70" s="56"/>
      <c r="DN70" s="56"/>
      <c r="DO70" s="56"/>
      <c r="DP70" s="57"/>
      <c r="DQ70" s="58"/>
      <c r="DR70" s="56"/>
      <c r="DS70" s="56"/>
      <c r="DT70" s="56"/>
      <c r="DU70" s="56"/>
      <c r="DV70" s="42"/>
      <c r="DW70" s="56"/>
      <c r="DX70" s="56"/>
      <c r="DY70" s="58"/>
      <c r="DZ70" s="56"/>
      <c r="EA70" s="56"/>
      <c r="EB70" s="56"/>
      <c r="EC70" s="56"/>
      <c r="ED70" s="56"/>
      <c r="EE70" s="56"/>
      <c r="EF70" s="56"/>
      <c r="EG70" s="58"/>
      <c r="EH70" s="56"/>
      <c r="EI70" s="58"/>
      <c r="EJ70" s="56"/>
      <c r="EK70" s="56"/>
      <c r="EL70" s="56"/>
      <c r="EM70" s="56"/>
      <c r="EO70" s="58"/>
      <c r="EP70" s="56"/>
      <c r="EQ70" s="56"/>
      <c r="ER70" s="56"/>
      <c r="ES70" s="56"/>
      <c r="ET70" s="56"/>
      <c r="EU70" s="56"/>
      <c r="EV70" s="57"/>
      <c r="EW70" s="58"/>
      <c r="EX70" s="56"/>
      <c r="EY70" s="56"/>
      <c r="EZ70" s="56"/>
      <c r="FA70" s="56"/>
      <c r="FB70" s="42"/>
      <c r="FC70" s="56"/>
      <c r="FD70" s="56"/>
      <c r="FE70" s="58"/>
      <c r="FF70" s="56"/>
      <c r="FG70" s="56"/>
      <c r="FH70" s="56"/>
      <c r="FI70" s="56"/>
      <c r="FJ70" s="56"/>
      <c r="FK70" s="56"/>
      <c r="FL70" s="56"/>
      <c r="FM70" s="58"/>
      <c r="FN70" s="56"/>
      <c r="FO70" s="58"/>
      <c r="FP70" s="56"/>
      <c r="FQ70" s="56"/>
      <c r="FR70" s="56"/>
      <c r="FS70" s="56"/>
      <c r="FU70" s="58"/>
      <c r="FV70" s="56"/>
      <c r="FW70" s="56"/>
      <c r="FX70" s="56"/>
      <c r="FY70" s="56"/>
      <c r="FZ70" s="56"/>
      <c r="GA70" s="56"/>
      <c r="GB70" s="57"/>
      <c r="GC70" s="58"/>
      <c r="GD70" s="56"/>
      <c r="GE70" s="56"/>
      <c r="GF70" s="56"/>
      <c r="GG70" s="56"/>
      <c r="GH70" s="42"/>
      <c r="GI70" s="56"/>
      <c r="GJ70" s="56"/>
      <c r="GK70" s="58"/>
      <c r="GL70" s="56"/>
      <c r="GM70" s="56"/>
      <c r="GN70" s="56"/>
      <c r="GO70" s="56"/>
      <c r="GP70" s="56"/>
      <c r="GQ70" s="56"/>
      <c r="GR70" s="56"/>
      <c r="GS70" s="58"/>
      <c r="GT70" s="56"/>
      <c r="GU70" s="58"/>
      <c r="GV70" s="56"/>
      <c r="GW70" s="56"/>
      <c r="GX70" s="56"/>
      <c r="GY70" s="56"/>
      <c r="HU70" s="23"/>
      <c r="HV70" s="23"/>
      <c r="HW70" s="23"/>
      <c r="HX70" s="23"/>
      <c r="HY70" s="23"/>
      <c r="HZ70" s="23"/>
      <c r="IA70" s="23"/>
      <c r="IB70" s="23"/>
      <c r="IC70" s="23"/>
      <c r="ID70" s="23"/>
      <c r="IE70" s="23"/>
      <c r="IF70" s="23"/>
      <c r="IG70" s="23"/>
      <c r="IH70" s="23"/>
      <c r="II70" s="23"/>
      <c r="IJ70" s="23"/>
      <c r="IK70" s="23"/>
      <c r="IL70" s="23"/>
      <c r="IM70" s="23"/>
      <c r="IN70" s="23"/>
    </row>
    <row r="71" s="25" customFormat="true" ht="10.8" hidden="false" customHeight="true" outlineLevel="0" collapsed="false">
      <c r="A71" s="46" t="s">
        <v>83</v>
      </c>
      <c r="B71" s="46" t="s">
        <v>84</v>
      </c>
      <c r="C71" s="46" t="s">
        <v>85</v>
      </c>
      <c r="D71" s="46" t="s">
        <v>86</v>
      </c>
      <c r="E71" s="46" t="s">
        <v>85</v>
      </c>
      <c r="F71" s="46" t="s">
        <v>87</v>
      </c>
      <c r="G71" s="46" t="s">
        <v>83</v>
      </c>
      <c r="H71" s="47"/>
      <c r="I71" s="48" t="s">
        <v>83</v>
      </c>
      <c r="J71" s="48" t="s">
        <v>84</v>
      </c>
      <c r="K71" s="48" t="s">
        <v>85</v>
      </c>
      <c r="L71" s="48" t="s">
        <v>86</v>
      </c>
      <c r="M71" s="48" t="s">
        <v>85</v>
      </c>
      <c r="N71" s="48" t="s">
        <v>87</v>
      </c>
      <c r="O71" s="48" t="s">
        <v>83</v>
      </c>
      <c r="Q71" s="28"/>
      <c r="R71" s="28"/>
      <c r="HU71" s="23"/>
      <c r="HV71" s="23"/>
      <c r="HW71" s="23"/>
      <c r="HX71" s="23"/>
      <c r="HY71" s="23"/>
      <c r="HZ71" s="23"/>
      <c r="IA71" s="23"/>
      <c r="IB71" s="23"/>
      <c r="IC71" s="23"/>
      <c r="ID71" s="23"/>
      <c r="IE71" s="23"/>
      <c r="IF71" s="23"/>
      <c r="IG71" s="23"/>
      <c r="IH71" s="23"/>
      <c r="II71" s="23"/>
      <c r="IJ71" s="23"/>
      <c r="IK71" s="23"/>
      <c r="IL71" s="23"/>
      <c r="IM71" s="23"/>
      <c r="IN71" s="23"/>
    </row>
    <row r="72" s="25" customFormat="true" ht="10.8" hidden="false" customHeight="true" outlineLevel="0" collapsed="false">
      <c r="A72" s="28"/>
      <c r="B72" s="28"/>
      <c r="H72" s="26"/>
      <c r="Q72" s="28"/>
      <c r="R72" s="28"/>
      <c r="HU72" s="23"/>
      <c r="HV72" s="23"/>
      <c r="HW72" s="23"/>
      <c r="HX72" s="23"/>
      <c r="HY72" s="23"/>
      <c r="HZ72" s="23"/>
      <c r="IA72" s="23"/>
      <c r="IB72" s="23"/>
      <c r="IC72" s="23"/>
      <c r="ID72" s="23"/>
      <c r="IE72" s="23"/>
      <c r="IF72" s="23"/>
      <c r="IG72" s="23"/>
      <c r="IH72" s="23"/>
      <c r="II72" s="23"/>
      <c r="IJ72" s="23"/>
      <c r="IK72" s="23"/>
      <c r="IL72" s="23"/>
      <c r="IM72" s="23"/>
      <c r="IN72" s="23"/>
    </row>
    <row r="73" s="25" customFormat="true" ht="10.8" hidden="false" customHeight="true" outlineLevel="0" collapsed="false">
      <c r="A73" s="72"/>
      <c r="B73" s="72"/>
      <c r="C73" s="72"/>
      <c r="D73" s="86"/>
      <c r="E73" s="72"/>
      <c r="F73" s="72"/>
      <c r="G73" s="72"/>
      <c r="H73" s="53"/>
      <c r="I73" s="72"/>
      <c r="J73" s="72"/>
      <c r="K73" s="72"/>
      <c r="L73" s="72"/>
      <c r="M73" s="72"/>
      <c r="N73" s="72"/>
      <c r="O73" s="72"/>
      <c r="P73" s="27"/>
      <c r="Q73" s="72"/>
      <c r="R73" s="72"/>
      <c r="S73" s="72"/>
      <c r="T73" s="86"/>
      <c r="U73" s="72"/>
      <c r="V73" s="72"/>
      <c r="W73" s="43"/>
      <c r="X73" s="29"/>
      <c r="Y73" s="29"/>
      <c r="Z73" s="29"/>
      <c r="AA73" s="43"/>
      <c r="AB73" s="29"/>
      <c r="AC73" s="29"/>
      <c r="AD73" s="29"/>
      <c r="AE73" s="29"/>
      <c r="AF73" s="29"/>
      <c r="AG73" s="29"/>
      <c r="AH73" s="29"/>
      <c r="AI73" s="29"/>
      <c r="AJ73" s="29"/>
      <c r="AK73" s="29"/>
      <c r="AL73" s="53"/>
      <c r="AM73" s="53"/>
      <c r="AN73" s="53"/>
      <c r="AO73" s="53"/>
      <c r="AP73" s="53"/>
      <c r="AQ73" s="53"/>
      <c r="AR73" s="53"/>
      <c r="AS73" s="53"/>
      <c r="AT73" s="53"/>
      <c r="AU73" s="53"/>
      <c r="AV73" s="28"/>
      <c r="AW73" s="53"/>
      <c r="AX73" s="53"/>
      <c r="AY73" s="53"/>
      <c r="AZ73" s="53"/>
      <c r="BA73" s="53"/>
      <c r="BB73" s="53"/>
      <c r="BC73" s="53"/>
      <c r="BD73" s="53"/>
      <c r="BE73" s="53"/>
      <c r="BF73" s="53"/>
      <c r="BG73" s="53"/>
      <c r="BH73" s="53"/>
      <c r="BI73" s="53"/>
      <c r="BJ73" s="53"/>
      <c r="BK73" s="53"/>
      <c r="BL73" s="27"/>
      <c r="BM73" s="27"/>
      <c r="BN73" s="27"/>
      <c r="BO73" s="27"/>
      <c r="BP73" s="27"/>
      <c r="BQ73" s="27"/>
      <c r="BR73" s="27"/>
      <c r="BS73" s="27"/>
      <c r="BT73" s="27"/>
      <c r="BU73" s="27"/>
      <c r="BV73" s="49"/>
      <c r="BW73" s="49"/>
      <c r="BX73" s="49"/>
      <c r="BY73" s="49"/>
      <c r="BZ73" s="49"/>
      <c r="CA73" s="49"/>
      <c r="CB73" s="49"/>
      <c r="CC73" s="49"/>
      <c r="CD73" s="49"/>
      <c r="CE73" s="49"/>
      <c r="CF73" s="49"/>
      <c r="CG73" s="49"/>
      <c r="CH73" s="49"/>
      <c r="CI73" s="49"/>
      <c r="CJ73" s="49"/>
      <c r="CK73" s="49"/>
      <c r="CL73" s="49"/>
      <c r="CM73" s="54"/>
      <c r="CN73" s="54"/>
      <c r="CO73" s="54"/>
      <c r="CP73" s="54"/>
      <c r="CQ73" s="54"/>
      <c r="CR73" s="54"/>
      <c r="CS73" s="54"/>
      <c r="CT73" s="54"/>
      <c r="CU73" s="54"/>
      <c r="CV73" s="54"/>
      <c r="CW73" s="54"/>
      <c r="CX73" s="54"/>
      <c r="CY73" s="54"/>
      <c r="CZ73" s="54"/>
      <c r="DA73" s="54"/>
      <c r="DB73" s="54"/>
      <c r="DC73" s="54"/>
      <c r="DD73" s="54"/>
      <c r="DE73" s="54"/>
      <c r="DF73" s="54"/>
      <c r="DG73" s="54"/>
      <c r="DH73" s="54"/>
      <c r="DI73" s="72"/>
      <c r="DJ73" s="72"/>
      <c r="DK73" s="72"/>
      <c r="DL73" s="86"/>
      <c r="DM73" s="72"/>
      <c r="DN73" s="72"/>
      <c r="DO73" s="72"/>
      <c r="DP73" s="72"/>
      <c r="DQ73" s="72"/>
      <c r="DR73" s="72"/>
      <c r="DS73" s="72"/>
      <c r="DT73" s="72"/>
      <c r="DU73" s="72"/>
      <c r="DV73" s="72"/>
      <c r="DW73" s="72"/>
      <c r="DX73" s="54"/>
      <c r="DY73" s="49"/>
      <c r="DZ73" s="49"/>
      <c r="EA73" s="49"/>
      <c r="EB73" s="49"/>
      <c r="EC73" s="49"/>
      <c r="ED73" s="49"/>
      <c r="EE73" s="49"/>
      <c r="EF73" s="49"/>
      <c r="EG73" s="49"/>
      <c r="EH73" s="49"/>
      <c r="EI73" s="54"/>
      <c r="EJ73" s="54"/>
      <c r="EK73" s="54"/>
      <c r="EL73" s="54"/>
      <c r="EM73" s="54"/>
      <c r="EN73" s="54"/>
      <c r="EO73" s="54"/>
      <c r="EP73" s="54"/>
      <c r="EQ73" s="54"/>
      <c r="ER73" s="54"/>
      <c r="ES73" s="54"/>
      <c r="ET73" s="54"/>
      <c r="EU73" s="54"/>
      <c r="EV73" s="54"/>
      <c r="EW73" s="54"/>
      <c r="EX73" s="54"/>
      <c r="EY73" s="54"/>
      <c r="EZ73" s="54"/>
      <c r="FA73" s="54"/>
      <c r="FB73" s="54"/>
      <c r="FC73" s="54"/>
      <c r="FD73" s="54"/>
      <c r="FE73" s="72"/>
      <c r="FF73" s="72"/>
      <c r="FG73" s="72"/>
      <c r="FH73" s="86"/>
      <c r="FI73" s="72"/>
      <c r="FJ73" s="72"/>
      <c r="FK73" s="72"/>
      <c r="FL73" s="72"/>
      <c r="FM73" s="72"/>
      <c r="FN73" s="72"/>
      <c r="FO73" s="72"/>
      <c r="FP73" s="72"/>
      <c r="FQ73" s="72"/>
      <c r="FR73" s="72"/>
      <c r="FS73" s="72"/>
      <c r="HU73" s="23"/>
      <c r="HV73" s="23"/>
      <c r="HW73" s="23"/>
      <c r="HX73" s="23"/>
      <c r="HY73" s="23"/>
      <c r="HZ73" s="23"/>
      <c r="IA73" s="23"/>
      <c r="IB73" s="23"/>
      <c r="IC73" s="23"/>
      <c r="ID73" s="23"/>
      <c r="IE73" s="23"/>
      <c r="IF73" s="23"/>
      <c r="IG73" s="23"/>
      <c r="IH73" s="23"/>
      <c r="II73" s="23"/>
      <c r="IJ73" s="23"/>
      <c r="IK73" s="23"/>
      <c r="IL73" s="23"/>
      <c r="IM73" s="23"/>
      <c r="IN73" s="23"/>
    </row>
    <row r="74" s="25" customFormat="true" ht="10.8" hidden="false" customHeight="true" outlineLevel="0" collapsed="false">
      <c r="A74" s="29" t="n">
        <v>13</v>
      </c>
      <c r="B74" s="29"/>
      <c r="C74" s="29"/>
      <c r="D74" s="29"/>
      <c r="E74" s="29"/>
      <c r="F74" s="29"/>
      <c r="G74" s="23"/>
      <c r="H74" s="24"/>
      <c r="I74" s="23"/>
      <c r="J74" s="29"/>
      <c r="K74" s="29"/>
      <c r="L74" s="30"/>
      <c r="M74" s="29"/>
      <c r="N74" s="31"/>
      <c r="O74" s="27"/>
      <c r="P74" s="27"/>
      <c r="Q74" s="49"/>
      <c r="R74" s="49"/>
      <c r="S74" s="49"/>
      <c r="T74" s="72"/>
      <c r="U74" s="49"/>
      <c r="V74" s="49"/>
      <c r="W74" s="49"/>
      <c r="X74" s="49"/>
      <c r="Y74" s="49"/>
      <c r="Z74" s="49"/>
      <c r="AA74" s="49"/>
      <c r="AB74" s="49"/>
      <c r="AC74" s="49"/>
      <c r="AD74" s="49"/>
      <c r="AE74" s="49"/>
      <c r="AF74" s="49"/>
      <c r="AG74" s="49"/>
      <c r="AH74" s="49"/>
      <c r="AI74" s="49"/>
      <c r="AJ74" s="49"/>
      <c r="AK74" s="49"/>
      <c r="AL74" s="53"/>
      <c r="AM74" s="40"/>
      <c r="AN74" s="53"/>
      <c r="AO74" s="53"/>
      <c r="AP74" s="53"/>
      <c r="AQ74" s="53"/>
      <c r="AR74" s="53"/>
      <c r="AS74" s="53"/>
      <c r="AT74" s="53"/>
      <c r="AU74" s="53"/>
      <c r="AV74" s="28"/>
      <c r="AW74" s="53"/>
      <c r="AX74" s="53"/>
      <c r="AY74" s="53"/>
      <c r="AZ74" s="53"/>
      <c r="BA74" s="53"/>
      <c r="BB74" s="53"/>
      <c r="BC74" s="40"/>
      <c r="BD74" s="53"/>
      <c r="BE74" s="53"/>
      <c r="BF74" s="53"/>
      <c r="BG74" s="53"/>
      <c r="BH74" s="53"/>
      <c r="BI74" s="53"/>
      <c r="BJ74" s="53"/>
      <c r="BK74" s="53"/>
      <c r="BL74" s="27"/>
      <c r="BM74" s="27"/>
      <c r="BN74" s="27"/>
      <c r="BO74" s="27"/>
      <c r="BP74" s="27"/>
      <c r="BQ74" s="27"/>
      <c r="BR74" s="27"/>
      <c r="BS74" s="27"/>
      <c r="BT74" s="27"/>
      <c r="BU74" s="27"/>
      <c r="BV74" s="54"/>
      <c r="BW74" s="54"/>
      <c r="BX74" s="54"/>
      <c r="BY74" s="54"/>
      <c r="BZ74" s="54"/>
      <c r="CA74" s="54"/>
      <c r="CB74" s="54"/>
      <c r="CC74" s="54"/>
      <c r="CD74" s="54"/>
      <c r="CE74" s="54"/>
      <c r="CF74" s="54"/>
      <c r="CG74" s="54"/>
      <c r="CH74" s="54"/>
      <c r="CI74" s="54"/>
      <c r="CJ74" s="54"/>
      <c r="CK74" s="87"/>
      <c r="CL74" s="49"/>
      <c r="CM74" s="49"/>
      <c r="CN74" s="49"/>
      <c r="CO74" s="49"/>
      <c r="CP74" s="49"/>
      <c r="CQ74" s="49"/>
      <c r="CR74" s="49"/>
      <c r="CS74" s="49"/>
      <c r="CT74" s="49"/>
      <c r="CU74" s="49"/>
      <c r="CV74" s="54"/>
      <c r="CW74" s="49"/>
      <c r="CX74" s="49"/>
      <c r="CY74" s="72"/>
      <c r="CZ74" s="49"/>
      <c r="DA74" s="49"/>
      <c r="DB74" s="49"/>
      <c r="DC74" s="49"/>
      <c r="DD74" s="49"/>
      <c r="DE74" s="49"/>
      <c r="DF74" s="49"/>
      <c r="DG74" s="49"/>
      <c r="DH74" s="49"/>
      <c r="DI74" s="49"/>
      <c r="DJ74" s="49"/>
      <c r="DK74" s="49"/>
      <c r="DL74" s="72"/>
      <c r="DM74" s="49"/>
      <c r="DN74" s="49"/>
      <c r="DO74" s="72"/>
      <c r="DP74" s="49"/>
      <c r="DQ74" s="49"/>
      <c r="DR74" s="49"/>
      <c r="DS74" s="49"/>
      <c r="DT74" s="49"/>
      <c r="DU74" s="49"/>
      <c r="DV74" s="49"/>
      <c r="DW74" s="49"/>
      <c r="DX74" s="54"/>
      <c r="DY74" s="54"/>
      <c r="DZ74" s="54"/>
      <c r="EA74" s="54"/>
      <c r="EB74" s="54"/>
      <c r="EC74" s="54"/>
      <c r="ED74" s="54"/>
      <c r="EE74" s="54"/>
      <c r="EF74" s="54"/>
      <c r="EG74" s="87"/>
      <c r="EH74" s="49"/>
      <c r="EI74" s="49"/>
      <c r="EJ74" s="49"/>
      <c r="EK74" s="49"/>
      <c r="EL74" s="49"/>
      <c r="EM74" s="49"/>
      <c r="EN74" s="49"/>
      <c r="EO74" s="49"/>
      <c r="EP74" s="49"/>
      <c r="EQ74" s="49"/>
      <c r="ER74" s="54"/>
      <c r="ES74" s="49"/>
      <c r="ET74" s="49"/>
      <c r="EU74" s="72"/>
      <c r="EV74" s="49"/>
      <c r="EW74" s="49"/>
      <c r="EX74" s="49"/>
      <c r="EY74" s="49"/>
      <c r="EZ74" s="49"/>
      <c r="FA74" s="49"/>
      <c r="FB74" s="49"/>
      <c r="FC74" s="49"/>
      <c r="FD74" s="49"/>
      <c r="FE74" s="49"/>
      <c r="FF74" s="49"/>
      <c r="FG74" s="49"/>
      <c r="FH74" s="72"/>
      <c r="FI74" s="49"/>
      <c r="FJ74" s="49"/>
      <c r="FK74" s="72"/>
      <c r="FL74" s="49"/>
      <c r="FM74" s="49"/>
      <c r="FN74" s="49"/>
      <c r="FO74" s="49"/>
      <c r="FP74" s="49"/>
      <c r="FQ74" s="49"/>
      <c r="FR74" s="49"/>
      <c r="FS74" s="49"/>
      <c r="HU74" s="23"/>
      <c r="HV74" s="23"/>
      <c r="HW74" s="23"/>
      <c r="HX74" s="23"/>
      <c r="HY74" s="23"/>
      <c r="HZ74" s="23"/>
      <c r="IA74" s="23"/>
      <c r="IB74" s="23"/>
      <c r="IC74" s="23"/>
      <c r="ID74" s="23"/>
      <c r="IE74" s="23"/>
      <c r="IF74" s="23"/>
      <c r="IG74" s="23"/>
      <c r="IH74" s="23"/>
      <c r="II74" s="23"/>
      <c r="IJ74" s="23"/>
      <c r="IK74" s="23"/>
      <c r="IL74" s="23"/>
      <c r="IM74" s="23"/>
      <c r="IN74" s="23"/>
    </row>
    <row r="75" s="25" customFormat="true" ht="10.8" hidden="false" customHeight="true" outlineLevel="0" collapsed="false">
      <c r="A75" s="32" t="s">
        <v>92</v>
      </c>
      <c r="B75" s="33"/>
      <c r="C75" s="33"/>
      <c r="D75" s="33"/>
      <c r="E75" s="32"/>
      <c r="F75" s="32"/>
      <c r="G75" s="33"/>
      <c r="H75" s="35" t="n">
        <v>2019</v>
      </c>
      <c r="I75" s="33"/>
      <c r="J75" s="33"/>
      <c r="K75" s="33"/>
      <c r="L75" s="33"/>
      <c r="M75" s="33"/>
      <c r="N75" s="33"/>
      <c r="O75" s="33"/>
      <c r="P75" s="27"/>
      <c r="Q75" s="72"/>
      <c r="R75" s="72"/>
      <c r="S75" s="72"/>
      <c r="T75" s="72"/>
      <c r="U75" s="72"/>
      <c r="V75" s="72"/>
      <c r="W75" s="50"/>
      <c r="X75" s="50"/>
      <c r="Y75" s="50"/>
      <c r="Z75" s="50"/>
      <c r="AA75" s="50"/>
      <c r="AB75" s="50"/>
      <c r="AC75" s="50"/>
      <c r="AD75" s="28"/>
      <c r="AE75" s="49"/>
      <c r="AF75" s="49"/>
      <c r="AG75" s="49"/>
      <c r="AH75" s="49"/>
      <c r="AI75" s="49"/>
      <c r="AJ75" s="49"/>
      <c r="AK75" s="49"/>
      <c r="AL75" s="40"/>
      <c r="AM75" s="40"/>
      <c r="AN75" s="53"/>
      <c r="AO75" s="53"/>
      <c r="AP75" s="53"/>
      <c r="AQ75" s="53"/>
      <c r="AR75" s="53"/>
      <c r="AS75" s="53"/>
      <c r="AT75" s="40"/>
      <c r="AU75" s="40"/>
      <c r="AV75" s="28"/>
      <c r="AW75" s="53"/>
      <c r="AX75" s="53"/>
      <c r="AY75" s="53"/>
      <c r="AZ75" s="53"/>
      <c r="BA75" s="53"/>
      <c r="BB75" s="40"/>
      <c r="BC75" s="40"/>
      <c r="BD75" s="53"/>
      <c r="BE75" s="53"/>
      <c r="BF75" s="53"/>
      <c r="BG75" s="53"/>
      <c r="BH75" s="53"/>
      <c r="BI75" s="53"/>
      <c r="BJ75" s="40"/>
      <c r="BK75" s="40"/>
      <c r="BL75" s="27"/>
      <c r="BM75" s="27"/>
      <c r="BN75" s="27"/>
      <c r="BO75" s="27"/>
      <c r="BP75" s="27"/>
      <c r="BQ75" s="27"/>
      <c r="BR75" s="27"/>
      <c r="BS75" s="27"/>
      <c r="BT75" s="27"/>
      <c r="BU75" s="27"/>
      <c r="BV75" s="49"/>
      <c r="BW75" s="49"/>
      <c r="BX75" s="49"/>
      <c r="BY75" s="49"/>
      <c r="BZ75" s="49"/>
      <c r="CA75" s="49"/>
      <c r="CB75" s="49"/>
      <c r="CC75" s="49"/>
      <c r="CD75" s="49"/>
      <c r="CE75" s="49"/>
      <c r="CF75" s="49"/>
      <c r="CG75" s="49"/>
      <c r="CH75" s="49"/>
      <c r="CI75" s="49"/>
      <c r="CJ75" s="49"/>
      <c r="CK75" s="49"/>
      <c r="CL75" s="49"/>
      <c r="CM75" s="54"/>
      <c r="CN75" s="54"/>
      <c r="CO75" s="54"/>
      <c r="CP75" s="54"/>
      <c r="CQ75" s="54"/>
      <c r="CR75" s="54"/>
      <c r="CS75" s="54"/>
      <c r="CT75" s="54"/>
      <c r="CU75" s="54"/>
      <c r="CV75" s="49"/>
      <c r="CW75" s="54"/>
      <c r="CX75" s="54"/>
      <c r="CY75" s="54"/>
      <c r="CZ75" s="54"/>
      <c r="DA75" s="54"/>
      <c r="DB75" s="54"/>
      <c r="DC75" s="54"/>
      <c r="DD75" s="54"/>
      <c r="DE75" s="54"/>
      <c r="DF75" s="54"/>
      <c r="DG75" s="54"/>
      <c r="DH75" s="54"/>
      <c r="DI75" s="72"/>
      <c r="DJ75" s="72"/>
      <c r="DK75" s="72"/>
      <c r="DL75" s="72"/>
      <c r="DM75" s="72"/>
      <c r="DN75" s="72"/>
      <c r="DO75" s="72"/>
      <c r="DP75" s="72"/>
      <c r="DQ75" s="72"/>
      <c r="DR75" s="72"/>
      <c r="DS75" s="72"/>
      <c r="DT75" s="72"/>
      <c r="DU75" s="72"/>
      <c r="DV75" s="72"/>
      <c r="DW75" s="72"/>
      <c r="DX75" s="54"/>
      <c r="DY75" s="49"/>
      <c r="DZ75" s="49"/>
      <c r="EA75" s="49"/>
      <c r="EB75" s="49"/>
      <c r="EC75" s="49"/>
      <c r="ED75" s="49"/>
      <c r="EE75" s="49"/>
      <c r="EF75" s="49"/>
      <c r="EG75" s="49"/>
      <c r="EH75" s="49"/>
      <c r="EI75" s="54"/>
      <c r="EJ75" s="54"/>
      <c r="EK75" s="54"/>
      <c r="EL75" s="54"/>
      <c r="EM75" s="54"/>
      <c r="EN75" s="54"/>
      <c r="EO75" s="54"/>
      <c r="EP75" s="54"/>
      <c r="EQ75" s="54"/>
      <c r="ER75" s="49"/>
      <c r="ES75" s="54"/>
      <c r="ET75" s="54"/>
      <c r="EU75" s="54"/>
      <c r="EV75" s="54"/>
      <c r="EW75" s="54"/>
      <c r="EX75" s="54"/>
      <c r="EY75" s="54"/>
      <c r="EZ75" s="54"/>
      <c r="FA75" s="54"/>
      <c r="FB75" s="54"/>
      <c r="FC75" s="54"/>
      <c r="FD75" s="54"/>
      <c r="FE75" s="72"/>
      <c r="FF75" s="72"/>
      <c r="FG75" s="72"/>
      <c r="FH75" s="72"/>
      <c r="FI75" s="72"/>
      <c r="FJ75" s="72"/>
      <c r="FK75" s="72"/>
      <c r="FL75" s="72"/>
      <c r="FM75" s="72"/>
      <c r="FN75" s="72"/>
      <c r="FO75" s="72"/>
      <c r="FP75" s="72"/>
      <c r="FQ75" s="72"/>
      <c r="FR75" s="72"/>
      <c r="FS75" s="72"/>
      <c r="HU75" s="23"/>
      <c r="HV75" s="23"/>
      <c r="HW75" s="23"/>
      <c r="HX75" s="23"/>
      <c r="HY75" s="23"/>
      <c r="HZ75" s="23"/>
      <c r="IA75" s="23"/>
      <c r="IB75" s="23"/>
      <c r="IC75" s="23"/>
      <c r="ID75" s="23"/>
      <c r="IE75" s="23"/>
      <c r="IF75" s="23"/>
      <c r="IG75" s="23"/>
      <c r="IH75" s="23"/>
      <c r="II75" s="23"/>
      <c r="IJ75" s="23"/>
      <c r="IK75" s="23"/>
      <c r="IL75" s="23"/>
      <c r="IM75" s="23"/>
      <c r="IN75" s="23"/>
    </row>
    <row r="76" s="25" customFormat="true" ht="10.8" hidden="false" customHeight="true" outlineLevel="0" collapsed="false">
      <c r="A76" s="37" t="n">
        <v>16</v>
      </c>
      <c r="B76" s="37" t="n">
        <v>17</v>
      </c>
      <c r="C76" s="37" t="n">
        <v>18</v>
      </c>
      <c r="D76" s="37" t="n">
        <v>19</v>
      </c>
      <c r="E76" s="37" t="n">
        <v>20</v>
      </c>
      <c r="F76" s="39" t="n">
        <v>21</v>
      </c>
      <c r="G76" s="37" t="n">
        <v>22</v>
      </c>
      <c r="H76" s="40"/>
      <c r="I76" s="37" t="n">
        <v>23</v>
      </c>
      <c r="J76" s="41" t="n">
        <v>24</v>
      </c>
      <c r="K76" s="37" t="n">
        <v>25</v>
      </c>
      <c r="L76" s="37" t="n">
        <v>26</v>
      </c>
      <c r="M76" s="37" t="n">
        <v>27</v>
      </c>
      <c r="N76" s="37" t="n">
        <v>28</v>
      </c>
      <c r="O76" s="37" t="n">
        <v>29</v>
      </c>
      <c r="P76" s="27"/>
      <c r="Q76" s="49"/>
      <c r="R76" s="49"/>
      <c r="S76" s="49"/>
      <c r="T76" s="50"/>
      <c r="U76" s="49"/>
      <c r="V76" s="49"/>
      <c r="W76" s="72"/>
      <c r="X76" s="49"/>
      <c r="Y76" s="49"/>
      <c r="Z76" s="49"/>
      <c r="AA76" s="49"/>
      <c r="AB76" s="49"/>
      <c r="AC76" s="49"/>
      <c r="AD76" s="49"/>
      <c r="AE76" s="49"/>
      <c r="AF76" s="27"/>
      <c r="AG76" s="40"/>
      <c r="AH76" s="40"/>
      <c r="AI76" s="53"/>
      <c r="AJ76" s="40"/>
      <c r="AK76" s="40"/>
      <c r="AL76" s="40"/>
      <c r="AM76" s="40"/>
      <c r="AN76" s="53"/>
      <c r="AO76" s="53"/>
      <c r="AP76" s="53"/>
      <c r="AQ76" s="53"/>
      <c r="AR76" s="53"/>
      <c r="AS76" s="53"/>
      <c r="AT76" s="53"/>
      <c r="AU76" s="53"/>
      <c r="AV76" s="28"/>
      <c r="AW76" s="40"/>
      <c r="AX76" s="40"/>
      <c r="AY76" s="53"/>
      <c r="AZ76" s="40"/>
      <c r="BA76" s="40"/>
      <c r="BB76" s="40"/>
      <c r="BC76" s="40"/>
      <c r="BD76" s="53"/>
      <c r="BE76" s="53"/>
      <c r="BF76" s="53"/>
      <c r="BG76" s="53"/>
      <c r="BH76" s="53"/>
      <c r="BI76" s="53"/>
      <c r="BJ76" s="53"/>
      <c r="BK76" s="53"/>
      <c r="BL76" s="27"/>
      <c r="BM76" s="27"/>
      <c r="BN76" s="27"/>
      <c r="BO76" s="27"/>
      <c r="BP76" s="27"/>
      <c r="BQ76" s="27"/>
      <c r="BR76" s="27"/>
      <c r="BS76" s="27"/>
      <c r="BT76" s="27"/>
      <c r="BU76" s="27"/>
      <c r="BV76" s="54"/>
      <c r="BW76" s="54"/>
      <c r="BX76" s="54"/>
      <c r="BY76" s="54"/>
      <c r="BZ76" s="54"/>
      <c r="CA76" s="54"/>
      <c r="CB76" s="54"/>
      <c r="CC76" s="54"/>
      <c r="CD76" s="54"/>
      <c r="CE76" s="54"/>
      <c r="CF76" s="54"/>
      <c r="CG76" s="54"/>
      <c r="CH76" s="54"/>
      <c r="CI76" s="54"/>
      <c r="CJ76" s="54"/>
      <c r="CK76" s="49"/>
      <c r="CL76" s="49"/>
      <c r="CM76" s="49"/>
      <c r="CN76" s="49"/>
      <c r="CO76" s="49"/>
      <c r="CP76" s="49"/>
      <c r="CQ76" s="49"/>
      <c r="CR76" s="49"/>
      <c r="CS76" s="49"/>
      <c r="CT76" s="49"/>
      <c r="CU76" s="49"/>
      <c r="CV76" s="88"/>
      <c r="CW76" s="49"/>
      <c r="CX76" s="49"/>
      <c r="CY76" s="72"/>
      <c r="CZ76" s="49"/>
      <c r="DA76" s="49"/>
      <c r="DB76" s="49"/>
      <c r="DC76" s="49"/>
      <c r="DD76" s="49"/>
      <c r="DE76" s="49"/>
      <c r="DF76" s="49"/>
      <c r="DG76" s="49"/>
      <c r="DH76" s="49"/>
      <c r="DI76" s="49"/>
      <c r="DJ76" s="49"/>
      <c r="DK76" s="49"/>
      <c r="DL76" s="50"/>
      <c r="DM76" s="49"/>
      <c r="DN76" s="49"/>
      <c r="DO76" s="72"/>
      <c r="DP76" s="49"/>
      <c r="DQ76" s="49"/>
      <c r="DR76" s="49"/>
      <c r="DS76" s="49"/>
      <c r="DT76" s="49"/>
      <c r="DU76" s="49"/>
      <c r="DV76" s="49"/>
      <c r="DW76" s="49"/>
      <c r="DX76" s="54"/>
      <c r="DY76" s="54"/>
      <c r="DZ76" s="54"/>
      <c r="EA76" s="54"/>
      <c r="EB76" s="54"/>
      <c r="EC76" s="54"/>
      <c r="ED76" s="54"/>
      <c r="EE76" s="54"/>
      <c r="EF76" s="54"/>
      <c r="EG76" s="49"/>
      <c r="EH76" s="49"/>
      <c r="EI76" s="49"/>
      <c r="EJ76" s="49"/>
      <c r="EK76" s="49"/>
      <c r="EL76" s="49"/>
      <c r="EM76" s="49"/>
      <c r="EN76" s="49"/>
      <c r="EO76" s="49"/>
      <c r="EP76" s="49"/>
      <c r="EQ76" s="49"/>
      <c r="ER76" s="88"/>
      <c r="ES76" s="49"/>
      <c r="ET76" s="49"/>
      <c r="EU76" s="72"/>
      <c r="EV76" s="49"/>
      <c r="EW76" s="49"/>
      <c r="EX76" s="49"/>
      <c r="EY76" s="49"/>
      <c r="EZ76" s="49"/>
      <c r="FA76" s="49"/>
      <c r="FB76" s="49"/>
      <c r="FC76" s="49"/>
      <c r="FD76" s="49"/>
      <c r="FE76" s="49"/>
      <c r="FF76" s="49"/>
      <c r="FG76" s="49"/>
      <c r="FH76" s="50"/>
      <c r="FI76" s="49"/>
      <c r="FJ76" s="49"/>
      <c r="FK76" s="72"/>
      <c r="FL76" s="49"/>
      <c r="FM76" s="49"/>
      <c r="FN76" s="49"/>
      <c r="FO76" s="49"/>
      <c r="FP76" s="49"/>
      <c r="FQ76" s="49"/>
      <c r="FR76" s="49"/>
      <c r="FS76" s="49"/>
      <c r="HU76" s="23"/>
      <c r="HV76" s="23"/>
      <c r="HW76" s="23"/>
      <c r="HX76" s="23"/>
      <c r="HY76" s="23"/>
      <c r="HZ76" s="23"/>
      <c r="IA76" s="23"/>
      <c r="IB76" s="23"/>
      <c r="IC76" s="23"/>
      <c r="ID76" s="23"/>
      <c r="IE76" s="23"/>
      <c r="IF76" s="23"/>
      <c r="IG76" s="23"/>
      <c r="IH76" s="23"/>
      <c r="II76" s="23"/>
      <c r="IJ76" s="23"/>
      <c r="IK76" s="23"/>
      <c r="IL76" s="23"/>
      <c r="IM76" s="23"/>
      <c r="IN76" s="23"/>
    </row>
    <row r="77" s="25" customFormat="true" ht="10.8" hidden="false" customHeight="true" outlineLevel="0" collapsed="false">
      <c r="A77" s="46" t="s">
        <v>83</v>
      </c>
      <c r="B77" s="46" t="s">
        <v>84</v>
      </c>
      <c r="C77" s="46" t="s">
        <v>85</v>
      </c>
      <c r="D77" s="46" t="s">
        <v>86</v>
      </c>
      <c r="E77" s="46" t="s">
        <v>85</v>
      </c>
      <c r="F77" s="46" t="s">
        <v>87</v>
      </c>
      <c r="G77" s="46" t="s">
        <v>83</v>
      </c>
      <c r="H77" s="47"/>
      <c r="I77" s="48" t="s">
        <v>83</v>
      </c>
      <c r="J77" s="48" t="s">
        <v>84</v>
      </c>
      <c r="K77" s="48" t="s">
        <v>85</v>
      </c>
      <c r="L77" s="48" t="s">
        <v>86</v>
      </c>
      <c r="M77" s="48" t="s">
        <v>85</v>
      </c>
      <c r="N77" s="48" t="s">
        <v>87</v>
      </c>
      <c r="O77" s="48" t="s">
        <v>83</v>
      </c>
      <c r="P77" s="27"/>
      <c r="Q77" s="72"/>
      <c r="R77" s="72"/>
      <c r="S77" s="72"/>
      <c r="T77" s="72"/>
      <c r="U77" s="72"/>
      <c r="V77" s="72"/>
      <c r="W77" s="72"/>
      <c r="X77" s="72"/>
      <c r="Y77" s="72"/>
      <c r="Z77" s="72"/>
      <c r="AA77" s="72"/>
      <c r="AB77" s="72"/>
      <c r="AC77" s="72"/>
      <c r="AD77" s="72"/>
      <c r="AE77" s="72"/>
      <c r="AF77" s="27"/>
      <c r="AG77" s="53"/>
      <c r="AH77" s="53"/>
      <c r="AI77" s="53"/>
      <c r="AJ77" s="53"/>
      <c r="AK77" s="53"/>
      <c r="AL77" s="40"/>
      <c r="AM77" s="79"/>
      <c r="AN77" s="53"/>
      <c r="AO77" s="53"/>
      <c r="AP77" s="53"/>
      <c r="AQ77" s="53"/>
      <c r="AR77" s="53"/>
      <c r="AS77" s="53"/>
      <c r="AT77" s="40"/>
      <c r="AU77" s="40"/>
      <c r="AV77" s="28"/>
      <c r="AW77" s="53"/>
      <c r="AX77" s="53"/>
      <c r="AY77" s="53"/>
      <c r="AZ77" s="53"/>
      <c r="BA77" s="53"/>
      <c r="BB77" s="40"/>
      <c r="BC77" s="79"/>
      <c r="BD77" s="53"/>
      <c r="BE77" s="53"/>
      <c r="BF77" s="53"/>
      <c r="BG77" s="53"/>
      <c r="BH77" s="53"/>
      <c r="BI77" s="53"/>
      <c r="BJ77" s="40"/>
      <c r="BK77" s="40"/>
      <c r="BL77" s="27"/>
      <c r="BM77" s="27"/>
      <c r="BN77" s="27"/>
      <c r="BO77" s="27"/>
      <c r="BP77" s="27"/>
      <c r="BQ77" s="27"/>
      <c r="BR77" s="27"/>
      <c r="BS77" s="27"/>
      <c r="BT77" s="27"/>
      <c r="BU77" s="27"/>
      <c r="BV77" s="49"/>
      <c r="BW77" s="49"/>
      <c r="BX77" s="49"/>
      <c r="BY77" s="49"/>
      <c r="BZ77" s="49"/>
      <c r="CA77" s="49"/>
      <c r="CB77" s="49"/>
      <c r="CC77" s="49"/>
      <c r="CD77" s="49"/>
      <c r="CE77" s="49"/>
      <c r="CF77" s="49"/>
      <c r="CG77" s="49"/>
      <c r="CH77" s="49"/>
      <c r="CI77" s="49"/>
      <c r="CJ77" s="49"/>
      <c r="CK77" s="49"/>
      <c r="CL77" s="49"/>
      <c r="CM77" s="54"/>
      <c r="CN77" s="54"/>
      <c r="CO77" s="54"/>
      <c r="CP77" s="54"/>
      <c r="CQ77" s="54"/>
      <c r="CR77" s="54"/>
      <c r="CS77" s="54"/>
      <c r="CT77" s="54"/>
      <c r="CU77" s="54"/>
      <c r="CV77" s="49"/>
      <c r="CW77" s="54"/>
      <c r="CX77" s="54"/>
      <c r="CY77" s="54"/>
      <c r="CZ77" s="54"/>
      <c r="DA77" s="54"/>
      <c r="DB77" s="54"/>
      <c r="DC77" s="54"/>
      <c r="DD77" s="54"/>
      <c r="DE77" s="54"/>
      <c r="DF77" s="54"/>
      <c r="DG77" s="54"/>
      <c r="DH77" s="54"/>
      <c r="DI77" s="72"/>
      <c r="DJ77" s="72"/>
      <c r="DK77" s="72"/>
      <c r="DL77" s="72"/>
      <c r="DM77" s="72"/>
      <c r="DN77" s="72"/>
      <c r="DO77" s="72"/>
      <c r="DP77" s="72"/>
      <c r="DQ77" s="72"/>
      <c r="DR77" s="72"/>
      <c r="DS77" s="72"/>
      <c r="DT77" s="72"/>
      <c r="DU77" s="72"/>
      <c r="DV77" s="72"/>
      <c r="DW77" s="72"/>
      <c r="DX77" s="54"/>
      <c r="DY77" s="49"/>
      <c r="DZ77" s="49"/>
      <c r="EA77" s="49"/>
      <c r="EB77" s="49"/>
      <c r="EC77" s="49"/>
      <c r="ED77" s="49"/>
      <c r="EE77" s="49"/>
      <c r="EF77" s="49"/>
      <c r="EG77" s="49"/>
      <c r="EH77" s="49"/>
      <c r="EI77" s="54"/>
      <c r="EJ77" s="54"/>
      <c r="EK77" s="54"/>
      <c r="EL77" s="54"/>
      <c r="EM77" s="54"/>
      <c r="EN77" s="54"/>
      <c r="EO77" s="54"/>
      <c r="EP77" s="54"/>
      <c r="EQ77" s="54"/>
      <c r="ER77" s="49"/>
      <c r="ES77" s="54"/>
      <c r="ET77" s="54"/>
      <c r="EU77" s="54"/>
      <c r="EV77" s="54"/>
      <c r="EW77" s="54"/>
      <c r="EX77" s="54"/>
      <c r="EY77" s="54"/>
      <c r="EZ77" s="54"/>
      <c r="FA77" s="54"/>
      <c r="FB77" s="54"/>
      <c r="FC77" s="54"/>
      <c r="FD77" s="54"/>
      <c r="FE77" s="72"/>
      <c r="FF77" s="72"/>
      <c r="FG77" s="72"/>
      <c r="FH77" s="72"/>
      <c r="FI77" s="72"/>
      <c r="FJ77" s="72"/>
      <c r="FK77" s="72"/>
      <c r="FL77" s="72"/>
      <c r="FM77" s="72"/>
      <c r="FN77" s="72"/>
      <c r="FO77" s="72"/>
      <c r="FP77" s="72"/>
      <c r="FQ77" s="72"/>
      <c r="FR77" s="72"/>
      <c r="FS77" s="72"/>
      <c r="HU77" s="23"/>
      <c r="HV77" s="23"/>
      <c r="HW77" s="23"/>
      <c r="HX77" s="23"/>
      <c r="HY77" s="23"/>
      <c r="HZ77" s="23"/>
      <c r="IA77" s="23"/>
      <c r="IB77" s="23"/>
      <c r="IC77" s="23"/>
      <c r="ID77" s="23"/>
      <c r="IE77" s="23"/>
      <c r="IF77" s="23"/>
      <c r="IG77" s="23"/>
      <c r="IH77" s="23"/>
      <c r="II77" s="23"/>
      <c r="IJ77" s="23"/>
      <c r="IK77" s="23"/>
      <c r="IL77" s="23"/>
      <c r="IM77" s="23"/>
      <c r="IN77" s="23"/>
    </row>
    <row r="78" s="25" customFormat="true" ht="10.8" hidden="false" customHeight="true" outlineLevel="0" collapsed="false">
      <c r="A78" s="49"/>
      <c r="B78" s="49"/>
      <c r="C78" s="49"/>
      <c r="D78" s="72"/>
      <c r="E78" s="49"/>
      <c r="F78" s="49"/>
      <c r="G78" s="49"/>
      <c r="H78" s="40"/>
      <c r="I78" s="49"/>
      <c r="J78" s="49"/>
      <c r="K78" s="49"/>
      <c r="L78" s="49"/>
      <c r="M78" s="49"/>
      <c r="N78" s="49"/>
      <c r="O78" s="49"/>
      <c r="P78" s="27"/>
      <c r="Q78" s="49"/>
      <c r="R78" s="49"/>
      <c r="S78" s="49"/>
      <c r="T78" s="72"/>
      <c r="U78" s="49"/>
      <c r="V78" s="49"/>
      <c r="W78" s="49"/>
      <c r="X78" s="49"/>
      <c r="Y78" s="49"/>
      <c r="Z78" s="49"/>
      <c r="AA78" s="49"/>
      <c r="AB78" s="49"/>
      <c r="AC78" s="49"/>
      <c r="AD78" s="49"/>
      <c r="AE78" s="49"/>
      <c r="AF78" s="27"/>
      <c r="AG78" s="40"/>
      <c r="AH78" s="40"/>
      <c r="AI78" s="53"/>
      <c r="AJ78" s="40"/>
      <c r="AK78" s="53"/>
      <c r="AL78" s="40"/>
      <c r="AM78" s="40"/>
      <c r="AN78" s="53"/>
      <c r="AO78" s="53"/>
      <c r="AP78" s="53"/>
      <c r="AQ78" s="53"/>
      <c r="AR78" s="53"/>
      <c r="AS78" s="53"/>
      <c r="AT78" s="53"/>
      <c r="AU78" s="53"/>
      <c r="AV78" s="28"/>
      <c r="AW78" s="40"/>
      <c r="AX78" s="40"/>
      <c r="AY78" s="53"/>
      <c r="AZ78" s="40"/>
      <c r="BA78" s="53"/>
      <c r="BB78" s="40"/>
      <c r="BC78" s="40"/>
      <c r="BD78" s="53"/>
      <c r="BE78" s="53"/>
      <c r="BF78" s="53"/>
      <c r="BG78" s="53"/>
      <c r="BH78" s="53"/>
      <c r="BI78" s="53"/>
      <c r="BJ78" s="53"/>
      <c r="BK78" s="53"/>
      <c r="BL78" s="27"/>
      <c r="BM78" s="27"/>
      <c r="BN78" s="27"/>
      <c r="BO78" s="27"/>
      <c r="BP78" s="27"/>
      <c r="BQ78" s="27"/>
      <c r="BR78" s="27"/>
      <c r="BS78" s="27"/>
      <c r="BT78" s="27"/>
      <c r="BU78" s="27"/>
      <c r="BV78" s="54"/>
      <c r="BW78" s="54"/>
      <c r="BX78" s="54"/>
      <c r="BY78" s="54"/>
      <c r="BZ78" s="54"/>
      <c r="CA78" s="54"/>
      <c r="CB78" s="54"/>
      <c r="CC78" s="54"/>
      <c r="CD78" s="54"/>
      <c r="CE78" s="54"/>
      <c r="CF78" s="54"/>
      <c r="CG78" s="54"/>
      <c r="CH78" s="54"/>
      <c r="CI78" s="54"/>
      <c r="CJ78" s="54"/>
      <c r="CK78" s="49"/>
      <c r="CL78" s="49"/>
      <c r="CM78" s="49"/>
      <c r="CN78" s="49"/>
      <c r="CO78" s="49"/>
      <c r="CP78" s="49"/>
      <c r="CQ78" s="49"/>
      <c r="CR78" s="72"/>
      <c r="CS78" s="49"/>
      <c r="CT78" s="49"/>
      <c r="CU78" s="49"/>
      <c r="CV78" s="89"/>
      <c r="CW78" s="49"/>
      <c r="CX78" s="49"/>
      <c r="CY78" s="49"/>
      <c r="CZ78" s="49"/>
      <c r="DA78" s="49"/>
      <c r="DB78" s="49"/>
      <c r="DC78" s="49"/>
      <c r="DD78" s="49"/>
      <c r="DE78" s="49"/>
      <c r="DF78" s="49"/>
      <c r="DG78" s="49"/>
      <c r="DH78" s="72"/>
      <c r="DI78" s="49"/>
      <c r="DJ78" s="49"/>
      <c r="DK78" s="49"/>
      <c r="DL78" s="72"/>
      <c r="DM78" s="49"/>
      <c r="DN78" s="49"/>
      <c r="DO78" s="49"/>
      <c r="DP78" s="49"/>
      <c r="DQ78" s="49"/>
      <c r="DR78" s="49"/>
      <c r="DS78" s="49"/>
      <c r="DT78" s="49"/>
      <c r="DU78" s="49"/>
      <c r="DV78" s="49"/>
      <c r="DW78" s="49"/>
      <c r="DX78" s="54"/>
      <c r="DY78" s="54"/>
      <c r="DZ78" s="54"/>
      <c r="EA78" s="54"/>
      <c r="EB78" s="54"/>
      <c r="EC78" s="54"/>
      <c r="ED78" s="54"/>
      <c r="EE78" s="54"/>
      <c r="EF78" s="54"/>
      <c r="EG78" s="49"/>
      <c r="EH78" s="49"/>
      <c r="EI78" s="49"/>
      <c r="EJ78" s="49"/>
      <c r="EK78" s="49"/>
      <c r="EL78" s="49"/>
      <c r="EM78" s="49"/>
      <c r="EN78" s="72"/>
      <c r="EO78" s="49"/>
      <c r="EP78" s="49"/>
      <c r="EQ78" s="49"/>
      <c r="ER78" s="89"/>
      <c r="ES78" s="49"/>
      <c r="ET78" s="49"/>
      <c r="EU78" s="49"/>
      <c r="EV78" s="49"/>
      <c r="EW78" s="49"/>
      <c r="EX78" s="49"/>
      <c r="EY78" s="49"/>
      <c r="EZ78" s="49"/>
      <c r="FA78" s="49"/>
      <c r="FB78" s="49"/>
      <c r="FC78" s="49"/>
      <c r="FD78" s="72"/>
      <c r="FE78" s="49"/>
      <c r="FF78" s="49"/>
      <c r="FG78" s="49"/>
      <c r="FH78" s="72"/>
      <c r="FI78" s="49"/>
      <c r="FJ78" s="49"/>
      <c r="FK78" s="49"/>
      <c r="FL78" s="49"/>
      <c r="FM78" s="49"/>
      <c r="FN78" s="49"/>
      <c r="FO78" s="49"/>
      <c r="FP78" s="49"/>
      <c r="FQ78" s="49"/>
      <c r="FR78" s="49"/>
      <c r="FS78" s="49"/>
      <c r="HU78" s="23"/>
      <c r="HV78" s="23"/>
      <c r="HW78" s="23"/>
      <c r="HX78" s="23"/>
      <c r="HY78" s="23"/>
      <c r="HZ78" s="23"/>
      <c r="IA78" s="23"/>
      <c r="IB78" s="23"/>
      <c r="IC78" s="23"/>
      <c r="ID78" s="23"/>
      <c r="IE78" s="23"/>
      <c r="IF78" s="23"/>
      <c r="IG78" s="23"/>
      <c r="IH78" s="23"/>
      <c r="II78" s="23"/>
      <c r="IJ78" s="23"/>
      <c r="IK78" s="23"/>
      <c r="IL78" s="23"/>
      <c r="IM78" s="23"/>
      <c r="IN78" s="23"/>
    </row>
    <row r="79" s="25" customFormat="true" ht="10.8" hidden="false" customHeight="true" outlineLevel="0" collapsed="false">
      <c r="A79" s="72"/>
      <c r="B79" s="72"/>
      <c r="C79" s="72"/>
      <c r="D79" s="90"/>
      <c r="E79" s="72"/>
      <c r="F79" s="72"/>
      <c r="G79" s="72"/>
      <c r="H79" s="53"/>
      <c r="I79" s="72"/>
      <c r="J79" s="72"/>
      <c r="K79" s="72"/>
      <c r="L79" s="72"/>
      <c r="M79" s="72"/>
      <c r="N79" s="72"/>
      <c r="O79" s="72"/>
      <c r="P79" s="27"/>
      <c r="Q79" s="72"/>
      <c r="R79" s="72"/>
      <c r="S79" s="72"/>
      <c r="T79" s="90"/>
      <c r="U79" s="72"/>
      <c r="V79" s="72"/>
      <c r="W79" s="72"/>
      <c r="X79" s="72"/>
      <c r="Y79" s="72"/>
      <c r="Z79" s="72"/>
      <c r="AA79" s="72"/>
      <c r="AB79" s="72"/>
      <c r="AC79" s="72"/>
      <c r="AD79" s="72"/>
      <c r="AE79" s="72"/>
      <c r="AF79" s="27"/>
      <c r="AG79" s="53"/>
      <c r="AH79" s="53"/>
      <c r="AI79" s="53"/>
      <c r="AJ79" s="53"/>
      <c r="AK79" s="53"/>
      <c r="AL79" s="40"/>
      <c r="AM79" s="79"/>
      <c r="AN79" s="53"/>
      <c r="AO79" s="53"/>
      <c r="AP79" s="53"/>
      <c r="AQ79" s="53"/>
      <c r="AR79" s="53"/>
      <c r="AS79" s="53"/>
      <c r="AT79" s="40"/>
      <c r="AU79" s="40"/>
      <c r="AV79" s="28"/>
      <c r="AW79" s="53"/>
      <c r="AX79" s="53"/>
      <c r="AY79" s="53"/>
      <c r="AZ79" s="53"/>
      <c r="BA79" s="53"/>
      <c r="BB79" s="40"/>
      <c r="BC79" s="79"/>
      <c r="BD79" s="53"/>
      <c r="BE79" s="53"/>
      <c r="BF79" s="53"/>
      <c r="BG79" s="53"/>
      <c r="BH79" s="53"/>
      <c r="BI79" s="53"/>
      <c r="BJ79" s="40"/>
      <c r="BK79" s="40"/>
      <c r="BL79" s="27"/>
      <c r="BM79" s="27"/>
      <c r="BN79" s="27"/>
      <c r="BO79" s="27"/>
      <c r="BP79" s="27"/>
      <c r="BQ79" s="27"/>
      <c r="BR79" s="27"/>
      <c r="BS79" s="27"/>
      <c r="BT79" s="27"/>
      <c r="BU79" s="27"/>
      <c r="BV79" s="49"/>
      <c r="BW79" s="49"/>
      <c r="BX79" s="49"/>
      <c r="BY79" s="49"/>
      <c r="BZ79" s="49"/>
      <c r="CA79" s="49"/>
      <c r="CB79" s="49"/>
      <c r="CC79" s="49"/>
      <c r="CD79" s="49"/>
      <c r="CE79" s="49"/>
      <c r="CF79" s="49"/>
      <c r="CG79" s="49"/>
      <c r="CH79" s="49"/>
      <c r="CI79" s="49"/>
      <c r="CJ79" s="49"/>
      <c r="CK79" s="49"/>
      <c r="CL79" s="49"/>
      <c r="CM79" s="54"/>
      <c r="CN79" s="54"/>
      <c r="CO79" s="54"/>
      <c r="CP79" s="54"/>
      <c r="CQ79" s="54"/>
      <c r="CR79" s="54"/>
      <c r="CS79" s="54"/>
      <c r="CT79" s="54"/>
      <c r="CU79" s="54"/>
      <c r="CV79" s="50"/>
      <c r="CW79" s="54"/>
      <c r="CX79" s="54"/>
      <c r="CY79" s="54"/>
      <c r="CZ79" s="54"/>
      <c r="DA79" s="54"/>
      <c r="DB79" s="54"/>
      <c r="DC79" s="54"/>
      <c r="DD79" s="54"/>
      <c r="DE79" s="54"/>
      <c r="DF79" s="54"/>
      <c r="DG79" s="54"/>
      <c r="DH79" s="54"/>
      <c r="DI79" s="72"/>
      <c r="DJ79" s="72"/>
      <c r="DK79" s="72"/>
      <c r="DL79" s="90"/>
      <c r="DM79" s="72"/>
      <c r="DN79" s="72"/>
      <c r="DO79" s="72"/>
      <c r="DP79" s="72"/>
      <c r="DQ79" s="72"/>
      <c r="DR79" s="72"/>
      <c r="DS79" s="72"/>
      <c r="DT79" s="72"/>
      <c r="DU79" s="72"/>
      <c r="DV79" s="72"/>
      <c r="DW79" s="72"/>
      <c r="DX79" s="54"/>
      <c r="DY79" s="49"/>
      <c r="DZ79" s="49"/>
      <c r="EA79" s="49"/>
      <c r="EB79" s="49"/>
      <c r="EC79" s="49"/>
      <c r="ED79" s="49"/>
      <c r="EE79" s="49"/>
      <c r="EF79" s="49"/>
      <c r="EG79" s="49"/>
      <c r="EH79" s="49"/>
      <c r="EI79" s="54"/>
      <c r="EJ79" s="54"/>
      <c r="EK79" s="54"/>
      <c r="EL79" s="54"/>
      <c r="EM79" s="54"/>
      <c r="EN79" s="54"/>
      <c r="EO79" s="54"/>
      <c r="EP79" s="54"/>
      <c r="EQ79" s="54"/>
      <c r="ER79" s="50"/>
      <c r="ES79" s="54"/>
      <c r="ET79" s="54"/>
      <c r="EU79" s="54"/>
      <c r="EV79" s="54"/>
      <c r="EW79" s="54"/>
      <c r="EX79" s="54"/>
      <c r="EY79" s="54"/>
      <c r="EZ79" s="54"/>
      <c r="FA79" s="54"/>
      <c r="FB79" s="54"/>
      <c r="FC79" s="54"/>
      <c r="FD79" s="54"/>
      <c r="FE79" s="72"/>
      <c r="FF79" s="72"/>
      <c r="FG79" s="72"/>
      <c r="FH79" s="90"/>
      <c r="FI79" s="72"/>
      <c r="FJ79" s="72"/>
      <c r="FK79" s="72"/>
      <c r="FL79" s="72"/>
      <c r="FM79" s="72"/>
      <c r="FN79" s="72"/>
      <c r="FO79" s="72"/>
      <c r="FP79" s="72"/>
      <c r="FQ79" s="72"/>
      <c r="FR79" s="72"/>
      <c r="FS79" s="72"/>
      <c r="HU79" s="23"/>
      <c r="HV79" s="23"/>
      <c r="HW79" s="23"/>
      <c r="HX79" s="23"/>
      <c r="HY79" s="23"/>
      <c r="HZ79" s="23"/>
      <c r="IA79" s="23"/>
      <c r="IB79" s="23"/>
      <c r="IC79" s="23"/>
      <c r="ID79" s="23"/>
      <c r="IE79" s="23"/>
      <c r="IF79" s="23"/>
      <c r="IG79" s="23"/>
      <c r="IH79" s="23"/>
      <c r="II79" s="23"/>
      <c r="IJ79" s="23"/>
      <c r="IK79" s="23"/>
      <c r="IL79" s="23"/>
      <c r="IM79" s="23"/>
      <c r="IN79" s="23"/>
    </row>
    <row r="80" s="25" customFormat="true" ht="10.8" hidden="false" customHeight="true" outlineLevel="0" collapsed="false">
      <c r="A80" s="29" t="n">
        <v>14</v>
      </c>
      <c r="B80" s="29"/>
      <c r="C80" s="29"/>
      <c r="D80" s="29"/>
      <c r="E80" s="29"/>
      <c r="F80" s="29"/>
      <c r="G80" s="23"/>
      <c r="H80" s="24"/>
      <c r="I80" s="23"/>
      <c r="J80" s="29"/>
      <c r="K80" s="29"/>
      <c r="L80" s="30"/>
      <c r="M80" s="29"/>
      <c r="N80" s="31"/>
      <c r="O80" s="27"/>
      <c r="P80" s="27"/>
      <c r="Q80" s="72"/>
      <c r="R80" s="72"/>
      <c r="S80" s="72"/>
      <c r="T80" s="72"/>
      <c r="U80" s="72"/>
      <c r="V80" s="72"/>
      <c r="W80" s="72"/>
      <c r="X80" s="72"/>
      <c r="Y80" s="72"/>
      <c r="Z80" s="72"/>
      <c r="AA80" s="72"/>
      <c r="AB80" s="72"/>
      <c r="AC80" s="72"/>
      <c r="AD80" s="72"/>
      <c r="AE80" s="72"/>
      <c r="AF80" s="27"/>
      <c r="AG80" s="40"/>
      <c r="AH80" s="40"/>
      <c r="AI80" s="53"/>
      <c r="AJ80" s="40"/>
      <c r="AK80" s="40"/>
      <c r="AL80" s="40"/>
      <c r="AM80" s="40"/>
      <c r="AN80" s="53"/>
      <c r="AO80" s="53"/>
      <c r="AP80" s="53"/>
      <c r="AQ80" s="53"/>
      <c r="AR80" s="53"/>
      <c r="AS80" s="53"/>
      <c r="AT80" s="53"/>
      <c r="AU80" s="53"/>
      <c r="AV80" s="28"/>
      <c r="AW80" s="40"/>
      <c r="AX80" s="40"/>
      <c r="AY80" s="53"/>
      <c r="AZ80" s="40"/>
      <c r="BA80" s="40"/>
      <c r="BB80" s="40"/>
      <c r="BC80" s="40"/>
      <c r="BD80" s="53"/>
      <c r="BE80" s="53"/>
      <c r="BF80" s="53"/>
      <c r="BG80" s="53"/>
      <c r="BH80" s="53"/>
      <c r="BI80" s="53"/>
      <c r="BJ80" s="53"/>
      <c r="BK80" s="53"/>
      <c r="BL80" s="27"/>
      <c r="BM80" s="27"/>
      <c r="BN80" s="27"/>
      <c r="BO80" s="27"/>
      <c r="BP80" s="27"/>
      <c r="BQ80" s="27"/>
      <c r="BR80" s="27"/>
      <c r="BS80" s="27"/>
      <c r="BT80" s="27"/>
      <c r="BU80" s="27"/>
      <c r="BV80" s="54"/>
      <c r="BW80" s="54"/>
      <c r="BX80" s="54"/>
      <c r="BY80" s="54"/>
      <c r="BZ80" s="54"/>
      <c r="CA80" s="54"/>
      <c r="CB80" s="54"/>
      <c r="CC80" s="54"/>
      <c r="CD80" s="54"/>
      <c r="CE80" s="54"/>
      <c r="CF80" s="54"/>
      <c r="CG80" s="54"/>
      <c r="CH80" s="54"/>
      <c r="CI80" s="54"/>
      <c r="CJ80" s="54"/>
      <c r="CK80" s="49"/>
      <c r="CL80" s="50"/>
      <c r="CM80" s="54"/>
      <c r="CN80" s="54"/>
      <c r="CO80" s="54"/>
      <c r="CP80" s="54"/>
      <c r="CQ80" s="54"/>
      <c r="CR80" s="54"/>
      <c r="CS80" s="54"/>
      <c r="CT80" s="54"/>
      <c r="CU80" s="54"/>
      <c r="CV80" s="49"/>
      <c r="CW80" s="54"/>
      <c r="CX80" s="54"/>
      <c r="CY80" s="54"/>
      <c r="CZ80" s="54"/>
      <c r="DA80" s="54"/>
      <c r="DB80" s="54"/>
      <c r="DC80" s="54"/>
      <c r="DD80" s="54"/>
      <c r="DE80" s="54"/>
      <c r="DF80" s="54"/>
      <c r="DG80" s="54"/>
      <c r="DH80" s="54"/>
      <c r="DI80" s="72"/>
      <c r="DJ80" s="72"/>
      <c r="DK80" s="72"/>
      <c r="DL80" s="72"/>
      <c r="DM80" s="72"/>
      <c r="DN80" s="72"/>
      <c r="DO80" s="72"/>
      <c r="DP80" s="72"/>
      <c r="DQ80" s="72"/>
      <c r="DR80" s="72"/>
      <c r="DS80" s="72"/>
      <c r="DT80" s="72"/>
      <c r="DU80" s="72"/>
      <c r="DV80" s="72"/>
      <c r="DW80" s="72"/>
      <c r="DX80" s="54"/>
      <c r="DY80" s="54"/>
      <c r="DZ80" s="54"/>
      <c r="EA80" s="54"/>
      <c r="EB80" s="54"/>
      <c r="EC80" s="54"/>
      <c r="ED80" s="54"/>
      <c r="EE80" s="54"/>
      <c r="EF80" s="54"/>
      <c r="EG80" s="49"/>
      <c r="EH80" s="50"/>
      <c r="EI80" s="54"/>
      <c r="EJ80" s="54"/>
      <c r="EK80" s="54"/>
      <c r="EL80" s="54"/>
      <c r="EM80" s="54"/>
      <c r="EN80" s="54"/>
      <c r="EO80" s="54"/>
      <c r="EP80" s="54"/>
      <c r="EQ80" s="54"/>
      <c r="ER80" s="49"/>
      <c r="ES80" s="54"/>
      <c r="ET80" s="54"/>
      <c r="EU80" s="54"/>
      <c r="EV80" s="54"/>
      <c r="EW80" s="54"/>
      <c r="EX80" s="54"/>
      <c r="EY80" s="54"/>
      <c r="EZ80" s="54"/>
      <c r="FA80" s="54"/>
      <c r="FB80" s="54"/>
      <c r="FC80" s="54"/>
      <c r="FD80" s="54"/>
      <c r="FE80" s="72"/>
      <c r="FF80" s="72"/>
      <c r="FG80" s="72"/>
      <c r="FH80" s="72"/>
      <c r="FI80" s="72"/>
      <c r="FJ80" s="72"/>
      <c r="FK80" s="72"/>
      <c r="FL80" s="72"/>
      <c r="FM80" s="72"/>
      <c r="FN80" s="72"/>
      <c r="FO80" s="72"/>
      <c r="FP80" s="72"/>
      <c r="FQ80" s="72"/>
      <c r="FR80" s="72"/>
      <c r="FS80" s="72"/>
      <c r="HU80" s="23"/>
      <c r="HV80" s="23"/>
      <c r="HW80" s="23"/>
      <c r="HX80" s="23"/>
      <c r="HY80" s="23"/>
      <c r="HZ80" s="23"/>
      <c r="IA80" s="23"/>
      <c r="IB80" s="23"/>
      <c r="IC80" s="23"/>
      <c r="ID80" s="23"/>
      <c r="IE80" s="23"/>
      <c r="IF80" s="23"/>
      <c r="IG80" s="23"/>
      <c r="IH80" s="23"/>
      <c r="II80" s="23"/>
      <c r="IJ80" s="23"/>
      <c r="IK80" s="23"/>
      <c r="IL80" s="23"/>
      <c r="IM80" s="23"/>
      <c r="IN80" s="23"/>
    </row>
    <row r="81" s="25" customFormat="true" ht="10.8" hidden="false" customHeight="true" outlineLevel="0" collapsed="false">
      <c r="A81" s="32"/>
      <c r="B81" s="33" t="s">
        <v>93</v>
      </c>
      <c r="C81" s="33"/>
      <c r="D81" s="33"/>
      <c r="E81" s="32"/>
      <c r="F81" s="32"/>
      <c r="G81" s="33"/>
      <c r="H81" s="35" t="n">
        <v>2019</v>
      </c>
      <c r="I81" s="33"/>
      <c r="J81" s="33"/>
      <c r="K81" s="33"/>
      <c r="L81" s="33"/>
      <c r="M81" s="33"/>
      <c r="N81" s="33"/>
      <c r="O81" s="33"/>
      <c r="P81" s="27"/>
      <c r="Q81" s="86"/>
      <c r="R81" s="86"/>
      <c r="S81" s="86"/>
      <c r="T81" s="72"/>
      <c r="U81" s="86"/>
      <c r="V81" s="86"/>
      <c r="W81" s="86"/>
      <c r="X81" s="86"/>
      <c r="Y81" s="86"/>
      <c r="Z81" s="86"/>
      <c r="AA81" s="86"/>
      <c r="AB81" s="86"/>
      <c r="AC81" s="86"/>
      <c r="AD81" s="86"/>
      <c r="AE81" s="86"/>
      <c r="AF81" s="27"/>
      <c r="AG81" s="53"/>
      <c r="AH81" s="53"/>
      <c r="AI81" s="53"/>
      <c r="AJ81" s="53"/>
      <c r="AK81" s="53"/>
      <c r="AL81" s="40"/>
      <c r="AM81" s="40"/>
      <c r="AN81" s="53"/>
      <c r="AO81" s="53"/>
      <c r="AP81" s="53"/>
      <c r="AQ81" s="53"/>
      <c r="AR81" s="53"/>
      <c r="AS81" s="53"/>
      <c r="AT81" s="40"/>
      <c r="AU81" s="40"/>
      <c r="AV81" s="28"/>
      <c r="AW81" s="53"/>
      <c r="AX81" s="53"/>
      <c r="AY81" s="53"/>
      <c r="AZ81" s="53"/>
      <c r="BA81" s="53"/>
      <c r="BB81" s="40"/>
      <c r="BC81" s="40"/>
      <c r="BD81" s="53"/>
      <c r="BE81" s="53"/>
      <c r="BF81" s="53"/>
      <c r="BG81" s="53"/>
      <c r="BH81" s="53"/>
      <c r="BI81" s="53"/>
      <c r="BJ81" s="40"/>
      <c r="BK81" s="40"/>
      <c r="BL81" s="27"/>
      <c r="BM81" s="27"/>
      <c r="BN81" s="27"/>
      <c r="BO81" s="27"/>
      <c r="BP81" s="27"/>
      <c r="BQ81" s="27"/>
      <c r="BR81" s="27"/>
      <c r="BS81" s="27"/>
      <c r="BT81" s="27"/>
      <c r="BU81" s="27"/>
      <c r="BV81" s="49"/>
      <c r="BW81" s="49"/>
      <c r="BX81" s="49"/>
      <c r="BY81" s="49"/>
      <c r="BZ81" s="49"/>
      <c r="CA81" s="49"/>
      <c r="CB81" s="49"/>
      <c r="CC81" s="49"/>
      <c r="CD81" s="82"/>
      <c r="CE81" s="49"/>
      <c r="CF81" s="49"/>
      <c r="CG81" s="49"/>
      <c r="CH81" s="49"/>
      <c r="CI81" s="49"/>
      <c r="CJ81" s="49"/>
      <c r="CK81" s="49"/>
      <c r="CL81" s="49"/>
      <c r="CM81" s="85"/>
      <c r="CN81" s="85"/>
      <c r="CO81" s="85"/>
      <c r="CP81" s="85"/>
      <c r="CQ81" s="85"/>
      <c r="CR81" s="85"/>
      <c r="CS81" s="85"/>
      <c r="CT81" s="85"/>
      <c r="CU81" s="85"/>
      <c r="CV81" s="49"/>
      <c r="CW81" s="85"/>
      <c r="CX81" s="85"/>
      <c r="CY81" s="85"/>
      <c r="CZ81" s="85"/>
      <c r="DA81" s="85"/>
      <c r="DB81" s="85"/>
      <c r="DC81" s="85"/>
      <c r="DD81" s="85"/>
      <c r="DE81" s="85"/>
      <c r="DF81" s="85"/>
      <c r="DG81" s="85"/>
      <c r="DH81" s="85"/>
      <c r="DI81" s="86"/>
      <c r="DJ81" s="86"/>
      <c r="DK81" s="86"/>
      <c r="DL81" s="72"/>
      <c r="DM81" s="86"/>
      <c r="DN81" s="86"/>
      <c r="DO81" s="86"/>
      <c r="DP81" s="86"/>
      <c r="DQ81" s="86"/>
      <c r="DR81" s="86"/>
      <c r="DS81" s="86"/>
      <c r="DT81" s="86"/>
      <c r="DU81" s="86"/>
      <c r="DV81" s="86"/>
      <c r="DW81" s="86"/>
      <c r="DX81" s="54"/>
      <c r="DY81" s="49"/>
      <c r="DZ81" s="82"/>
      <c r="EA81" s="49"/>
      <c r="EB81" s="49"/>
      <c r="EC81" s="49"/>
      <c r="ED81" s="49"/>
      <c r="EE81" s="49"/>
      <c r="EF81" s="49"/>
      <c r="EG81" s="49"/>
      <c r="EH81" s="49"/>
      <c r="EI81" s="85"/>
      <c r="EJ81" s="85"/>
      <c r="EK81" s="85"/>
      <c r="EL81" s="85"/>
      <c r="EM81" s="85"/>
      <c r="EN81" s="85"/>
      <c r="EO81" s="85"/>
      <c r="EP81" s="85"/>
      <c r="EQ81" s="85"/>
      <c r="ER81" s="49"/>
      <c r="ES81" s="85"/>
      <c r="ET81" s="85"/>
      <c r="EU81" s="85"/>
      <c r="EV81" s="85"/>
      <c r="EW81" s="85"/>
      <c r="EX81" s="85"/>
      <c r="EY81" s="85"/>
      <c r="EZ81" s="85"/>
      <c r="FA81" s="85"/>
      <c r="FB81" s="85"/>
      <c r="FC81" s="85"/>
      <c r="FD81" s="85"/>
      <c r="FE81" s="86"/>
      <c r="FF81" s="86"/>
      <c r="FG81" s="86"/>
      <c r="FH81" s="72"/>
      <c r="FI81" s="86"/>
      <c r="FJ81" s="86"/>
      <c r="FK81" s="86"/>
      <c r="FL81" s="86"/>
      <c r="FM81" s="86"/>
      <c r="FN81" s="86"/>
      <c r="FO81" s="86"/>
      <c r="FP81" s="86"/>
      <c r="FQ81" s="86"/>
      <c r="FR81" s="86"/>
      <c r="FS81" s="86"/>
      <c r="HU81" s="23"/>
      <c r="HV81" s="23"/>
      <c r="HW81" s="23"/>
      <c r="HX81" s="23"/>
      <c r="HY81" s="23"/>
      <c r="HZ81" s="23"/>
      <c r="IA81" s="23"/>
      <c r="IB81" s="23"/>
      <c r="IC81" s="23"/>
      <c r="ID81" s="23"/>
      <c r="IE81" s="23"/>
      <c r="IF81" s="23"/>
      <c r="IG81" s="23"/>
      <c r="IH81" s="23"/>
      <c r="II81" s="23"/>
      <c r="IJ81" s="23"/>
      <c r="IK81" s="23"/>
      <c r="IL81" s="23"/>
      <c r="IM81" s="23"/>
      <c r="IN81" s="23"/>
    </row>
    <row r="82" s="25" customFormat="true" ht="10.8" hidden="false" customHeight="true" outlineLevel="0" collapsed="false">
      <c r="A82" s="37" t="n">
        <v>30</v>
      </c>
      <c r="B82" s="91" t="n">
        <v>1</v>
      </c>
      <c r="C82" s="37" t="n">
        <v>2</v>
      </c>
      <c r="D82" s="37" t="n">
        <v>3</v>
      </c>
      <c r="E82" s="38" t="n">
        <v>4</v>
      </c>
      <c r="F82" s="39" t="n">
        <v>5</v>
      </c>
      <c r="G82" s="37" t="n">
        <v>6</v>
      </c>
      <c r="H82" s="40"/>
      <c r="I82" s="37" t="n">
        <v>7</v>
      </c>
      <c r="J82" s="41" t="n">
        <v>8</v>
      </c>
      <c r="K82" s="37" t="n">
        <v>9</v>
      </c>
      <c r="L82" s="37" t="n">
        <v>10</v>
      </c>
      <c r="M82" s="37" t="n">
        <v>11</v>
      </c>
      <c r="N82" s="37" t="n">
        <v>12</v>
      </c>
      <c r="O82" s="37" t="n">
        <v>13</v>
      </c>
      <c r="P82" s="27"/>
      <c r="Q82" s="72"/>
      <c r="R82" s="72"/>
      <c r="S82" s="72"/>
      <c r="T82" s="50"/>
      <c r="U82" s="72"/>
      <c r="V82" s="72"/>
      <c r="W82" s="72"/>
      <c r="X82" s="72"/>
      <c r="Y82" s="72"/>
      <c r="Z82" s="72"/>
      <c r="AA82" s="72"/>
      <c r="AB82" s="72"/>
      <c r="AC82" s="88"/>
      <c r="AD82" s="72"/>
      <c r="AE82" s="72"/>
      <c r="AF82" s="27"/>
      <c r="AG82" s="40"/>
      <c r="AH82" s="40"/>
      <c r="AI82" s="53"/>
      <c r="AJ82" s="40"/>
      <c r="AK82" s="40"/>
      <c r="AL82" s="40"/>
      <c r="AM82" s="40"/>
      <c r="AN82" s="53"/>
      <c r="AO82" s="53"/>
      <c r="AP82" s="53"/>
      <c r="AQ82" s="53"/>
      <c r="AR82" s="53"/>
      <c r="AS82" s="53"/>
      <c r="AT82" s="76"/>
      <c r="AU82" s="76"/>
      <c r="AV82" s="28"/>
      <c r="AW82" s="40"/>
      <c r="AX82" s="40"/>
      <c r="AY82" s="53"/>
      <c r="AZ82" s="40"/>
      <c r="BA82" s="40"/>
      <c r="BB82" s="40"/>
      <c r="BC82" s="40"/>
      <c r="BD82" s="53"/>
      <c r="BE82" s="53"/>
      <c r="BF82" s="53"/>
      <c r="BG82" s="53"/>
      <c r="BH82" s="53"/>
      <c r="BI82" s="53"/>
      <c r="BJ82" s="76"/>
      <c r="BK82" s="76"/>
      <c r="BL82" s="27"/>
      <c r="BM82" s="27"/>
      <c r="BN82" s="27"/>
      <c r="BO82" s="27"/>
      <c r="BP82" s="27"/>
      <c r="BQ82" s="27"/>
      <c r="BR82" s="27"/>
      <c r="BS82" s="27"/>
      <c r="BT82" s="27"/>
      <c r="BU82" s="27"/>
      <c r="BV82" s="92"/>
      <c r="BW82" s="92"/>
      <c r="BX82" s="92"/>
      <c r="BY82" s="92"/>
      <c r="BZ82" s="92"/>
      <c r="CA82" s="92"/>
      <c r="CB82" s="92"/>
      <c r="CC82" s="92"/>
      <c r="CD82" s="92"/>
      <c r="CE82" s="92"/>
      <c r="CF82" s="92"/>
      <c r="CG82" s="92"/>
      <c r="CH82" s="92"/>
      <c r="CI82" s="92"/>
      <c r="CJ82" s="92"/>
      <c r="CK82" s="54"/>
      <c r="CL82" s="54"/>
      <c r="CM82" s="54"/>
      <c r="CN82" s="54"/>
      <c r="CO82" s="88"/>
      <c r="CP82" s="54"/>
      <c r="CQ82" s="54"/>
      <c r="CR82" s="54"/>
      <c r="CS82" s="54"/>
      <c r="CT82" s="54"/>
      <c r="CU82" s="54"/>
      <c r="CV82" s="49"/>
      <c r="CW82" s="54"/>
      <c r="CX82" s="54"/>
      <c r="CY82" s="54"/>
      <c r="CZ82" s="54"/>
      <c r="DA82" s="54"/>
      <c r="DB82" s="54"/>
      <c r="DC82" s="54"/>
      <c r="DD82" s="54"/>
      <c r="DE82" s="88"/>
      <c r="DF82" s="54"/>
      <c r="DG82" s="54"/>
      <c r="DH82" s="54"/>
      <c r="DI82" s="72"/>
      <c r="DJ82" s="72"/>
      <c r="DK82" s="72"/>
      <c r="DL82" s="50"/>
      <c r="DM82" s="72"/>
      <c r="DN82" s="72"/>
      <c r="DO82" s="72"/>
      <c r="DP82" s="72"/>
      <c r="DQ82" s="72"/>
      <c r="DR82" s="72"/>
      <c r="DS82" s="72"/>
      <c r="DT82" s="72"/>
      <c r="DU82" s="88"/>
      <c r="DV82" s="72"/>
      <c r="DW82" s="72"/>
      <c r="DX82" s="54"/>
      <c r="DY82" s="92"/>
      <c r="DZ82" s="92"/>
      <c r="EA82" s="92"/>
      <c r="EB82" s="92"/>
      <c r="EC82" s="92"/>
      <c r="ED82" s="92"/>
      <c r="EE82" s="92"/>
      <c r="EF82" s="92"/>
      <c r="EG82" s="54"/>
      <c r="EH82" s="54"/>
      <c r="EI82" s="54"/>
      <c r="EJ82" s="54"/>
      <c r="EK82" s="88"/>
      <c r="EL82" s="54"/>
      <c r="EM82" s="54"/>
      <c r="EN82" s="54"/>
      <c r="EO82" s="54"/>
      <c r="EP82" s="54"/>
      <c r="EQ82" s="54"/>
      <c r="ER82" s="49"/>
      <c r="ES82" s="54"/>
      <c r="ET82" s="54"/>
      <c r="EU82" s="54"/>
      <c r="EV82" s="54"/>
      <c r="EW82" s="54"/>
      <c r="EX82" s="54"/>
      <c r="EY82" s="54"/>
      <c r="EZ82" s="54"/>
      <c r="FA82" s="88"/>
      <c r="FB82" s="54"/>
      <c r="FC82" s="54"/>
      <c r="FD82" s="54"/>
      <c r="FE82" s="72"/>
      <c r="FF82" s="72"/>
      <c r="FG82" s="72"/>
      <c r="FH82" s="50"/>
      <c r="FI82" s="72"/>
      <c r="FJ82" s="72"/>
      <c r="FK82" s="72"/>
      <c r="FL82" s="72"/>
      <c r="FM82" s="72"/>
      <c r="FN82" s="72"/>
      <c r="FO82" s="72"/>
      <c r="FP82" s="72"/>
      <c r="FQ82" s="88"/>
      <c r="FR82" s="72"/>
      <c r="FS82" s="72"/>
      <c r="HU82" s="23"/>
      <c r="HV82" s="23"/>
      <c r="HW82" s="23"/>
      <c r="HX82" s="23"/>
      <c r="HY82" s="23"/>
      <c r="HZ82" s="23"/>
      <c r="IA82" s="23"/>
      <c r="IB82" s="23"/>
      <c r="IC82" s="23"/>
      <c r="ID82" s="23"/>
      <c r="IE82" s="23"/>
      <c r="IF82" s="23"/>
      <c r="IG82" s="23"/>
      <c r="IH82" s="23"/>
      <c r="II82" s="23"/>
      <c r="IJ82" s="23"/>
      <c r="IK82" s="23"/>
      <c r="IL82" s="23"/>
      <c r="IM82" s="23"/>
      <c r="IN82" s="23"/>
    </row>
    <row r="83" s="25" customFormat="true" ht="10.8" hidden="false" customHeight="true" outlineLevel="0" collapsed="false">
      <c r="A83" s="46" t="s">
        <v>83</v>
      </c>
      <c r="B83" s="46" t="s">
        <v>84</v>
      </c>
      <c r="C83" s="46" t="s">
        <v>85</v>
      </c>
      <c r="D83" s="46" t="s">
        <v>86</v>
      </c>
      <c r="E83" s="46" t="s">
        <v>85</v>
      </c>
      <c r="F83" s="46" t="s">
        <v>87</v>
      </c>
      <c r="G83" s="46" t="s">
        <v>83</v>
      </c>
      <c r="H83" s="47"/>
      <c r="I83" s="48" t="s">
        <v>83</v>
      </c>
      <c r="J83" s="48" t="s">
        <v>84</v>
      </c>
      <c r="K83" s="48" t="s">
        <v>85</v>
      </c>
      <c r="L83" s="48" t="s">
        <v>86</v>
      </c>
      <c r="M83" s="48" t="s">
        <v>85</v>
      </c>
      <c r="N83" s="48" t="s">
        <v>87</v>
      </c>
      <c r="O83" s="48" t="s">
        <v>83</v>
      </c>
      <c r="P83" s="27"/>
      <c r="Q83" s="49"/>
      <c r="R83" s="49"/>
      <c r="S83" s="49"/>
      <c r="T83" s="49"/>
      <c r="U83" s="49"/>
      <c r="V83" s="49"/>
      <c r="W83" s="49"/>
      <c r="X83" s="49"/>
      <c r="Y83" s="49"/>
      <c r="Z83" s="49"/>
      <c r="AA83" s="49"/>
      <c r="AB83" s="49"/>
      <c r="AC83" s="49"/>
      <c r="AD83" s="49"/>
      <c r="AE83" s="49"/>
      <c r="AF83" s="27"/>
      <c r="AG83" s="53"/>
      <c r="AH83" s="53"/>
      <c r="AI83" s="53"/>
      <c r="AJ83" s="53"/>
      <c r="AK83" s="53"/>
      <c r="AL83" s="40"/>
      <c r="AM83" s="40"/>
      <c r="AN83" s="53"/>
      <c r="AO83" s="53"/>
      <c r="AP83" s="53"/>
      <c r="AQ83" s="53"/>
      <c r="AR83" s="53"/>
      <c r="AS83" s="53"/>
      <c r="AT83" s="53"/>
      <c r="AU83" s="53"/>
      <c r="AV83" s="28"/>
      <c r="AW83" s="53"/>
      <c r="AX83" s="53"/>
      <c r="AY83" s="53"/>
      <c r="AZ83" s="53"/>
      <c r="BA83" s="53"/>
      <c r="BB83" s="40"/>
      <c r="BC83" s="40"/>
      <c r="BD83" s="53"/>
      <c r="BE83" s="53"/>
      <c r="BF83" s="53"/>
      <c r="BG83" s="53"/>
      <c r="BH83" s="53"/>
      <c r="BI83" s="53"/>
      <c r="BJ83" s="53"/>
      <c r="BK83" s="53"/>
      <c r="BL83" s="53"/>
      <c r="BM83" s="53"/>
      <c r="BN83" s="53"/>
      <c r="BO83" s="53"/>
      <c r="BP83" s="93"/>
      <c r="BQ83" s="94"/>
      <c r="BR83" s="94"/>
      <c r="BS83" s="27"/>
      <c r="BT83" s="27"/>
      <c r="BU83" s="54"/>
      <c r="BV83" s="54"/>
      <c r="BW83" s="54"/>
      <c r="BX83" s="54"/>
      <c r="BY83" s="54"/>
      <c r="BZ83" s="54"/>
      <c r="CA83" s="54"/>
      <c r="CB83" s="54"/>
      <c r="CC83" s="54"/>
      <c r="CD83" s="54"/>
      <c r="CE83" s="54"/>
      <c r="CF83" s="54"/>
      <c r="CG83" s="54"/>
      <c r="CH83" s="54"/>
      <c r="CI83" s="54"/>
      <c r="CJ83" s="54"/>
      <c r="CK83" s="54"/>
      <c r="CL83" s="54"/>
      <c r="CM83" s="49"/>
      <c r="CN83" s="49"/>
      <c r="CO83" s="49"/>
      <c r="CP83" s="49"/>
      <c r="CQ83" s="49"/>
      <c r="CR83" s="49"/>
      <c r="CS83" s="49"/>
      <c r="CT83" s="49"/>
      <c r="CU83" s="49"/>
      <c r="CV83" s="72"/>
      <c r="CW83" s="49"/>
      <c r="CX83" s="49"/>
      <c r="CY83" s="49"/>
      <c r="CZ83" s="49"/>
      <c r="DA83" s="49"/>
      <c r="DB83" s="49"/>
      <c r="DC83" s="49"/>
      <c r="DD83" s="49"/>
      <c r="DE83" s="49"/>
      <c r="DF83" s="49"/>
      <c r="DG83" s="49"/>
      <c r="DH83" s="49"/>
      <c r="DI83" s="49"/>
      <c r="DJ83" s="49"/>
      <c r="DK83" s="49"/>
      <c r="DL83" s="49"/>
      <c r="DM83" s="49"/>
      <c r="DN83" s="49"/>
      <c r="DO83" s="49"/>
      <c r="DP83" s="49"/>
      <c r="DQ83" s="49"/>
      <c r="DR83" s="49"/>
      <c r="DS83" s="49"/>
      <c r="DT83" s="49"/>
      <c r="DU83" s="49"/>
      <c r="DV83" s="49"/>
      <c r="DW83" s="49"/>
      <c r="DX83" s="54"/>
      <c r="DY83" s="54"/>
      <c r="DZ83" s="54"/>
      <c r="EA83" s="54"/>
      <c r="EB83" s="54"/>
      <c r="EC83" s="54"/>
      <c r="ED83" s="54"/>
      <c r="EE83" s="54"/>
      <c r="EF83" s="54"/>
      <c r="EG83" s="54"/>
      <c r="EH83" s="54"/>
      <c r="EI83" s="49"/>
      <c r="EJ83" s="49"/>
      <c r="EK83" s="49"/>
      <c r="EL83" s="49"/>
      <c r="EM83" s="49"/>
      <c r="EN83" s="49"/>
      <c r="EO83" s="49"/>
      <c r="EP83" s="49"/>
      <c r="EQ83" s="49"/>
      <c r="ER83" s="72"/>
      <c r="ES83" s="49"/>
      <c r="ET83" s="49"/>
      <c r="EU83" s="49"/>
      <c r="EV83" s="49"/>
      <c r="EW83" s="49"/>
      <c r="EX83" s="49"/>
      <c r="EY83" s="49"/>
      <c r="EZ83" s="49"/>
      <c r="FA83" s="49"/>
      <c r="FB83" s="49"/>
      <c r="FC83" s="49"/>
      <c r="FD83" s="49"/>
      <c r="FE83" s="49"/>
      <c r="FF83" s="49"/>
      <c r="FG83" s="49"/>
      <c r="FH83" s="49"/>
      <c r="FI83" s="49"/>
      <c r="FJ83" s="49"/>
      <c r="FK83" s="49"/>
      <c r="FL83" s="49"/>
      <c r="FM83" s="49"/>
      <c r="FN83" s="49"/>
      <c r="FO83" s="49"/>
      <c r="FP83" s="49"/>
      <c r="FQ83" s="49"/>
      <c r="FR83" s="49"/>
      <c r="FS83" s="49"/>
      <c r="HU83" s="23"/>
      <c r="HV83" s="23"/>
      <c r="HW83" s="23"/>
      <c r="HX83" s="23"/>
      <c r="HY83" s="23"/>
      <c r="HZ83" s="23"/>
      <c r="IA83" s="23"/>
      <c r="IB83" s="23"/>
      <c r="IC83" s="23"/>
      <c r="ID83" s="23"/>
      <c r="IE83" s="23"/>
      <c r="IF83" s="23"/>
      <c r="IG83" s="23"/>
      <c r="IH83" s="23"/>
      <c r="II83" s="23"/>
      <c r="IJ83" s="23"/>
      <c r="IK83" s="23"/>
      <c r="IL83" s="23"/>
      <c r="IM83" s="23"/>
      <c r="IN83" s="23"/>
    </row>
    <row r="84" s="25" customFormat="true" ht="10.8" hidden="false" customHeight="true" outlineLevel="0" collapsed="false">
      <c r="A84" s="86"/>
      <c r="B84" s="86"/>
      <c r="C84" s="86"/>
      <c r="D84" s="72"/>
      <c r="E84" s="86"/>
      <c r="F84" s="86"/>
      <c r="G84" s="86"/>
      <c r="H84" s="77"/>
      <c r="I84" s="86"/>
      <c r="J84" s="86"/>
      <c r="K84" s="86"/>
      <c r="L84" s="72"/>
      <c r="M84" s="86"/>
      <c r="N84" s="86"/>
      <c r="O84" s="86"/>
      <c r="P84" s="27"/>
      <c r="Q84" s="86"/>
      <c r="R84" s="86"/>
      <c r="S84" s="86"/>
      <c r="T84" s="72"/>
      <c r="U84" s="86"/>
      <c r="V84" s="86"/>
      <c r="W84" s="86"/>
      <c r="X84" s="86"/>
      <c r="Y84" s="86"/>
      <c r="Z84" s="86"/>
      <c r="AA84" s="86"/>
      <c r="AB84" s="72"/>
      <c r="AC84" s="86"/>
      <c r="AD84" s="86"/>
      <c r="AE84" s="86"/>
      <c r="AF84" s="27"/>
      <c r="AG84" s="40"/>
      <c r="AH84" s="40"/>
      <c r="AI84" s="53"/>
      <c r="AJ84" s="40"/>
      <c r="AK84" s="40"/>
      <c r="AL84" s="40"/>
      <c r="AM84" s="40"/>
      <c r="AN84" s="53"/>
      <c r="AO84" s="53"/>
      <c r="AP84" s="53"/>
      <c r="AQ84" s="53"/>
      <c r="AR84" s="53"/>
      <c r="AS84" s="53"/>
      <c r="AT84" s="40"/>
      <c r="AU84" s="40"/>
      <c r="AV84" s="28"/>
      <c r="AW84" s="40"/>
      <c r="AX84" s="40"/>
      <c r="AY84" s="53"/>
      <c r="AZ84" s="40"/>
      <c r="BA84" s="40"/>
      <c r="BB84" s="40"/>
      <c r="BC84" s="40"/>
      <c r="BD84" s="53"/>
      <c r="BE84" s="53"/>
      <c r="BF84" s="53"/>
      <c r="BG84" s="53"/>
      <c r="BH84" s="53"/>
      <c r="BI84" s="53"/>
      <c r="BJ84" s="40"/>
      <c r="BK84" s="40"/>
      <c r="BL84" s="53"/>
      <c r="BM84" s="53"/>
      <c r="BN84" s="40"/>
      <c r="BO84" s="40"/>
      <c r="BP84" s="95"/>
      <c r="BQ84" s="96"/>
      <c r="BR84" s="97"/>
      <c r="BS84" s="27"/>
      <c r="BT84" s="27"/>
      <c r="BU84" s="49"/>
      <c r="BV84" s="49"/>
      <c r="BW84" s="49"/>
      <c r="BX84" s="49"/>
      <c r="BY84" s="49"/>
      <c r="BZ84" s="72"/>
      <c r="CA84" s="49"/>
      <c r="CB84" s="49"/>
      <c r="CC84" s="49"/>
      <c r="CD84" s="49"/>
      <c r="CE84" s="49"/>
      <c r="CF84" s="49"/>
      <c r="CG84" s="49"/>
      <c r="CH84" s="49"/>
      <c r="CI84" s="49"/>
      <c r="CJ84" s="49"/>
      <c r="CK84" s="49"/>
      <c r="CL84" s="49"/>
      <c r="CM84" s="85"/>
      <c r="CN84" s="54"/>
      <c r="CO84" s="85"/>
      <c r="CP84" s="85"/>
      <c r="CQ84" s="85"/>
      <c r="CR84" s="85"/>
      <c r="CS84" s="85"/>
      <c r="CT84" s="85"/>
      <c r="CU84" s="85"/>
      <c r="CV84" s="50"/>
      <c r="CW84" s="85"/>
      <c r="CX84" s="85"/>
      <c r="CY84" s="85"/>
      <c r="CZ84" s="85"/>
      <c r="DA84" s="85"/>
      <c r="DB84" s="85"/>
      <c r="DC84" s="85"/>
      <c r="DD84" s="54"/>
      <c r="DE84" s="85"/>
      <c r="DF84" s="85"/>
      <c r="DG84" s="85"/>
      <c r="DH84" s="85"/>
      <c r="DI84" s="86"/>
      <c r="DJ84" s="86"/>
      <c r="DK84" s="86"/>
      <c r="DL84" s="72"/>
      <c r="DM84" s="86"/>
      <c r="DN84" s="86"/>
      <c r="DO84" s="86"/>
      <c r="DP84" s="86"/>
      <c r="DQ84" s="86"/>
      <c r="DR84" s="86"/>
      <c r="DS84" s="86"/>
      <c r="DT84" s="72"/>
      <c r="DU84" s="86"/>
      <c r="DV84" s="86"/>
      <c r="DW84" s="86"/>
      <c r="DX84" s="54"/>
      <c r="DY84" s="49"/>
      <c r="DZ84" s="49"/>
      <c r="EA84" s="49"/>
      <c r="EB84" s="49"/>
      <c r="EC84" s="49"/>
      <c r="ED84" s="49"/>
      <c r="EE84" s="49"/>
      <c r="EF84" s="49"/>
      <c r="EG84" s="49"/>
      <c r="EH84" s="49"/>
      <c r="EI84" s="85"/>
      <c r="EJ84" s="54"/>
      <c r="EK84" s="85"/>
      <c r="EL84" s="85"/>
      <c r="EM84" s="85"/>
      <c r="EN84" s="85"/>
      <c r="EO84" s="85"/>
      <c r="EP84" s="85"/>
      <c r="EQ84" s="85"/>
      <c r="ER84" s="50"/>
      <c r="ES84" s="85"/>
      <c r="ET84" s="85"/>
      <c r="EU84" s="85"/>
      <c r="EV84" s="85"/>
      <c r="EW84" s="85"/>
      <c r="EX84" s="85"/>
      <c r="EY84" s="85"/>
      <c r="EZ84" s="54"/>
      <c r="FA84" s="85"/>
      <c r="FB84" s="85"/>
      <c r="FC84" s="85"/>
      <c r="FD84" s="85"/>
      <c r="FE84" s="86"/>
      <c r="FF84" s="86"/>
      <c r="FG84" s="86"/>
      <c r="FH84" s="72"/>
      <c r="FI84" s="86"/>
      <c r="FJ84" s="86"/>
      <c r="FK84" s="86"/>
      <c r="FL84" s="86"/>
      <c r="FM84" s="86"/>
      <c r="FN84" s="86"/>
      <c r="FO84" s="86"/>
      <c r="FP84" s="72"/>
      <c r="FQ84" s="86"/>
      <c r="FR84" s="86"/>
      <c r="FS84" s="86"/>
      <c r="HU84" s="23"/>
      <c r="HV84" s="23"/>
      <c r="HW84" s="23"/>
      <c r="HX84" s="23"/>
      <c r="HY84" s="23"/>
      <c r="HZ84" s="23"/>
      <c r="IA84" s="23"/>
      <c r="IB84" s="23"/>
      <c r="IC84" s="23"/>
      <c r="ID84" s="23"/>
      <c r="IE84" s="23"/>
      <c r="IF84" s="23"/>
      <c r="IG84" s="23"/>
      <c r="IH84" s="23"/>
      <c r="II84" s="23"/>
      <c r="IJ84" s="23"/>
      <c r="IK84" s="23"/>
      <c r="IL84" s="23"/>
      <c r="IM84" s="23"/>
      <c r="IN84" s="23"/>
    </row>
    <row r="85" s="25" customFormat="true" ht="10.8" hidden="false" customHeight="true" outlineLevel="0" collapsed="false">
      <c r="A85" s="72"/>
      <c r="B85" s="72"/>
      <c r="C85" s="72"/>
      <c r="D85" s="50"/>
      <c r="E85" s="72"/>
      <c r="F85" s="72"/>
      <c r="G85" s="72"/>
      <c r="H85" s="53"/>
      <c r="I85" s="72"/>
      <c r="J85" s="72"/>
      <c r="K85" s="72"/>
      <c r="L85" s="72"/>
      <c r="M85" s="72"/>
      <c r="N85" s="72"/>
      <c r="O85" s="72"/>
      <c r="P85" s="27"/>
      <c r="Q85" s="72"/>
      <c r="R85" s="72"/>
      <c r="S85" s="72"/>
      <c r="T85" s="50"/>
      <c r="U85" s="72"/>
      <c r="V85" s="72"/>
      <c r="W85" s="72"/>
      <c r="X85" s="72"/>
      <c r="Y85" s="72"/>
      <c r="Z85" s="72"/>
      <c r="AA85" s="72"/>
      <c r="AB85" s="72"/>
      <c r="AC85" s="72"/>
      <c r="AD85" s="72"/>
      <c r="AE85" s="72"/>
      <c r="AF85" s="27"/>
      <c r="AG85" s="53"/>
      <c r="AH85" s="53"/>
      <c r="AI85" s="53"/>
      <c r="AJ85" s="53"/>
      <c r="AK85" s="53"/>
      <c r="AL85" s="53"/>
      <c r="AM85" s="53"/>
      <c r="AN85" s="53"/>
      <c r="AO85" s="53"/>
      <c r="AP85" s="53"/>
      <c r="AQ85" s="53"/>
      <c r="AR85" s="53"/>
      <c r="AS85" s="53"/>
      <c r="AT85" s="53"/>
      <c r="AU85" s="53"/>
      <c r="AV85" s="28"/>
      <c r="AW85" s="53"/>
      <c r="AX85" s="53"/>
      <c r="AY85" s="53"/>
      <c r="AZ85" s="53"/>
      <c r="BA85" s="53"/>
      <c r="BB85" s="53"/>
      <c r="BC85" s="53"/>
      <c r="BD85" s="53"/>
      <c r="BE85" s="53"/>
      <c r="BF85" s="53"/>
      <c r="BG85" s="53"/>
      <c r="BH85" s="53"/>
      <c r="BI85" s="53"/>
      <c r="BJ85" s="53"/>
      <c r="BK85" s="53"/>
      <c r="BL85" s="53"/>
      <c r="BM85" s="53"/>
      <c r="BN85" s="53"/>
      <c r="BO85" s="53"/>
      <c r="BP85" s="95"/>
      <c r="BQ85" s="96"/>
      <c r="BR85" s="97"/>
      <c r="BS85" s="27"/>
      <c r="BT85" s="27"/>
      <c r="BU85" s="54"/>
      <c r="BV85" s="54"/>
      <c r="BW85" s="54"/>
      <c r="BX85" s="54"/>
      <c r="BY85" s="54"/>
      <c r="BZ85" s="54"/>
      <c r="CA85" s="54"/>
      <c r="CB85" s="54"/>
      <c r="CC85" s="54"/>
      <c r="CD85" s="54"/>
      <c r="CE85" s="54"/>
      <c r="CF85" s="54"/>
      <c r="CG85" s="54"/>
      <c r="CH85" s="54"/>
      <c r="CI85" s="54"/>
      <c r="CJ85" s="54"/>
      <c r="CK85" s="49"/>
      <c r="CL85" s="49"/>
      <c r="CM85" s="54"/>
      <c r="CN85" s="54"/>
      <c r="CO85" s="54"/>
      <c r="CP85" s="54"/>
      <c r="CQ85" s="54"/>
      <c r="CR85" s="54"/>
      <c r="CS85" s="54"/>
      <c r="CT85" s="54"/>
      <c r="CU85" s="54"/>
      <c r="CV85" s="49"/>
      <c r="CW85" s="54"/>
      <c r="CX85" s="54"/>
      <c r="CY85" s="54"/>
      <c r="CZ85" s="54"/>
      <c r="DA85" s="54"/>
      <c r="DB85" s="54"/>
      <c r="DC85" s="54"/>
      <c r="DD85" s="54"/>
      <c r="DE85" s="54"/>
      <c r="DF85" s="54"/>
      <c r="DG85" s="54"/>
      <c r="DH85" s="54"/>
      <c r="DI85" s="72"/>
      <c r="DJ85" s="72"/>
      <c r="DK85" s="72"/>
      <c r="DL85" s="50"/>
      <c r="DM85" s="72"/>
      <c r="DN85" s="72"/>
      <c r="DO85" s="72"/>
      <c r="DP85" s="72"/>
      <c r="DQ85" s="72"/>
      <c r="DR85" s="72"/>
      <c r="DS85" s="72"/>
      <c r="DT85" s="72"/>
      <c r="DU85" s="72"/>
      <c r="DV85" s="72"/>
      <c r="DW85" s="72"/>
      <c r="DX85" s="54"/>
      <c r="DY85" s="54"/>
      <c r="DZ85" s="54"/>
      <c r="EA85" s="54"/>
      <c r="EB85" s="54"/>
      <c r="EC85" s="54"/>
      <c r="ED85" s="54"/>
      <c r="EE85" s="54"/>
      <c r="EF85" s="54"/>
      <c r="EG85" s="49"/>
      <c r="EH85" s="49"/>
      <c r="EI85" s="54"/>
      <c r="EJ85" s="54"/>
      <c r="EK85" s="54"/>
      <c r="EL85" s="54"/>
      <c r="EM85" s="54"/>
      <c r="EN85" s="54"/>
      <c r="EO85" s="54"/>
      <c r="EP85" s="54"/>
      <c r="EQ85" s="54"/>
      <c r="ER85" s="49"/>
      <c r="ES85" s="54"/>
      <c r="ET85" s="54"/>
      <c r="EU85" s="54"/>
      <c r="EV85" s="54"/>
      <c r="EW85" s="54"/>
      <c r="EX85" s="54"/>
      <c r="EY85" s="54"/>
      <c r="EZ85" s="54"/>
      <c r="FA85" s="54"/>
      <c r="FB85" s="54"/>
      <c r="FC85" s="54"/>
      <c r="FD85" s="54"/>
      <c r="FE85" s="72"/>
      <c r="FF85" s="72"/>
      <c r="FG85" s="72"/>
      <c r="FH85" s="50"/>
      <c r="FI85" s="72"/>
      <c r="FJ85" s="72"/>
      <c r="FK85" s="72"/>
      <c r="FL85" s="72"/>
      <c r="FM85" s="72"/>
      <c r="FN85" s="72"/>
      <c r="FO85" s="72"/>
      <c r="FP85" s="72"/>
      <c r="FQ85" s="72"/>
      <c r="FR85" s="72"/>
      <c r="FS85" s="72"/>
      <c r="HU85" s="23"/>
      <c r="HV85" s="23"/>
      <c r="HW85" s="23"/>
      <c r="HX85" s="23"/>
      <c r="HY85" s="23"/>
      <c r="HZ85" s="23"/>
      <c r="IA85" s="23"/>
      <c r="IB85" s="23"/>
      <c r="IC85" s="23"/>
      <c r="ID85" s="23"/>
      <c r="IE85" s="23"/>
      <c r="IF85" s="23"/>
      <c r="IG85" s="23"/>
      <c r="IH85" s="23"/>
      <c r="II85" s="23"/>
      <c r="IJ85" s="23"/>
      <c r="IK85" s="23"/>
      <c r="IL85" s="23"/>
      <c r="IM85" s="23"/>
      <c r="IN85" s="23"/>
    </row>
    <row r="86" s="25" customFormat="true" ht="10.8" hidden="false" customHeight="true" outlineLevel="0" collapsed="false">
      <c r="A86" s="29" t="n">
        <v>15</v>
      </c>
      <c r="B86" s="29"/>
      <c r="C86" s="29"/>
      <c r="D86" s="29"/>
      <c r="E86" s="29"/>
      <c r="F86" s="29"/>
      <c r="G86" s="23"/>
      <c r="H86" s="24"/>
      <c r="I86" s="23"/>
      <c r="J86" s="29"/>
      <c r="K86" s="29"/>
      <c r="L86" s="30"/>
      <c r="M86" s="29"/>
      <c r="N86" s="31"/>
      <c r="O86" s="27"/>
      <c r="P86" s="27"/>
      <c r="Q86" s="72"/>
      <c r="R86" s="72"/>
      <c r="S86" s="72"/>
      <c r="T86" s="72"/>
      <c r="U86" s="72"/>
      <c r="V86" s="72"/>
      <c r="W86" s="72"/>
      <c r="X86" s="72"/>
      <c r="Y86" s="72"/>
      <c r="Z86" s="72"/>
      <c r="AA86" s="72"/>
      <c r="AB86" s="72"/>
      <c r="AC86" s="72"/>
      <c r="AD86" s="72"/>
      <c r="AE86" s="72"/>
      <c r="AF86" s="27"/>
      <c r="AG86" s="40"/>
      <c r="AH86" s="40"/>
      <c r="AI86" s="53"/>
      <c r="AJ86" s="40"/>
      <c r="AK86" s="40"/>
      <c r="AL86" s="53"/>
      <c r="AM86" s="53"/>
      <c r="AN86" s="53"/>
      <c r="AO86" s="53"/>
      <c r="AP86" s="53"/>
      <c r="AQ86" s="53"/>
      <c r="AR86" s="53"/>
      <c r="AS86" s="53"/>
      <c r="AT86" s="53"/>
      <c r="AU86" s="40"/>
      <c r="AV86" s="28"/>
      <c r="AW86" s="40"/>
      <c r="AX86" s="40"/>
      <c r="AY86" s="53"/>
      <c r="AZ86" s="40"/>
      <c r="BA86" s="40"/>
      <c r="BB86" s="53"/>
      <c r="BC86" s="53"/>
      <c r="BD86" s="53"/>
      <c r="BE86" s="53"/>
      <c r="BF86" s="53"/>
      <c r="BG86" s="53"/>
      <c r="BH86" s="53"/>
      <c r="BI86" s="53"/>
      <c r="BJ86" s="53"/>
      <c r="BK86" s="40"/>
      <c r="BL86" s="53"/>
      <c r="BM86" s="53"/>
      <c r="BN86" s="53"/>
      <c r="BO86" s="40"/>
      <c r="BP86" s="60"/>
      <c r="BQ86" s="96"/>
      <c r="BR86" s="97"/>
      <c r="BS86" s="27"/>
      <c r="BT86" s="27"/>
      <c r="BU86" s="49"/>
      <c r="BV86" s="49"/>
      <c r="BW86" s="49"/>
      <c r="BX86" s="49"/>
      <c r="BY86" s="49"/>
      <c r="BZ86" s="49"/>
      <c r="CA86" s="49"/>
      <c r="CB86" s="49"/>
      <c r="CC86" s="49"/>
      <c r="CD86" s="49"/>
      <c r="CE86" s="49"/>
      <c r="CF86" s="49"/>
      <c r="CG86" s="49"/>
      <c r="CH86" s="49"/>
      <c r="CI86" s="49"/>
      <c r="CJ86" s="49"/>
      <c r="CK86" s="49"/>
      <c r="CL86" s="49"/>
      <c r="CM86" s="72"/>
      <c r="CN86" s="72"/>
      <c r="CO86" s="72"/>
      <c r="CP86" s="72"/>
      <c r="CQ86" s="72"/>
      <c r="CR86" s="72"/>
      <c r="CS86" s="72"/>
      <c r="CT86" s="72"/>
      <c r="CU86" s="72"/>
      <c r="CV86" s="72"/>
      <c r="CW86" s="72"/>
      <c r="CX86" s="72"/>
      <c r="CY86" s="72"/>
      <c r="CZ86" s="72"/>
      <c r="DA86" s="72"/>
      <c r="DB86" s="72"/>
      <c r="DC86" s="72"/>
      <c r="DD86" s="72"/>
      <c r="DE86" s="72"/>
      <c r="DF86" s="72"/>
      <c r="DG86" s="72"/>
      <c r="DH86" s="72"/>
      <c r="DI86" s="72"/>
      <c r="DJ86" s="72"/>
      <c r="DK86" s="72"/>
      <c r="DL86" s="72"/>
      <c r="DM86" s="72"/>
      <c r="DN86" s="72"/>
      <c r="DO86" s="72"/>
      <c r="DP86" s="72"/>
      <c r="DQ86" s="72"/>
      <c r="DR86" s="72"/>
      <c r="DS86" s="72"/>
      <c r="DT86" s="72"/>
      <c r="DU86" s="72"/>
      <c r="DV86" s="72"/>
      <c r="DW86" s="72"/>
      <c r="DX86" s="54"/>
      <c r="DY86" s="49"/>
      <c r="DZ86" s="49"/>
      <c r="EA86" s="49"/>
      <c r="EB86" s="49"/>
      <c r="EC86" s="49"/>
      <c r="ED86" s="49"/>
      <c r="EE86" s="49"/>
      <c r="EF86" s="49"/>
      <c r="EG86" s="49"/>
      <c r="EH86" s="49"/>
      <c r="EI86" s="72"/>
      <c r="EJ86" s="72"/>
      <c r="EK86" s="72"/>
      <c r="EL86" s="72"/>
      <c r="EM86" s="72"/>
      <c r="EN86" s="72"/>
      <c r="EO86" s="72"/>
      <c r="EP86" s="72"/>
      <c r="EQ86" s="72"/>
      <c r="ER86" s="72"/>
      <c r="ES86" s="72"/>
      <c r="ET86" s="72"/>
      <c r="EU86" s="72"/>
      <c r="EV86" s="72"/>
      <c r="EW86" s="72"/>
      <c r="EX86" s="72"/>
      <c r="EY86" s="72"/>
      <c r="EZ86" s="72"/>
      <c r="FA86" s="72"/>
      <c r="FB86" s="72"/>
      <c r="FC86" s="72"/>
      <c r="FD86" s="72"/>
      <c r="FE86" s="72"/>
      <c r="FF86" s="72"/>
      <c r="FG86" s="72"/>
      <c r="FH86" s="72"/>
      <c r="FI86" s="72"/>
      <c r="FJ86" s="72"/>
      <c r="FK86" s="72"/>
      <c r="FL86" s="72"/>
      <c r="FM86" s="72"/>
      <c r="FN86" s="72"/>
      <c r="FO86" s="72"/>
      <c r="FP86" s="72"/>
      <c r="FQ86" s="72"/>
      <c r="FR86" s="72"/>
      <c r="FS86" s="72"/>
      <c r="HU86" s="23"/>
      <c r="HV86" s="23"/>
      <c r="HW86" s="23"/>
      <c r="HX86" s="23"/>
      <c r="HY86" s="23"/>
      <c r="HZ86" s="23"/>
      <c r="IA86" s="23"/>
      <c r="IB86" s="23"/>
      <c r="IC86" s="23"/>
      <c r="ID86" s="23"/>
      <c r="IE86" s="23"/>
      <c r="IF86" s="23"/>
      <c r="IG86" s="23"/>
      <c r="IH86" s="23"/>
      <c r="II86" s="23"/>
      <c r="IJ86" s="23"/>
      <c r="IK86" s="23"/>
      <c r="IL86" s="23"/>
      <c r="IM86" s="23"/>
      <c r="IN86" s="23"/>
    </row>
    <row r="87" s="25" customFormat="true" ht="10.8" hidden="false" customHeight="true" outlineLevel="0" collapsed="false">
      <c r="A87" s="32" t="s">
        <v>93</v>
      </c>
      <c r="B87" s="33"/>
      <c r="C87" s="33"/>
      <c r="D87" s="33"/>
      <c r="E87" s="32"/>
      <c r="F87" s="33"/>
      <c r="G87" s="33"/>
      <c r="H87" s="35" t="n">
        <v>2019</v>
      </c>
      <c r="I87" s="33"/>
      <c r="J87" s="33"/>
      <c r="K87" s="33"/>
      <c r="L87" s="33"/>
      <c r="M87" s="33"/>
      <c r="N87" s="33"/>
      <c r="O87" s="33"/>
      <c r="P87" s="27"/>
      <c r="Q87" s="50"/>
      <c r="R87" s="72"/>
      <c r="S87" s="90"/>
      <c r="T87" s="90"/>
      <c r="U87" s="90"/>
      <c r="V87" s="90"/>
      <c r="W87" s="90"/>
      <c r="X87" s="90"/>
      <c r="Y87" s="90"/>
      <c r="Z87" s="72"/>
      <c r="AA87" s="50"/>
      <c r="AB87" s="50"/>
      <c r="AC87" s="50"/>
      <c r="AD87" s="50"/>
      <c r="AE87" s="50"/>
      <c r="AF87" s="27"/>
      <c r="AG87" s="53"/>
      <c r="AH87" s="53"/>
      <c r="AI87" s="53"/>
      <c r="AJ87" s="53"/>
      <c r="AK87" s="53"/>
      <c r="AL87" s="53"/>
      <c r="AM87" s="53"/>
      <c r="AN87" s="53"/>
      <c r="AO87" s="53"/>
      <c r="AP87" s="53"/>
      <c r="AQ87" s="53"/>
      <c r="AR87" s="53"/>
      <c r="AS87" s="53"/>
      <c r="AT87" s="53"/>
      <c r="AU87" s="53"/>
      <c r="AV87" s="28"/>
      <c r="AW87" s="53"/>
      <c r="AX87" s="53"/>
      <c r="AY87" s="53"/>
      <c r="AZ87" s="53"/>
      <c r="BA87" s="53"/>
      <c r="BB87" s="53"/>
      <c r="BC87" s="53"/>
      <c r="BD87" s="53"/>
      <c r="BE87" s="53"/>
      <c r="BF87" s="53"/>
      <c r="BG87" s="53"/>
      <c r="BH87" s="53"/>
      <c r="BI87" s="53"/>
      <c r="BJ87" s="53"/>
      <c r="BK87" s="53"/>
      <c r="BL87" s="53"/>
      <c r="BM87" s="53"/>
      <c r="BN87" s="53"/>
      <c r="BO87" s="53"/>
      <c r="BP87" s="95"/>
      <c r="BQ87" s="96"/>
      <c r="BR87" s="97"/>
      <c r="BS87" s="27"/>
      <c r="BT87" s="27"/>
      <c r="BU87" s="54"/>
      <c r="BV87" s="54"/>
      <c r="BW87" s="54"/>
      <c r="BX87" s="54"/>
      <c r="BY87" s="54"/>
      <c r="BZ87" s="54"/>
      <c r="CA87" s="54"/>
      <c r="CB87" s="54"/>
      <c r="CC87" s="54"/>
      <c r="CD87" s="54"/>
      <c r="CE87" s="54"/>
      <c r="CF87" s="54"/>
      <c r="CG87" s="54"/>
      <c r="CH87" s="54"/>
      <c r="CI87" s="54"/>
      <c r="CJ87" s="54"/>
      <c r="CK87" s="87"/>
      <c r="CL87" s="49"/>
      <c r="CM87" s="54"/>
      <c r="CN87" s="50"/>
      <c r="CO87" s="50"/>
      <c r="CP87" s="50"/>
      <c r="CQ87" s="50"/>
      <c r="CR87" s="50"/>
      <c r="CS87" s="50"/>
      <c r="CT87" s="72"/>
      <c r="CU87" s="90"/>
      <c r="CV87" s="90"/>
      <c r="CW87" s="90"/>
      <c r="CX87" s="90"/>
      <c r="CY87" s="90"/>
      <c r="CZ87" s="90"/>
      <c r="DA87" s="90"/>
      <c r="DB87" s="98"/>
      <c r="DC87" s="50"/>
      <c r="DD87" s="50"/>
      <c r="DE87" s="50"/>
      <c r="DF87" s="50"/>
      <c r="DG87" s="50"/>
      <c r="DH87" s="50"/>
      <c r="DI87" s="50"/>
      <c r="DJ87" s="72"/>
      <c r="DK87" s="90"/>
      <c r="DL87" s="90"/>
      <c r="DM87" s="90"/>
      <c r="DN87" s="90"/>
      <c r="DO87" s="90"/>
      <c r="DP87" s="90"/>
      <c r="DQ87" s="90"/>
      <c r="DR87" s="72"/>
      <c r="DS87" s="50"/>
      <c r="DT87" s="50"/>
      <c r="DU87" s="50"/>
      <c r="DV87" s="50"/>
      <c r="DW87" s="50"/>
      <c r="DX87" s="54"/>
      <c r="DY87" s="54"/>
      <c r="DZ87" s="54"/>
      <c r="EA87" s="54"/>
      <c r="EB87" s="54"/>
      <c r="EC87" s="54"/>
      <c r="ED87" s="54"/>
      <c r="EE87" s="54"/>
      <c r="EF87" s="54"/>
      <c r="EG87" s="87"/>
      <c r="EH87" s="49"/>
      <c r="EI87" s="54"/>
      <c r="EJ87" s="50"/>
      <c r="EK87" s="50"/>
      <c r="EL87" s="50"/>
      <c r="EM87" s="50"/>
      <c r="EN87" s="50"/>
      <c r="EO87" s="50"/>
      <c r="EP87" s="72"/>
      <c r="EQ87" s="90"/>
      <c r="ER87" s="90"/>
      <c r="ES87" s="90"/>
      <c r="ET87" s="90"/>
      <c r="EU87" s="90"/>
      <c r="EV87" s="90"/>
      <c r="EW87" s="90"/>
      <c r="EX87" s="98"/>
      <c r="EY87" s="50"/>
      <c r="EZ87" s="50"/>
      <c r="FA87" s="50"/>
      <c r="FB87" s="50"/>
      <c r="FC87" s="50"/>
      <c r="FD87" s="50"/>
      <c r="FE87" s="50"/>
      <c r="FF87" s="72"/>
      <c r="FG87" s="90"/>
      <c r="FH87" s="90"/>
      <c r="FI87" s="90"/>
      <c r="FJ87" s="90"/>
      <c r="FK87" s="90"/>
      <c r="FL87" s="90"/>
      <c r="FM87" s="90"/>
      <c r="FN87" s="72"/>
      <c r="FO87" s="50"/>
      <c r="FP87" s="50"/>
      <c r="FQ87" s="50"/>
      <c r="FR87" s="50"/>
      <c r="FS87" s="50"/>
      <c r="HU87" s="23"/>
      <c r="HV87" s="23"/>
      <c r="HW87" s="23"/>
      <c r="HX87" s="23"/>
      <c r="HY87" s="23"/>
      <c r="HZ87" s="23"/>
      <c r="IA87" s="23"/>
      <c r="IB87" s="23"/>
      <c r="IC87" s="23"/>
      <c r="ID87" s="23"/>
      <c r="IE87" s="23"/>
      <c r="IF87" s="23"/>
      <c r="IG87" s="23"/>
      <c r="IH87" s="23"/>
      <c r="II87" s="23"/>
      <c r="IJ87" s="23"/>
      <c r="IK87" s="23"/>
      <c r="IL87" s="23"/>
      <c r="IM87" s="23"/>
      <c r="IN87" s="23"/>
    </row>
    <row r="88" s="25" customFormat="true" ht="10.8" hidden="false" customHeight="true" outlineLevel="0" collapsed="false">
      <c r="A88" s="37" t="n">
        <v>14</v>
      </c>
      <c r="B88" s="37" t="n">
        <v>15</v>
      </c>
      <c r="C88" s="37" t="n">
        <v>16</v>
      </c>
      <c r="D88" s="37" t="n">
        <v>17</v>
      </c>
      <c r="E88" s="37" t="n">
        <v>18</v>
      </c>
      <c r="F88" s="39" t="n">
        <v>19</v>
      </c>
      <c r="G88" s="37" t="n">
        <v>20</v>
      </c>
      <c r="H88" s="40"/>
      <c r="I88" s="37" t="n">
        <v>21</v>
      </c>
      <c r="J88" s="41" t="n">
        <v>22</v>
      </c>
      <c r="K88" s="37" t="n">
        <v>23</v>
      </c>
      <c r="L88" s="37" t="n">
        <v>24</v>
      </c>
      <c r="M88" s="37" t="n">
        <v>25</v>
      </c>
      <c r="N88" s="37" t="n">
        <v>26</v>
      </c>
      <c r="O88" s="37" t="n">
        <v>27</v>
      </c>
      <c r="P88" s="27"/>
      <c r="Q88" s="49"/>
      <c r="R88" s="49"/>
      <c r="S88" s="49"/>
      <c r="T88" s="49"/>
      <c r="U88" s="49"/>
      <c r="V88" s="49"/>
      <c r="W88" s="49"/>
      <c r="X88" s="49"/>
      <c r="Y88" s="49"/>
      <c r="Z88" s="88"/>
      <c r="AA88" s="49"/>
      <c r="AB88" s="49"/>
      <c r="AC88" s="49"/>
      <c r="AD88" s="49"/>
      <c r="AE88" s="49"/>
      <c r="AF88" s="27"/>
      <c r="AG88" s="40"/>
      <c r="AH88" s="40"/>
      <c r="AI88" s="53"/>
      <c r="AJ88" s="40"/>
      <c r="AK88" s="40"/>
      <c r="AL88" s="40"/>
      <c r="AM88" s="40"/>
      <c r="AN88" s="53"/>
      <c r="AO88" s="53"/>
      <c r="AP88" s="53"/>
      <c r="AQ88" s="53"/>
      <c r="AR88" s="53"/>
      <c r="AS88" s="53"/>
      <c r="AT88" s="40"/>
      <c r="AU88" s="40"/>
      <c r="AV88" s="28"/>
      <c r="AW88" s="40"/>
      <c r="AX88" s="40"/>
      <c r="AY88" s="53"/>
      <c r="AZ88" s="40"/>
      <c r="BA88" s="40"/>
      <c r="BB88" s="40"/>
      <c r="BC88" s="40"/>
      <c r="BD88" s="53"/>
      <c r="BE88" s="53"/>
      <c r="BF88" s="53"/>
      <c r="BG88" s="53"/>
      <c r="BH88" s="53"/>
      <c r="BI88" s="53"/>
      <c r="BJ88" s="40"/>
      <c r="BK88" s="40"/>
      <c r="BL88" s="53"/>
      <c r="BM88" s="53"/>
      <c r="BN88" s="40"/>
      <c r="BO88" s="40"/>
      <c r="BP88" s="99"/>
      <c r="BQ88" s="96"/>
      <c r="BR88" s="97"/>
      <c r="BS88" s="27"/>
      <c r="BT88" s="27"/>
      <c r="BU88" s="49"/>
      <c r="BV88" s="49"/>
      <c r="BW88" s="49"/>
      <c r="BX88" s="49"/>
      <c r="BY88" s="49"/>
      <c r="BZ88" s="49"/>
      <c r="CA88" s="49"/>
      <c r="CB88" s="49"/>
      <c r="CC88" s="49"/>
      <c r="CD88" s="49"/>
      <c r="CE88" s="49"/>
      <c r="CF88" s="49"/>
      <c r="CG88" s="49"/>
      <c r="CH88" s="49"/>
      <c r="CI88" s="49"/>
      <c r="CJ88" s="49"/>
      <c r="CK88" s="49"/>
      <c r="CL88" s="49"/>
      <c r="CM88" s="54"/>
      <c r="CN88" s="49"/>
      <c r="CO88" s="49"/>
      <c r="CP88" s="49"/>
      <c r="CQ88" s="49"/>
      <c r="CR88" s="49"/>
      <c r="CS88" s="49"/>
      <c r="CT88" s="89"/>
      <c r="CU88" s="49"/>
      <c r="CV88" s="49"/>
      <c r="CW88" s="49"/>
      <c r="CX88" s="49"/>
      <c r="CY88" s="49"/>
      <c r="CZ88" s="49"/>
      <c r="DA88" s="49"/>
      <c r="DB88" s="49"/>
      <c r="DC88" s="49"/>
      <c r="DD88" s="49"/>
      <c r="DE88" s="49"/>
      <c r="DF88" s="49"/>
      <c r="DG88" s="49"/>
      <c r="DH88" s="49"/>
      <c r="DI88" s="49"/>
      <c r="DJ88" s="49"/>
      <c r="DK88" s="49"/>
      <c r="DL88" s="49"/>
      <c r="DM88" s="49"/>
      <c r="DN88" s="49"/>
      <c r="DO88" s="49"/>
      <c r="DP88" s="49"/>
      <c r="DQ88" s="49"/>
      <c r="DR88" s="88"/>
      <c r="DS88" s="49"/>
      <c r="DT88" s="49"/>
      <c r="DU88" s="49"/>
      <c r="DV88" s="49"/>
      <c r="DW88" s="49"/>
      <c r="DX88" s="54"/>
      <c r="DY88" s="49"/>
      <c r="DZ88" s="49"/>
      <c r="EA88" s="49"/>
      <c r="EB88" s="49"/>
      <c r="EC88" s="49"/>
      <c r="ED88" s="49"/>
      <c r="EE88" s="49"/>
      <c r="EF88" s="49"/>
      <c r="EG88" s="49"/>
      <c r="EH88" s="49"/>
      <c r="EI88" s="54"/>
      <c r="EJ88" s="49"/>
      <c r="EK88" s="49"/>
      <c r="EL88" s="49"/>
      <c r="EM88" s="49"/>
      <c r="EN88" s="49"/>
      <c r="EO88" s="49"/>
      <c r="EP88" s="89"/>
      <c r="EQ88" s="49"/>
      <c r="ER88" s="49"/>
      <c r="ES88" s="49"/>
      <c r="ET88" s="49"/>
      <c r="EU88" s="49"/>
      <c r="EV88" s="49"/>
      <c r="EW88" s="49"/>
      <c r="EX88" s="49"/>
      <c r="EY88" s="49"/>
      <c r="EZ88" s="49"/>
      <c r="FA88" s="49"/>
      <c r="FB88" s="49"/>
      <c r="FC88" s="49"/>
      <c r="FD88" s="49"/>
      <c r="FE88" s="49"/>
      <c r="FF88" s="49"/>
      <c r="FG88" s="49"/>
      <c r="FH88" s="49"/>
      <c r="FI88" s="49"/>
      <c r="FJ88" s="49"/>
      <c r="FK88" s="49"/>
      <c r="FL88" s="49"/>
      <c r="FM88" s="49"/>
      <c r="FN88" s="88"/>
      <c r="FO88" s="49"/>
      <c r="FP88" s="49"/>
      <c r="FQ88" s="49"/>
      <c r="FR88" s="49"/>
      <c r="FS88" s="49"/>
      <c r="HU88" s="23"/>
      <c r="HV88" s="23"/>
      <c r="HW88" s="23"/>
      <c r="HX88" s="23"/>
      <c r="HY88" s="23"/>
      <c r="HZ88" s="23"/>
      <c r="IA88" s="23"/>
      <c r="IB88" s="23"/>
      <c r="IC88" s="23"/>
      <c r="ID88" s="23"/>
      <c r="IE88" s="23"/>
      <c r="IF88" s="23"/>
      <c r="IG88" s="23"/>
      <c r="IH88" s="23"/>
      <c r="II88" s="23"/>
      <c r="IJ88" s="23"/>
      <c r="IK88" s="23"/>
      <c r="IL88" s="23"/>
      <c r="IM88" s="23"/>
      <c r="IN88" s="23"/>
    </row>
    <row r="89" s="25" customFormat="true" ht="10.8" hidden="false" customHeight="true" outlineLevel="0" collapsed="false">
      <c r="A89" s="46" t="s">
        <v>83</v>
      </c>
      <c r="B89" s="46" t="s">
        <v>84</v>
      </c>
      <c r="C89" s="46" t="s">
        <v>85</v>
      </c>
      <c r="D89" s="46" t="s">
        <v>86</v>
      </c>
      <c r="E89" s="46" t="s">
        <v>85</v>
      </c>
      <c r="F89" s="46" t="s">
        <v>87</v>
      </c>
      <c r="G89" s="46" t="s">
        <v>83</v>
      </c>
      <c r="H89" s="47"/>
      <c r="I89" s="48" t="s">
        <v>83</v>
      </c>
      <c r="J89" s="48" t="s">
        <v>84</v>
      </c>
      <c r="K89" s="48" t="s">
        <v>85</v>
      </c>
      <c r="L89" s="48" t="s">
        <v>86</v>
      </c>
      <c r="M89" s="48" t="s">
        <v>85</v>
      </c>
      <c r="N89" s="48" t="s">
        <v>87</v>
      </c>
      <c r="O89" s="73" t="s">
        <v>83</v>
      </c>
      <c r="P89" s="27"/>
      <c r="Q89" s="72"/>
      <c r="R89" s="72"/>
      <c r="S89" s="72"/>
      <c r="T89" s="72"/>
      <c r="U89" s="72"/>
      <c r="V89" s="72"/>
      <c r="W89" s="72"/>
      <c r="X89" s="72"/>
      <c r="Y89" s="72"/>
      <c r="Z89" s="72"/>
      <c r="AA89" s="72"/>
      <c r="AB89" s="72"/>
      <c r="AC89" s="72"/>
      <c r="AD89" s="72"/>
      <c r="AE89" s="72"/>
      <c r="AF89" s="27"/>
      <c r="AG89" s="77"/>
      <c r="AH89" s="77"/>
      <c r="AI89" s="53"/>
      <c r="AJ89" s="77"/>
      <c r="AK89" s="77"/>
      <c r="AL89" s="53"/>
      <c r="AM89" s="53"/>
      <c r="AN89" s="53"/>
      <c r="AO89" s="53"/>
      <c r="AP89" s="53"/>
      <c r="AQ89" s="53"/>
      <c r="AR89" s="53"/>
      <c r="AS89" s="53"/>
      <c r="AT89" s="53"/>
      <c r="AU89" s="53"/>
      <c r="AV89" s="28"/>
      <c r="AW89" s="77"/>
      <c r="AX89" s="77"/>
      <c r="AY89" s="53"/>
      <c r="AZ89" s="77"/>
      <c r="BA89" s="77"/>
      <c r="BB89" s="53"/>
      <c r="BC89" s="53"/>
      <c r="BD89" s="53"/>
      <c r="BE89" s="53"/>
      <c r="BF89" s="53"/>
      <c r="BG89" s="53"/>
      <c r="BH89" s="53"/>
      <c r="BI89" s="53"/>
      <c r="BJ89" s="53"/>
      <c r="BK89" s="53"/>
      <c r="BL89" s="53"/>
      <c r="BM89" s="53"/>
      <c r="BN89" s="53"/>
      <c r="BO89" s="53"/>
      <c r="BP89" s="99"/>
      <c r="BQ89" s="96"/>
      <c r="BR89" s="97"/>
      <c r="BS89" s="27"/>
      <c r="BT89" s="27"/>
      <c r="BU89" s="54"/>
      <c r="BV89" s="54"/>
      <c r="BW89" s="54"/>
      <c r="BX89" s="54"/>
      <c r="BY89" s="54"/>
      <c r="BZ89" s="54"/>
      <c r="CA89" s="54"/>
      <c r="CB89" s="54"/>
      <c r="CC89" s="54"/>
      <c r="CD89" s="54"/>
      <c r="CE89" s="54"/>
      <c r="CF89" s="54"/>
      <c r="CG89" s="54"/>
      <c r="CH89" s="54"/>
      <c r="CI89" s="54"/>
      <c r="CJ89" s="54"/>
      <c r="CK89" s="49"/>
      <c r="CL89" s="49"/>
      <c r="CM89" s="54"/>
      <c r="CN89" s="54"/>
      <c r="CO89" s="54"/>
      <c r="CP89" s="54"/>
      <c r="CQ89" s="54"/>
      <c r="CR89" s="54"/>
      <c r="CS89" s="54"/>
      <c r="CT89" s="54"/>
      <c r="CU89" s="54"/>
      <c r="CV89" s="54"/>
      <c r="CW89" s="54"/>
      <c r="CX89" s="54"/>
      <c r="CY89" s="54"/>
      <c r="CZ89" s="54"/>
      <c r="DA89" s="54"/>
      <c r="DB89" s="54"/>
      <c r="DC89" s="54"/>
      <c r="DD89" s="54"/>
      <c r="DE89" s="54"/>
      <c r="DF89" s="54"/>
      <c r="DG89" s="54"/>
      <c r="DH89" s="54"/>
      <c r="DI89" s="72"/>
      <c r="DJ89" s="72"/>
      <c r="DK89" s="72"/>
      <c r="DL89" s="72"/>
      <c r="DM89" s="72"/>
      <c r="DN89" s="72"/>
      <c r="DO89" s="72"/>
      <c r="DP89" s="72"/>
      <c r="DQ89" s="72"/>
      <c r="DR89" s="72"/>
      <c r="DS89" s="72"/>
      <c r="DT89" s="72"/>
      <c r="DU89" s="72"/>
      <c r="DV89" s="72"/>
      <c r="DW89" s="72"/>
      <c r="DX89" s="54"/>
      <c r="DY89" s="54"/>
      <c r="DZ89" s="54"/>
      <c r="EA89" s="54"/>
      <c r="EB89" s="54"/>
      <c r="EC89" s="54"/>
      <c r="ED89" s="54"/>
      <c r="EE89" s="54"/>
      <c r="EF89" s="54"/>
      <c r="EG89" s="49"/>
      <c r="EH89" s="49"/>
      <c r="EI89" s="54"/>
      <c r="EJ89" s="54"/>
      <c r="EK89" s="54"/>
      <c r="EL89" s="54"/>
      <c r="EM89" s="54"/>
      <c r="EN89" s="54"/>
      <c r="EO89" s="54"/>
      <c r="EP89" s="54"/>
      <c r="EQ89" s="54"/>
      <c r="ER89" s="54"/>
      <c r="ES89" s="54"/>
      <c r="ET89" s="54"/>
      <c r="EU89" s="54"/>
      <c r="EV89" s="54"/>
      <c r="EW89" s="54"/>
      <c r="EX89" s="54"/>
      <c r="EY89" s="54"/>
      <c r="EZ89" s="54"/>
      <c r="FA89" s="54"/>
      <c r="FB89" s="54"/>
      <c r="FC89" s="54"/>
      <c r="FD89" s="54"/>
      <c r="FE89" s="72"/>
      <c r="FF89" s="72"/>
      <c r="FG89" s="72"/>
      <c r="FH89" s="72"/>
      <c r="FI89" s="72"/>
      <c r="FJ89" s="72"/>
      <c r="FK89" s="72"/>
      <c r="FL89" s="72"/>
      <c r="FM89" s="72"/>
      <c r="FN89" s="72"/>
      <c r="FO89" s="72"/>
      <c r="FP89" s="72"/>
      <c r="FQ89" s="72"/>
      <c r="FR89" s="72"/>
      <c r="FS89" s="72"/>
      <c r="HU89" s="23"/>
      <c r="HV89" s="23"/>
      <c r="HW89" s="23"/>
      <c r="HX89" s="23"/>
      <c r="HY89" s="23"/>
      <c r="HZ89" s="23"/>
      <c r="IA89" s="23"/>
      <c r="IB89" s="23"/>
      <c r="IC89" s="23"/>
      <c r="ID89" s="23"/>
      <c r="IE89" s="23"/>
      <c r="IF89" s="23"/>
      <c r="IG89" s="23"/>
      <c r="IH89" s="23"/>
      <c r="II89" s="23"/>
      <c r="IJ89" s="23"/>
      <c r="IK89" s="23"/>
      <c r="IL89" s="23"/>
      <c r="IM89" s="23"/>
      <c r="IN89" s="23"/>
    </row>
    <row r="90" s="25" customFormat="true" ht="10.8" hidden="false" customHeight="true" outlineLevel="0" collapsed="false">
      <c r="A90" s="49"/>
      <c r="B90" s="49"/>
      <c r="C90" s="49"/>
      <c r="D90" s="72"/>
      <c r="E90" s="49"/>
      <c r="F90" s="49"/>
      <c r="G90" s="49"/>
      <c r="H90" s="40"/>
      <c r="I90" s="49"/>
      <c r="J90" s="49"/>
      <c r="K90" s="49"/>
      <c r="L90" s="49"/>
      <c r="M90" s="49"/>
      <c r="N90" s="49"/>
      <c r="O90" s="49"/>
      <c r="P90" s="27"/>
      <c r="Q90" s="49"/>
      <c r="R90" s="49"/>
      <c r="S90" s="49"/>
      <c r="T90" s="72"/>
      <c r="U90" s="49"/>
      <c r="V90" s="49"/>
      <c r="W90" s="49"/>
      <c r="X90" s="49"/>
      <c r="Y90" s="49"/>
      <c r="Z90" s="49"/>
      <c r="AA90" s="49"/>
      <c r="AB90" s="49"/>
      <c r="AC90" s="49"/>
      <c r="AD90" s="49"/>
      <c r="AE90" s="49"/>
      <c r="AF90" s="27"/>
      <c r="AG90" s="53"/>
      <c r="AH90" s="53"/>
      <c r="AI90" s="53"/>
      <c r="AJ90" s="53"/>
      <c r="AK90" s="53"/>
      <c r="AL90" s="40"/>
      <c r="AM90" s="40"/>
      <c r="AN90" s="53"/>
      <c r="AO90" s="53"/>
      <c r="AP90" s="53"/>
      <c r="AQ90" s="53"/>
      <c r="AR90" s="53"/>
      <c r="AS90" s="53"/>
      <c r="AT90" s="40"/>
      <c r="AU90" s="40"/>
      <c r="AV90" s="28"/>
      <c r="AW90" s="53"/>
      <c r="AX90" s="53"/>
      <c r="AY90" s="53"/>
      <c r="AZ90" s="53"/>
      <c r="BA90" s="53"/>
      <c r="BB90" s="40"/>
      <c r="BC90" s="40"/>
      <c r="BD90" s="53"/>
      <c r="BE90" s="53"/>
      <c r="BF90" s="53"/>
      <c r="BG90" s="53"/>
      <c r="BH90" s="53"/>
      <c r="BI90" s="53"/>
      <c r="BJ90" s="40"/>
      <c r="BK90" s="40"/>
      <c r="BL90" s="53"/>
      <c r="BM90" s="53"/>
      <c r="BN90" s="40"/>
      <c r="BO90" s="40"/>
      <c r="BP90" s="99"/>
      <c r="BQ90" s="96"/>
      <c r="BR90" s="97"/>
      <c r="BS90" s="27"/>
      <c r="BT90" s="27"/>
      <c r="BU90" s="49"/>
      <c r="BV90" s="49"/>
      <c r="BW90" s="49"/>
      <c r="BX90" s="49"/>
      <c r="BY90" s="49"/>
      <c r="BZ90" s="49"/>
      <c r="CA90" s="49"/>
      <c r="CB90" s="49"/>
      <c r="CC90" s="49"/>
      <c r="CD90" s="49"/>
      <c r="CE90" s="49"/>
      <c r="CF90" s="49"/>
      <c r="CG90" s="49"/>
      <c r="CH90" s="49"/>
      <c r="CI90" s="49"/>
      <c r="CJ90" s="49"/>
      <c r="CK90" s="49"/>
      <c r="CL90" s="49"/>
      <c r="CM90" s="49"/>
      <c r="CN90" s="89"/>
      <c r="CO90" s="49"/>
      <c r="CP90" s="49"/>
      <c r="CQ90" s="49"/>
      <c r="CR90" s="49"/>
      <c r="CS90" s="49"/>
      <c r="CT90" s="49"/>
      <c r="CU90" s="49"/>
      <c r="CV90" s="54"/>
      <c r="CW90" s="49"/>
      <c r="CX90" s="49"/>
      <c r="CY90" s="49"/>
      <c r="CZ90" s="49"/>
      <c r="DA90" s="49"/>
      <c r="DB90" s="49"/>
      <c r="DC90" s="49"/>
      <c r="DD90" s="89"/>
      <c r="DE90" s="49"/>
      <c r="DF90" s="49"/>
      <c r="DG90" s="49"/>
      <c r="DH90" s="49"/>
      <c r="DI90" s="49"/>
      <c r="DJ90" s="49"/>
      <c r="DK90" s="49"/>
      <c r="DL90" s="72"/>
      <c r="DM90" s="49"/>
      <c r="DN90" s="49"/>
      <c r="DO90" s="49"/>
      <c r="DP90" s="49"/>
      <c r="DQ90" s="49"/>
      <c r="DR90" s="49"/>
      <c r="DS90" s="49"/>
      <c r="DT90" s="49"/>
      <c r="DU90" s="49"/>
      <c r="DV90" s="49"/>
      <c r="DW90" s="49"/>
      <c r="DX90" s="54"/>
      <c r="DY90" s="49"/>
      <c r="DZ90" s="49"/>
      <c r="EA90" s="49"/>
      <c r="EB90" s="49"/>
      <c r="EC90" s="49"/>
      <c r="ED90" s="49"/>
      <c r="EE90" s="49"/>
      <c r="EF90" s="49"/>
      <c r="EG90" s="49"/>
      <c r="EH90" s="49"/>
      <c r="EI90" s="49"/>
      <c r="EJ90" s="89"/>
      <c r="EK90" s="49"/>
      <c r="EL90" s="49"/>
      <c r="EM90" s="49"/>
      <c r="EN90" s="49"/>
      <c r="EO90" s="49"/>
      <c r="EP90" s="49"/>
      <c r="EQ90" s="49"/>
      <c r="ER90" s="54"/>
      <c r="ES90" s="49"/>
      <c r="ET90" s="49"/>
      <c r="EU90" s="49"/>
      <c r="EV90" s="49"/>
      <c r="EW90" s="49"/>
      <c r="EX90" s="49"/>
      <c r="EY90" s="49"/>
      <c r="EZ90" s="89"/>
      <c r="FA90" s="49"/>
      <c r="FB90" s="49"/>
      <c r="FC90" s="49"/>
      <c r="FD90" s="49"/>
      <c r="FE90" s="49"/>
      <c r="FF90" s="49"/>
      <c r="FG90" s="49"/>
      <c r="FH90" s="72"/>
      <c r="FI90" s="49"/>
      <c r="FJ90" s="49"/>
      <c r="FK90" s="49"/>
      <c r="FL90" s="49"/>
      <c r="FM90" s="49"/>
      <c r="FN90" s="49"/>
      <c r="FO90" s="49"/>
      <c r="FP90" s="49"/>
      <c r="FQ90" s="49"/>
      <c r="FR90" s="49"/>
      <c r="FS90" s="49"/>
      <c r="HU90" s="23"/>
      <c r="HV90" s="23"/>
      <c r="HW90" s="23"/>
      <c r="HX90" s="23"/>
      <c r="HY90" s="23"/>
      <c r="HZ90" s="23"/>
      <c r="IA90" s="23"/>
      <c r="IB90" s="23"/>
      <c r="IC90" s="23"/>
      <c r="ID90" s="23"/>
      <c r="IE90" s="23"/>
      <c r="IF90" s="23"/>
      <c r="IG90" s="23"/>
      <c r="IH90" s="23"/>
      <c r="II90" s="23"/>
      <c r="IJ90" s="23"/>
      <c r="IK90" s="23"/>
      <c r="IL90" s="23"/>
      <c r="IM90" s="23"/>
      <c r="IN90" s="23"/>
    </row>
    <row r="91" s="25" customFormat="true" ht="10.8" hidden="false" customHeight="true" outlineLevel="0" collapsed="false">
      <c r="A91" s="90"/>
      <c r="B91" s="90"/>
      <c r="C91" s="90"/>
      <c r="D91" s="72"/>
      <c r="E91" s="50"/>
      <c r="F91" s="50"/>
      <c r="G91" s="50"/>
      <c r="H91" s="79"/>
      <c r="I91" s="50"/>
      <c r="J91" s="50"/>
      <c r="K91" s="50"/>
      <c r="L91" s="72"/>
      <c r="M91" s="90"/>
      <c r="N91" s="90"/>
      <c r="O91" s="90"/>
      <c r="P91" s="27"/>
      <c r="Q91" s="90"/>
      <c r="R91" s="90"/>
      <c r="S91" s="90"/>
      <c r="T91" s="72"/>
      <c r="U91" s="50"/>
      <c r="V91" s="50"/>
      <c r="W91" s="50"/>
      <c r="X91" s="50"/>
      <c r="Y91" s="50"/>
      <c r="Z91" s="50"/>
      <c r="AA91" s="50"/>
      <c r="AB91" s="72"/>
      <c r="AC91" s="90"/>
      <c r="AD91" s="90"/>
      <c r="AE91" s="90"/>
      <c r="AF91" s="27"/>
      <c r="AG91" s="53"/>
      <c r="AH91" s="53"/>
      <c r="AI91" s="53"/>
      <c r="AJ91" s="53"/>
      <c r="AK91" s="53"/>
      <c r="AL91" s="53"/>
      <c r="AM91" s="40"/>
      <c r="AN91" s="53"/>
      <c r="AO91" s="53"/>
      <c r="AP91" s="53"/>
      <c r="AQ91" s="53"/>
      <c r="AR91" s="53"/>
      <c r="AS91" s="53"/>
      <c r="AT91" s="53"/>
      <c r="AU91" s="53"/>
      <c r="AV91" s="28"/>
      <c r="AW91" s="53"/>
      <c r="AX91" s="53"/>
      <c r="AY91" s="53"/>
      <c r="AZ91" s="53"/>
      <c r="BA91" s="53"/>
      <c r="BB91" s="53"/>
      <c r="BC91" s="40"/>
      <c r="BD91" s="53"/>
      <c r="BE91" s="53"/>
      <c r="BF91" s="53"/>
      <c r="BG91" s="53"/>
      <c r="BH91" s="53"/>
      <c r="BI91" s="53"/>
      <c r="BJ91" s="53"/>
      <c r="BK91" s="53"/>
      <c r="BL91" s="53"/>
      <c r="BM91" s="53"/>
      <c r="BN91" s="53"/>
      <c r="BO91" s="53"/>
      <c r="BP91" s="99"/>
      <c r="BQ91" s="96"/>
      <c r="BR91" s="97"/>
      <c r="BS91" s="27"/>
      <c r="BT91" s="27"/>
      <c r="BU91" s="54"/>
      <c r="BV91" s="54"/>
      <c r="BW91" s="54"/>
      <c r="BX91" s="54"/>
      <c r="BY91" s="54"/>
      <c r="BZ91" s="54"/>
      <c r="CA91" s="54"/>
      <c r="CB91" s="54"/>
      <c r="CC91" s="54"/>
      <c r="CD91" s="54"/>
      <c r="CE91" s="54"/>
      <c r="CF91" s="54"/>
      <c r="CG91" s="54"/>
      <c r="CH91" s="54"/>
      <c r="CI91" s="54"/>
      <c r="CJ91" s="54"/>
      <c r="CK91" s="49"/>
      <c r="CL91" s="49"/>
      <c r="CM91" s="50"/>
      <c r="CN91" s="72"/>
      <c r="CO91" s="90"/>
      <c r="CP91" s="90"/>
      <c r="CQ91" s="90"/>
      <c r="CR91" s="90"/>
      <c r="CS91" s="90"/>
      <c r="CT91" s="90"/>
      <c r="CU91" s="90"/>
      <c r="CV91" s="72"/>
      <c r="CW91" s="50"/>
      <c r="CX91" s="50"/>
      <c r="CY91" s="50"/>
      <c r="CZ91" s="50"/>
      <c r="DA91" s="50"/>
      <c r="DB91" s="50"/>
      <c r="DC91" s="50"/>
      <c r="DD91" s="72"/>
      <c r="DE91" s="90"/>
      <c r="DF91" s="90"/>
      <c r="DG91" s="90"/>
      <c r="DH91" s="90"/>
      <c r="DI91" s="90"/>
      <c r="DJ91" s="90"/>
      <c r="DK91" s="90"/>
      <c r="DL91" s="72"/>
      <c r="DM91" s="50"/>
      <c r="DN91" s="50"/>
      <c r="DO91" s="50"/>
      <c r="DP91" s="50"/>
      <c r="DQ91" s="50"/>
      <c r="DR91" s="50"/>
      <c r="DS91" s="50"/>
      <c r="DT91" s="72"/>
      <c r="DU91" s="90"/>
      <c r="DV91" s="90"/>
      <c r="DW91" s="90"/>
      <c r="DX91" s="54"/>
      <c r="DY91" s="54"/>
      <c r="DZ91" s="54"/>
      <c r="EA91" s="54"/>
      <c r="EB91" s="54"/>
      <c r="EC91" s="54"/>
      <c r="ED91" s="54"/>
      <c r="EE91" s="54"/>
      <c r="EF91" s="54"/>
      <c r="EG91" s="49"/>
      <c r="EH91" s="49"/>
      <c r="EI91" s="50"/>
      <c r="EJ91" s="72"/>
      <c r="EK91" s="90"/>
      <c r="EL91" s="90"/>
      <c r="EM91" s="90"/>
      <c r="EN91" s="90"/>
      <c r="EO91" s="90"/>
      <c r="EP91" s="90"/>
      <c r="EQ91" s="90"/>
      <c r="ER91" s="72"/>
      <c r="ES91" s="50"/>
      <c r="ET91" s="50"/>
      <c r="EU91" s="50"/>
      <c r="EV91" s="50"/>
      <c r="EW91" s="50"/>
      <c r="EX91" s="50"/>
      <c r="EY91" s="50"/>
      <c r="EZ91" s="72"/>
      <c r="FA91" s="90"/>
      <c r="FB91" s="90"/>
      <c r="FC91" s="90"/>
      <c r="FD91" s="90"/>
      <c r="FE91" s="90"/>
      <c r="FF91" s="90"/>
      <c r="FG91" s="90"/>
      <c r="FH91" s="72"/>
      <c r="FI91" s="50"/>
      <c r="FJ91" s="50"/>
      <c r="FK91" s="50"/>
      <c r="FL91" s="50"/>
      <c r="FM91" s="50"/>
      <c r="FN91" s="50"/>
      <c r="FO91" s="50"/>
      <c r="FP91" s="72"/>
      <c r="FQ91" s="90"/>
      <c r="FR91" s="90"/>
      <c r="FS91" s="90"/>
      <c r="HU91" s="23"/>
      <c r="HV91" s="23"/>
      <c r="HW91" s="23"/>
      <c r="HX91" s="23"/>
      <c r="HY91" s="23"/>
      <c r="HZ91" s="23"/>
      <c r="IA91" s="23"/>
      <c r="IB91" s="23"/>
      <c r="IC91" s="23"/>
      <c r="ID91" s="23"/>
      <c r="IE91" s="23"/>
      <c r="IF91" s="23"/>
      <c r="IG91" s="23"/>
      <c r="IH91" s="23"/>
      <c r="II91" s="23"/>
      <c r="IJ91" s="23"/>
      <c r="IK91" s="23"/>
      <c r="IL91" s="23"/>
      <c r="IM91" s="23"/>
      <c r="IN91" s="23"/>
    </row>
    <row r="92" s="25" customFormat="true" ht="10.8" hidden="false" customHeight="true" outlineLevel="0" collapsed="false">
      <c r="A92" s="29" t="n">
        <v>16</v>
      </c>
      <c r="B92" s="29"/>
      <c r="C92" s="29"/>
      <c r="D92" s="29"/>
      <c r="E92" s="29"/>
      <c r="F92" s="29"/>
      <c r="G92" s="23"/>
      <c r="H92" s="24"/>
      <c r="I92" s="23"/>
      <c r="J92" s="29"/>
      <c r="K92" s="29"/>
      <c r="L92" s="30"/>
      <c r="M92" s="29"/>
      <c r="N92" s="31"/>
      <c r="O92" s="27"/>
      <c r="P92" s="23"/>
      <c r="Q92" s="72"/>
      <c r="R92" s="72"/>
      <c r="S92" s="72"/>
      <c r="T92" s="50"/>
      <c r="U92" s="50"/>
      <c r="V92" s="50"/>
      <c r="W92" s="50"/>
      <c r="X92" s="72"/>
      <c r="Y92" s="72"/>
      <c r="Z92" s="72"/>
      <c r="AA92" s="72"/>
      <c r="AB92" s="72"/>
      <c r="AC92" s="72"/>
      <c r="AD92" s="72"/>
      <c r="AE92" s="72"/>
      <c r="AF92" s="27"/>
      <c r="AG92" s="76"/>
      <c r="AH92" s="76"/>
      <c r="AI92" s="53"/>
      <c r="AJ92" s="79"/>
      <c r="AK92" s="79"/>
      <c r="AL92" s="53"/>
      <c r="AM92" s="53"/>
      <c r="AN92" s="53"/>
      <c r="AO92" s="53"/>
      <c r="AP92" s="53"/>
      <c r="AQ92" s="53"/>
      <c r="AR92" s="53"/>
      <c r="AS92" s="53"/>
      <c r="AT92" s="40"/>
      <c r="AU92" s="40"/>
      <c r="AV92" s="28"/>
      <c r="AW92" s="76"/>
      <c r="AX92" s="76"/>
      <c r="AY92" s="53"/>
      <c r="AZ92" s="79"/>
      <c r="BA92" s="79"/>
      <c r="BB92" s="53"/>
      <c r="BC92" s="53"/>
      <c r="BD92" s="53"/>
      <c r="BE92" s="53"/>
      <c r="BF92" s="53"/>
      <c r="BG92" s="53"/>
      <c r="BH92" s="53"/>
      <c r="BI92" s="53"/>
      <c r="BJ92" s="40"/>
      <c r="BK92" s="40"/>
      <c r="BL92" s="53"/>
      <c r="BM92" s="53"/>
      <c r="BN92" s="40"/>
      <c r="BO92" s="40"/>
      <c r="BP92" s="99"/>
      <c r="BQ92" s="96"/>
      <c r="BR92" s="97"/>
      <c r="BS92" s="27"/>
      <c r="BT92" s="27"/>
      <c r="BU92" s="49"/>
      <c r="BV92" s="49"/>
      <c r="BW92" s="49"/>
      <c r="BX92" s="49"/>
      <c r="BY92" s="49"/>
      <c r="BZ92" s="49"/>
      <c r="CA92" s="49"/>
      <c r="CB92" s="49"/>
      <c r="CC92" s="49"/>
      <c r="CD92" s="49"/>
      <c r="CE92" s="49"/>
      <c r="CF92" s="49"/>
      <c r="CG92" s="49"/>
      <c r="CH92" s="49"/>
      <c r="CI92" s="49"/>
      <c r="CJ92" s="49"/>
      <c r="CK92" s="49"/>
      <c r="CL92" s="49"/>
      <c r="CM92" s="54"/>
      <c r="CN92" s="54"/>
      <c r="CO92" s="54"/>
      <c r="CP92" s="54"/>
      <c r="CQ92" s="54"/>
      <c r="CR92" s="54"/>
      <c r="CS92" s="54"/>
      <c r="CT92" s="54"/>
      <c r="CU92" s="54"/>
      <c r="CV92" s="98"/>
      <c r="CW92" s="100"/>
      <c r="CX92" s="100"/>
      <c r="CY92" s="100"/>
      <c r="CZ92" s="54"/>
      <c r="DA92" s="54"/>
      <c r="DB92" s="54"/>
      <c r="DC92" s="54"/>
      <c r="DD92" s="54"/>
      <c r="DE92" s="54"/>
      <c r="DF92" s="54"/>
      <c r="DG92" s="54"/>
      <c r="DH92" s="54"/>
      <c r="DI92" s="72"/>
      <c r="DJ92" s="72"/>
      <c r="DK92" s="72"/>
      <c r="DL92" s="50"/>
      <c r="DM92" s="50"/>
      <c r="DN92" s="50"/>
      <c r="DO92" s="50"/>
      <c r="DP92" s="72"/>
      <c r="DQ92" s="72"/>
      <c r="DR92" s="72"/>
      <c r="DS92" s="72"/>
      <c r="DT92" s="72"/>
      <c r="DU92" s="72"/>
      <c r="DV92" s="72"/>
      <c r="DW92" s="72"/>
      <c r="DX92" s="54"/>
      <c r="DY92" s="49"/>
      <c r="DZ92" s="49"/>
      <c r="EA92" s="49"/>
      <c r="EB92" s="49"/>
      <c r="EC92" s="49"/>
      <c r="ED92" s="49"/>
      <c r="EE92" s="49"/>
      <c r="EF92" s="49"/>
      <c r="EG92" s="49"/>
      <c r="EH92" s="49"/>
      <c r="EI92" s="54"/>
      <c r="EJ92" s="54"/>
      <c r="EK92" s="54"/>
      <c r="EL92" s="54"/>
      <c r="EM92" s="54"/>
      <c r="EN92" s="54"/>
      <c r="EO92" s="54"/>
      <c r="EP92" s="54"/>
      <c r="EQ92" s="54"/>
      <c r="ER92" s="98"/>
      <c r="ES92" s="100"/>
      <c r="ET92" s="100"/>
      <c r="EU92" s="100"/>
      <c r="EV92" s="54"/>
      <c r="EW92" s="54"/>
      <c r="EX92" s="54"/>
      <c r="EY92" s="54"/>
      <c r="EZ92" s="54"/>
      <c r="FA92" s="54"/>
      <c r="FB92" s="54"/>
      <c r="FC92" s="54"/>
      <c r="FD92" s="54"/>
      <c r="FE92" s="72"/>
      <c r="FF92" s="72"/>
      <c r="FG92" s="72"/>
      <c r="FH92" s="50"/>
      <c r="FI92" s="50"/>
      <c r="FJ92" s="50"/>
      <c r="FK92" s="50"/>
      <c r="FL92" s="72"/>
      <c r="FM92" s="72"/>
      <c r="FN92" s="72"/>
      <c r="FO92" s="72"/>
      <c r="FP92" s="72"/>
      <c r="FQ92" s="72"/>
      <c r="FR92" s="72"/>
      <c r="FS92" s="72"/>
      <c r="HU92" s="23"/>
      <c r="HV92" s="23"/>
      <c r="HW92" s="23"/>
      <c r="HX92" s="23"/>
      <c r="HY92" s="23"/>
      <c r="HZ92" s="23"/>
      <c r="IA92" s="23"/>
      <c r="IB92" s="23"/>
      <c r="IC92" s="23"/>
      <c r="ID92" s="23"/>
      <c r="IE92" s="23"/>
      <c r="IF92" s="23"/>
      <c r="IG92" s="23"/>
      <c r="IH92" s="23"/>
      <c r="II92" s="23"/>
      <c r="IJ92" s="23"/>
      <c r="IK92" s="23"/>
      <c r="IL92" s="23"/>
      <c r="IM92" s="23"/>
      <c r="IN92" s="23"/>
    </row>
    <row r="93" s="25" customFormat="true" ht="10.8" hidden="false" customHeight="true" outlineLevel="0" collapsed="false">
      <c r="A93" s="32"/>
      <c r="B93" s="33"/>
      <c r="C93" s="33"/>
      <c r="D93" s="33"/>
      <c r="E93" s="34" t="s">
        <v>94</v>
      </c>
      <c r="F93" s="33"/>
      <c r="G93" s="33"/>
      <c r="H93" s="35" t="n">
        <v>2019</v>
      </c>
      <c r="I93" s="32"/>
      <c r="J93" s="33"/>
      <c r="K93" s="32"/>
      <c r="L93" s="33"/>
      <c r="M93" s="33"/>
      <c r="N93" s="33"/>
      <c r="O93" s="33"/>
      <c r="P93" s="27"/>
      <c r="Q93" s="72"/>
      <c r="R93" s="72"/>
      <c r="S93" s="72"/>
      <c r="T93" s="72"/>
      <c r="U93" s="72"/>
      <c r="V93" s="72"/>
      <c r="W93" s="72"/>
      <c r="X93" s="72"/>
      <c r="Y93" s="72"/>
      <c r="Z93" s="72"/>
      <c r="AA93" s="72"/>
      <c r="AB93" s="72"/>
      <c r="AC93" s="72"/>
      <c r="AD93" s="72"/>
      <c r="AE93" s="72"/>
      <c r="AF93" s="27"/>
      <c r="AG93" s="53"/>
      <c r="AH93" s="40"/>
      <c r="AI93" s="53"/>
      <c r="AJ93" s="81"/>
      <c r="AK93" s="40"/>
      <c r="AL93" s="81"/>
      <c r="AM93" s="81"/>
      <c r="AN93" s="53"/>
      <c r="AO93" s="53"/>
      <c r="AP93" s="53"/>
      <c r="AQ93" s="53"/>
      <c r="AR93" s="53"/>
      <c r="AS93" s="53"/>
      <c r="AT93" s="53"/>
      <c r="AU93" s="53"/>
      <c r="AV93" s="28"/>
      <c r="AW93" s="53"/>
      <c r="AX93" s="40"/>
      <c r="AY93" s="53"/>
      <c r="AZ93" s="81"/>
      <c r="BA93" s="40"/>
      <c r="BB93" s="81"/>
      <c r="BC93" s="81"/>
      <c r="BD93" s="53"/>
      <c r="BE93" s="53"/>
      <c r="BF93" s="53"/>
      <c r="BG93" s="53"/>
      <c r="BH93" s="53"/>
      <c r="BI93" s="53"/>
      <c r="BJ93" s="53"/>
      <c r="BK93" s="53"/>
      <c r="BL93" s="53"/>
      <c r="BM93" s="53"/>
      <c r="BN93" s="53"/>
      <c r="BO93" s="53"/>
      <c r="BP93" s="99"/>
      <c r="BQ93" s="96"/>
      <c r="BR93" s="97"/>
      <c r="BS93" s="27"/>
      <c r="BT93" s="27"/>
      <c r="BU93" s="54"/>
      <c r="BV93" s="54"/>
      <c r="BW93" s="54"/>
      <c r="BX93" s="54"/>
      <c r="BY93" s="54"/>
      <c r="BZ93" s="54"/>
      <c r="CA93" s="54"/>
      <c r="CB93" s="54"/>
      <c r="CC93" s="54"/>
      <c r="CD93" s="54"/>
      <c r="CE93" s="54"/>
      <c r="CF93" s="54"/>
      <c r="CG93" s="54"/>
      <c r="CH93" s="54"/>
      <c r="CI93" s="54"/>
      <c r="CJ93" s="54"/>
      <c r="CK93" s="49"/>
      <c r="CL93" s="50"/>
      <c r="CM93" s="72"/>
      <c r="CN93" s="54"/>
      <c r="CO93" s="72"/>
      <c r="CP93" s="72"/>
      <c r="CQ93" s="72"/>
      <c r="CR93" s="72"/>
      <c r="CS93" s="72"/>
      <c r="CT93" s="72"/>
      <c r="CU93" s="72"/>
      <c r="CV93" s="49"/>
      <c r="CW93" s="72"/>
      <c r="CX93" s="72"/>
      <c r="CY93" s="72"/>
      <c r="CZ93" s="72"/>
      <c r="DA93" s="72"/>
      <c r="DB93" s="72"/>
      <c r="DC93" s="72"/>
      <c r="DD93" s="54"/>
      <c r="DE93" s="72"/>
      <c r="DF93" s="72"/>
      <c r="DG93" s="72"/>
      <c r="DH93" s="72"/>
      <c r="DI93" s="72"/>
      <c r="DJ93" s="72"/>
      <c r="DK93" s="72"/>
      <c r="DL93" s="72"/>
      <c r="DM93" s="72"/>
      <c r="DN93" s="72"/>
      <c r="DO93" s="72"/>
      <c r="DP93" s="72"/>
      <c r="DQ93" s="72"/>
      <c r="DR93" s="72"/>
      <c r="DS93" s="72"/>
      <c r="DT93" s="72"/>
      <c r="DU93" s="72"/>
      <c r="DV93" s="72"/>
      <c r="DW93" s="72"/>
      <c r="DX93" s="54"/>
      <c r="DY93" s="54"/>
      <c r="DZ93" s="54"/>
      <c r="EA93" s="54"/>
      <c r="EB93" s="54"/>
      <c r="EC93" s="54"/>
      <c r="ED93" s="54"/>
      <c r="EE93" s="54"/>
      <c r="EF93" s="54"/>
      <c r="EG93" s="49"/>
      <c r="EH93" s="50"/>
      <c r="EI93" s="72"/>
      <c r="EJ93" s="54"/>
      <c r="EK93" s="72"/>
      <c r="EL93" s="72"/>
      <c r="EM93" s="72"/>
      <c r="EN93" s="72"/>
      <c r="EO93" s="72"/>
      <c r="EP93" s="72"/>
      <c r="EQ93" s="72"/>
      <c r="ER93" s="49"/>
      <c r="ES93" s="72"/>
      <c r="ET93" s="72"/>
      <c r="EU93" s="72"/>
      <c r="EV93" s="72"/>
      <c r="EW93" s="72"/>
      <c r="EX93" s="72"/>
      <c r="EY93" s="72"/>
      <c r="EZ93" s="54"/>
      <c r="FA93" s="72"/>
      <c r="FB93" s="72"/>
      <c r="FC93" s="72"/>
      <c r="FD93" s="72"/>
      <c r="FE93" s="72"/>
      <c r="FF93" s="72"/>
      <c r="FG93" s="72"/>
      <c r="FH93" s="72"/>
      <c r="FI93" s="72"/>
      <c r="FJ93" s="72"/>
      <c r="FK93" s="72"/>
      <c r="FL93" s="72"/>
      <c r="FM93" s="72"/>
      <c r="FN93" s="72"/>
      <c r="FO93" s="72"/>
      <c r="FP93" s="72"/>
      <c r="FQ93" s="72"/>
      <c r="FR93" s="72"/>
      <c r="FS93" s="72"/>
      <c r="HU93" s="23"/>
      <c r="HV93" s="23"/>
      <c r="HW93" s="23"/>
      <c r="HX93" s="23"/>
      <c r="HY93" s="23"/>
      <c r="HZ93" s="23"/>
      <c r="IA93" s="23"/>
      <c r="IB93" s="23"/>
      <c r="IC93" s="23"/>
      <c r="ID93" s="23"/>
      <c r="IE93" s="23"/>
      <c r="IF93" s="23"/>
      <c r="IG93" s="23"/>
      <c r="IH93" s="23"/>
      <c r="II93" s="23"/>
      <c r="IJ93" s="23"/>
      <c r="IK93" s="23"/>
      <c r="IL93" s="23"/>
      <c r="IM93" s="23"/>
      <c r="IN93" s="23"/>
    </row>
    <row r="94" s="25" customFormat="true" ht="10.8" hidden="false" customHeight="true" outlineLevel="0" collapsed="false">
      <c r="A94" s="37" t="n">
        <v>28</v>
      </c>
      <c r="B94" s="37" t="n">
        <v>29</v>
      </c>
      <c r="C94" s="37" t="n">
        <v>30</v>
      </c>
      <c r="D94" s="37" t="n">
        <v>31</v>
      </c>
      <c r="E94" s="37" t="n">
        <v>1</v>
      </c>
      <c r="F94" s="39" t="n">
        <v>2</v>
      </c>
      <c r="G94" s="37" t="n">
        <v>3</v>
      </c>
      <c r="H94" s="40"/>
      <c r="I94" s="37" t="n">
        <v>4</v>
      </c>
      <c r="J94" s="41" t="n">
        <v>5</v>
      </c>
      <c r="K94" s="37" t="n">
        <v>6</v>
      </c>
      <c r="L94" s="37" t="n">
        <v>7</v>
      </c>
      <c r="M94" s="37" t="n">
        <v>8</v>
      </c>
      <c r="N94" s="37" t="n">
        <v>9</v>
      </c>
      <c r="O94" s="37" t="n">
        <v>10</v>
      </c>
      <c r="P94" s="27"/>
      <c r="Q94" s="72"/>
      <c r="R94" s="72"/>
      <c r="S94" s="72"/>
      <c r="T94" s="72"/>
      <c r="U94" s="72"/>
      <c r="V94" s="72"/>
      <c r="W94" s="72"/>
      <c r="X94" s="72"/>
      <c r="Y94" s="72"/>
      <c r="Z94" s="72"/>
      <c r="AA94" s="72"/>
      <c r="AB94" s="72"/>
      <c r="AC94" s="72"/>
      <c r="AD94" s="72"/>
      <c r="AE94" s="72"/>
      <c r="AF94" s="27"/>
      <c r="AG94" s="53"/>
      <c r="AH94" s="53"/>
      <c r="AI94" s="53"/>
      <c r="AJ94" s="53"/>
      <c r="AK94" s="53"/>
      <c r="AL94" s="53"/>
      <c r="AM94" s="53"/>
      <c r="AN94" s="53"/>
      <c r="AO94" s="53"/>
      <c r="AP94" s="53"/>
      <c r="AQ94" s="53"/>
      <c r="AR94" s="53"/>
      <c r="AS94" s="53"/>
      <c r="AT94" s="40"/>
      <c r="AU94" s="40"/>
      <c r="AV94" s="28"/>
      <c r="AW94" s="53"/>
      <c r="AX94" s="53"/>
      <c r="AY94" s="53"/>
      <c r="AZ94" s="53"/>
      <c r="BA94" s="53"/>
      <c r="BB94" s="53"/>
      <c r="BC94" s="53"/>
      <c r="BD94" s="53"/>
      <c r="BE94" s="53"/>
      <c r="BF94" s="53"/>
      <c r="BG94" s="53"/>
      <c r="BH94" s="53"/>
      <c r="BI94" s="53"/>
      <c r="BJ94" s="40"/>
      <c r="BK94" s="40"/>
      <c r="BL94" s="53"/>
      <c r="BM94" s="53"/>
      <c r="BN94" s="40"/>
      <c r="BO94" s="40"/>
      <c r="BP94" s="99"/>
      <c r="BQ94" s="96"/>
      <c r="BR94" s="97"/>
      <c r="BS94" s="27"/>
      <c r="BT94" s="27"/>
      <c r="BU94" s="49"/>
      <c r="BV94" s="49"/>
      <c r="BW94" s="49"/>
      <c r="BX94" s="49"/>
      <c r="BY94" s="49"/>
      <c r="BZ94" s="49"/>
      <c r="CA94" s="49"/>
      <c r="CB94" s="49"/>
      <c r="CC94" s="49"/>
      <c r="CD94" s="82"/>
      <c r="CE94" s="49"/>
      <c r="CF94" s="49"/>
      <c r="CG94" s="49"/>
      <c r="CH94" s="49"/>
      <c r="CI94" s="49"/>
      <c r="CJ94" s="49"/>
      <c r="CK94" s="49"/>
      <c r="CL94" s="49"/>
      <c r="CM94" s="54"/>
      <c r="CN94" s="54"/>
      <c r="CO94" s="54"/>
      <c r="CP94" s="54"/>
      <c r="CQ94" s="54"/>
      <c r="CR94" s="54"/>
      <c r="CS94" s="54"/>
      <c r="CT94" s="54"/>
      <c r="CU94" s="54"/>
      <c r="CV94" s="54"/>
      <c r="CW94" s="54"/>
      <c r="CX94" s="54"/>
      <c r="CY94" s="54"/>
      <c r="CZ94" s="54"/>
      <c r="DA94" s="54"/>
      <c r="DB94" s="54"/>
      <c r="DC94" s="54"/>
      <c r="DD94" s="54"/>
      <c r="DE94" s="54"/>
      <c r="DF94" s="54"/>
      <c r="DG94" s="54"/>
      <c r="DH94" s="54"/>
      <c r="DI94" s="72"/>
      <c r="DJ94" s="72"/>
      <c r="DK94" s="72"/>
      <c r="DL94" s="72"/>
      <c r="DM94" s="72"/>
      <c r="DN94" s="72"/>
      <c r="DO94" s="72"/>
      <c r="DP94" s="72"/>
      <c r="DQ94" s="72"/>
      <c r="DR94" s="72"/>
      <c r="DS94" s="72"/>
      <c r="DT94" s="72"/>
      <c r="DU94" s="72"/>
      <c r="DV94" s="72"/>
      <c r="DW94" s="72"/>
      <c r="DX94" s="54"/>
      <c r="DY94" s="49"/>
      <c r="DZ94" s="82"/>
      <c r="EA94" s="49"/>
      <c r="EB94" s="49"/>
      <c r="EC94" s="49"/>
      <c r="ED94" s="49"/>
      <c r="EE94" s="49"/>
      <c r="EF94" s="49"/>
      <c r="EG94" s="49"/>
      <c r="EH94" s="49"/>
      <c r="EI94" s="54"/>
      <c r="EJ94" s="54"/>
      <c r="EK94" s="54"/>
      <c r="EL94" s="54"/>
      <c r="EM94" s="54"/>
      <c r="EN94" s="54"/>
      <c r="EO94" s="54"/>
      <c r="EP94" s="54"/>
      <c r="EQ94" s="54"/>
      <c r="ER94" s="54"/>
      <c r="ES94" s="54"/>
      <c r="ET94" s="54"/>
      <c r="EU94" s="54"/>
      <c r="EV94" s="54"/>
      <c r="EW94" s="54"/>
      <c r="EX94" s="54"/>
      <c r="EY94" s="54"/>
      <c r="EZ94" s="54"/>
      <c r="FA94" s="54"/>
      <c r="FB94" s="54"/>
      <c r="FC94" s="54"/>
      <c r="FD94" s="54"/>
      <c r="FE94" s="72"/>
      <c r="FF94" s="72"/>
      <c r="FG94" s="72"/>
      <c r="FH94" s="72"/>
      <c r="FI94" s="72"/>
      <c r="FJ94" s="72"/>
      <c r="FK94" s="72"/>
      <c r="FL94" s="72"/>
      <c r="FM94" s="72"/>
      <c r="FN94" s="72"/>
      <c r="FO94" s="72"/>
      <c r="FP94" s="72"/>
      <c r="FQ94" s="72"/>
      <c r="FR94" s="72"/>
      <c r="FS94" s="72"/>
      <c r="HU94" s="23"/>
      <c r="HV94" s="23"/>
      <c r="HW94" s="23"/>
      <c r="HX94" s="23"/>
      <c r="HY94" s="23"/>
      <c r="HZ94" s="23"/>
      <c r="IA94" s="23"/>
      <c r="IB94" s="23"/>
      <c r="IC94" s="23"/>
      <c r="ID94" s="23"/>
      <c r="IE94" s="23"/>
      <c r="IF94" s="23"/>
      <c r="IG94" s="23"/>
      <c r="IH94" s="23"/>
      <c r="II94" s="23"/>
      <c r="IJ94" s="23"/>
      <c r="IK94" s="23"/>
      <c r="IL94" s="23"/>
      <c r="IM94" s="23"/>
      <c r="IN94" s="23"/>
    </row>
    <row r="95" customFormat="false" ht="10.8" hidden="false" customHeight="true" outlineLevel="0" collapsed="false">
      <c r="A95" s="46" t="s">
        <v>83</v>
      </c>
      <c r="B95" s="46" t="s">
        <v>84</v>
      </c>
      <c r="C95" s="46" t="s">
        <v>85</v>
      </c>
      <c r="D95" s="46" t="s">
        <v>86</v>
      </c>
      <c r="E95" s="46" t="s">
        <v>85</v>
      </c>
      <c r="F95" s="46" t="s">
        <v>87</v>
      </c>
      <c r="G95" s="46" t="s">
        <v>83</v>
      </c>
      <c r="H95" s="47"/>
      <c r="I95" s="48" t="s">
        <v>83</v>
      </c>
      <c r="J95" s="48" t="s">
        <v>84</v>
      </c>
      <c r="K95" s="48" t="s">
        <v>85</v>
      </c>
      <c r="L95" s="48" t="s">
        <v>86</v>
      </c>
      <c r="M95" s="48" t="s">
        <v>85</v>
      </c>
      <c r="N95" s="48" t="s">
        <v>87</v>
      </c>
      <c r="O95" s="48" t="s">
        <v>83</v>
      </c>
      <c r="P95" s="101"/>
      <c r="Q95" s="72"/>
      <c r="R95" s="72"/>
      <c r="S95" s="72"/>
      <c r="T95" s="88"/>
      <c r="U95" s="72"/>
      <c r="V95" s="72"/>
      <c r="W95" s="72"/>
      <c r="X95" s="72"/>
      <c r="Y95" s="72"/>
      <c r="Z95" s="72"/>
      <c r="AA95" s="72"/>
      <c r="AB95" s="72"/>
      <c r="AC95" s="72"/>
      <c r="AD95" s="72"/>
      <c r="AE95" s="72"/>
      <c r="AF95" s="101"/>
      <c r="AG95" s="53"/>
      <c r="AH95" s="53"/>
      <c r="AI95" s="53"/>
      <c r="AJ95" s="53"/>
      <c r="AK95" s="53"/>
      <c r="AL95" s="53"/>
      <c r="AM95" s="53"/>
      <c r="AN95" s="53"/>
      <c r="AO95" s="53"/>
      <c r="AP95" s="53"/>
      <c r="AQ95" s="53"/>
      <c r="AR95" s="53"/>
      <c r="AS95" s="53"/>
      <c r="AT95" s="76"/>
      <c r="AU95" s="76"/>
      <c r="AV95" s="22"/>
      <c r="AW95" s="53"/>
      <c r="AX95" s="53"/>
      <c r="AY95" s="53"/>
      <c r="AZ95" s="53"/>
      <c r="BA95" s="53"/>
      <c r="BB95" s="53"/>
      <c r="BC95" s="53"/>
      <c r="BD95" s="53"/>
      <c r="BE95" s="53"/>
      <c r="BF95" s="53"/>
      <c r="BG95" s="53"/>
      <c r="BH95" s="53"/>
      <c r="BI95" s="53"/>
      <c r="BJ95" s="76"/>
      <c r="BK95" s="76"/>
      <c r="BL95" s="53"/>
      <c r="BM95" s="53"/>
      <c r="BN95" s="76"/>
      <c r="BO95" s="76"/>
      <c r="BP95" s="102"/>
      <c r="BQ95" s="103"/>
      <c r="BR95" s="104"/>
      <c r="BS95" s="101"/>
      <c r="BT95" s="101"/>
      <c r="BU95" s="92"/>
      <c r="BV95" s="92"/>
      <c r="BW95" s="92"/>
      <c r="BX95" s="92"/>
      <c r="BY95" s="92"/>
      <c r="BZ95" s="92"/>
      <c r="CA95" s="92"/>
      <c r="CB95" s="92"/>
      <c r="CC95" s="92"/>
      <c r="CD95" s="92"/>
      <c r="CE95" s="92"/>
      <c r="CF95" s="92"/>
      <c r="CG95" s="92"/>
      <c r="CH95" s="92"/>
      <c r="CI95" s="92"/>
      <c r="CJ95" s="92"/>
      <c r="CK95" s="54"/>
      <c r="CL95" s="54"/>
      <c r="CM95" s="72"/>
      <c r="CN95" s="54"/>
      <c r="CO95" s="72"/>
      <c r="CP95" s="72"/>
      <c r="CQ95" s="72"/>
      <c r="CR95" s="72"/>
      <c r="CS95" s="72"/>
      <c r="CT95" s="72"/>
      <c r="CU95" s="72"/>
      <c r="CV95" s="54"/>
      <c r="CW95" s="72"/>
      <c r="CX95" s="72"/>
      <c r="CY95" s="72"/>
      <c r="CZ95" s="72"/>
      <c r="DA95" s="72"/>
      <c r="DB95" s="72"/>
      <c r="DC95" s="72"/>
      <c r="DD95" s="54"/>
      <c r="DE95" s="72"/>
      <c r="DF95" s="72"/>
      <c r="DG95" s="72"/>
      <c r="DH95" s="72"/>
      <c r="DI95" s="72"/>
      <c r="DJ95" s="72"/>
      <c r="DK95" s="72"/>
      <c r="DL95" s="88"/>
      <c r="DM95" s="72"/>
      <c r="DN95" s="72"/>
      <c r="DO95" s="72"/>
      <c r="DP95" s="72"/>
      <c r="DQ95" s="72"/>
      <c r="DR95" s="72"/>
      <c r="DS95" s="72"/>
      <c r="DT95" s="72"/>
      <c r="DU95" s="72"/>
      <c r="DV95" s="72"/>
      <c r="DW95" s="72"/>
      <c r="DX95" s="54"/>
      <c r="DY95" s="92"/>
      <c r="DZ95" s="92"/>
      <c r="EA95" s="92"/>
      <c r="EB95" s="92"/>
      <c r="EC95" s="92"/>
      <c r="ED95" s="92"/>
      <c r="EE95" s="92"/>
      <c r="EF95" s="92"/>
      <c r="EG95" s="54"/>
      <c r="EH95" s="54"/>
      <c r="EI95" s="72"/>
      <c r="EJ95" s="54"/>
      <c r="EK95" s="72"/>
      <c r="EL95" s="72"/>
      <c r="EM95" s="72"/>
      <c r="EN95" s="72"/>
      <c r="EO95" s="72"/>
      <c r="EP95" s="72"/>
      <c r="EQ95" s="72"/>
      <c r="ER95" s="54"/>
      <c r="ES95" s="72"/>
      <c r="ET95" s="72"/>
      <c r="EU95" s="72"/>
      <c r="EV95" s="72"/>
      <c r="EW95" s="72"/>
      <c r="EX95" s="72"/>
      <c r="EY95" s="72"/>
      <c r="EZ95" s="54"/>
      <c r="FA95" s="72"/>
      <c r="FB95" s="72"/>
      <c r="FC95" s="72"/>
      <c r="FD95" s="72"/>
      <c r="FE95" s="72"/>
      <c r="FF95" s="72"/>
      <c r="FG95" s="72"/>
      <c r="FH95" s="88"/>
      <c r="FI95" s="72"/>
      <c r="FJ95" s="72"/>
      <c r="FK95" s="72"/>
      <c r="FL95" s="72"/>
      <c r="FM95" s="72"/>
      <c r="FN95" s="72"/>
      <c r="FO95" s="72"/>
      <c r="FP95" s="72"/>
      <c r="FQ95" s="72"/>
      <c r="FR95" s="72"/>
      <c r="FS95" s="72"/>
    </row>
    <row r="96" customFormat="false" ht="10.8" hidden="false" customHeight="true" outlineLevel="0" collapsed="false">
      <c r="A96" s="72"/>
      <c r="B96" s="72"/>
      <c r="C96" s="72"/>
      <c r="D96" s="49"/>
      <c r="E96" s="72"/>
      <c r="F96" s="72"/>
      <c r="G96" s="72"/>
      <c r="H96" s="53"/>
      <c r="I96" s="72"/>
      <c r="J96" s="72"/>
      <c r="K96" s="72"/>
      <c r="L96" s="72"/>
      <c r="M96" s="72"/>
      <c r="N96" s="72"/>
      <c r="O96" s="72"/>
      <c r="P96" s="101"/>
      <c r="Q96" s="72"/>
      <c r="R96" s="72"/>
      <c r="S96" s="72"/>
      <c r="T96" s="49"/>
      <c r="U96" s="72"/>
      <c r="V96" s="72"/>
      <c r="W96" s="72"/>
      <c r="X96" s="72"/>
      <c r="Y96" s="72"/>
      <c r="Z96" s="72"/>
      <c r="AA96" s="72"/>
      <c r="AB96" s="72"/>
      <c r="AC96" s="72"/>
      <c r="AD96" s="72"/>
      <c r="AE96" s="72"/>
      <c r="AF96" s="101"/>
      <c r="AG96" s="53"/>
      <c r="AH96" s="53"/>
      <c r="AI96" s="53"/>
      <c r="AJ96" s="53"/>
      <c r="AK96" s="53"/>
      <c r="AL96" s="53"/>
      <c r="AM96" s="53"/>
      <c r="AN96" s="53"/>
      <c r="AO96" s="53"/>
      <c r="AP96" s="53"/>
      <c r="AQ96" s="53"/>
      <c r="AR96" s="53"/>
      <c r="AS96" s="53"/>
      <c r="AT96" s="53"/>
      <c r="AU96" s="53"/>
      <c r="AV96" s="22"/>
      <c r="AW96" s="53"/>
      <c r="AX96" s="53"/>
      <c r="AY96" s="53"/>
      <c r="AZ96" s="53"/>
      <c r="BA96" s="53"/>
      <c r="BB96" s="53"/>
      <c r="BC96" s="53"/>
      <c r="BD96" s="53"/>
      <c r="BE96" s="53"/>
      <c r="BF96" s="53"/>
      <c r="BG96" s="53"/>
      <c r="BH96" s="53"/>
      <c r="BI96" s="53"/>
      <c r="BJ96" s="53"/>
      <c r="BK96" s="53"/>
      <c r="BL96" s="53"/>
      <c r="BM96" s="53"/>
      <c r="BN96" s="53"/>
      <c r="BO96" s="53"/>
      <c r="BP96" s="102"/>
      <c r="BQ96" s="103"/>
      <c r="BR96" s="104"/>
      <c r="BS96" s="101"/>
      <c r="BT96" s="101"/>
      <c r="BU96" s="54"/>
      <c r="BV96" s="54"/>
      <c r="BW96" s="54"/>
      <c r="BX96" s="54"/>
      <c r="BY96" s="54"/>
      <c r="BZ96" s="54"/>
      <c r="CA96" s="54"/>
      <c r="CB96" s="54"/>
      <c r="CC96" s="54"/>
      <c r="CD96" s="54"/>
      <c r="CE96" s="54"/>
      <c r="CF96" s="54"/>
      <c r="CG96" s="54"/>
      <c r="CH96" s="54"/>
      <c r="CI96" s="54"/>
      <c r="CJ96" s="54"/>
      <c r="CK96" s="54"/>
      <c r="CL96" s="54"/>
      <c r="CM96" s="54"/>
      <c r="CN96" s="54"/>
      <c r="CO96" s="54"/>
      <c r="CP96" s="54"/>
      <c r="CQ96" s="54"/>
      <c r="CR96" s="54"/>
      <c r="CS96" s="54"/>
      <c r="CT96" s="54"/>
      <c r="CU96" s="54"/>
      <c r="CV96" s="54"/>
      <c r="CW96" s="54"/>
      <c r="CX96" s="54"/>
      <c r="CY96" s="54"/>
      <c r="CZ96" s="54"/>
      <c r="DA96" s="54"/>
      <c r="DB96" s="54"/>
      <c r="DC96" s="54"/>
      <c r="DD96" s="54"/>
      <c r="DE96" s="54"/>
      <c r="DF96" s="54"/>
      <c r="DG96" s="54"/>
      <c r="DH96" s="54"/>
      <c r="DI96" s="72"/>
      <c r="DJ96" s="72"/>
      <c r="DK96" s="72"/>
      <c r="DL96" s="49"/>
      <c r="DM96" s="72"/>
      <c r="DN96" s="72"/>
      <c r="DO96" s="72"/>
      <c r="DP96" s="72"/>
      <c r="DQ96" s="72"/>
      <c r="DR96" s="72"/>
      <c r="DS96" s="72"/>
      <c r="DT96" s="72"/>
      <c r="DU96" s="72"/>
      <c r="DV96" s="72"/>
      <c r="DW96" s="72"/>
      <c r="DX96" s="54"/>
      <c r="DY96" s="54"/>
      <c r="DZ96" s="54"/>
      <c r="EA96" s="54"/>
      <c r="EB96" s="54"/>
      <c r="EC96" s="54"/>
      <c r="ED96" s="54"/>
      <c r="EE96" s="54"/>
      <c r="EF96" s="54"/>
      <c r="EG96" s="54"/>
      <c r="EH96" s="54"/>
      <c r="EI96" s="54"/>
      <c r="EJ96" s="54"/>
      <c r="EK96" s="54"/>
      <c r="EL96" s="54"/>
      <c r="EM96" s="54"/>
      <c r="EN96" s="54"/>
      <c r="EO96" s="54"/>
      <c r="EP96" s="54"/>
      <c r="EQ96" s="54"/>
      <c r="ER96" s="54"/>
      <c r="ES96" s="54"/>
      <c r="ET96" s="54"/>
      <c r="EU96" s="54"/>
      <c r="EV96" s="54"/>
      <c r="EW96" s="54"/>
      <c r="EX96" s="54"/>
      <c r="EY96" s="54"/>
      <c r="EZ96" s="54"/>
      <c r="FA96" s="54"/>
      <c r="FB96" s="54"/>
      <c r="FC96" s="54"/>
      <c r="FD96" s="54"/>
      <c r="FE96" s="72"/>
      <c r="FF96" s="72"/>
      <c r="FG96" s="72"/>
      <c r="FH96" s="49"/>
      <c r="FI96" s="72"/>
      <c r="FJ96" s="72"/>
      <c r="FK96" s="72"/>
      <c r="FL96" s="72"/>
      <c r="FM96" s="72"/>
      <c r="FN96" s="72"/>
      <c r="FO96" s="72"/>
      <c r="FP96" s="72"/>
      <c r="FQ96" s="72"/>
      <c r="FR96" s="72"/>
      <c r="FS96" s="72"/>
    </row>
    <row r="97" customFormat="false" ht="10.8" hidden="false" customHeight="true" outlineLevel="0" collapsed="false">
      <c r="A97" s="49"/>
      <c r="B97" s="49"/>
      <c r="C97" s="49"/>
      <c r="D97" s="49"/>
      <c r="E97" s="49"/>
      <c r="F97" s="49"/>
      <c r="G97" s="49"/>
      <c r="H97" s="40"/>
      <c r="I97" s="49"/>
      <c r="J97" s="49"/>
      <c r="K97" s="49"/>
      <c r="L97" s="72"/>
      <c r="M97" s="49"/>
      <c r="N97" s="49"/>
      <c r="O97" s="49"/>
      <c r="P97" s="101"/>
      <c r="Q97" s="49"/>
      <c r="R97" s="49"/>
      <c r="S97" s="49"/>
      <c r="T97" s="49"/>
      <c r="U97" s="49"/>
      <c r="V97" s="49"/>
      <c r="W97" s="49"/>
      <c r="X97" s="49"/>
      <c r="Y97" s="49"/>
      <c r="Z97" s="49"/>
      <c r="AA97" s="49"/>
      <c r="AB97" s="72"/>
      <c r="AC97" s="49"/>
      <c r="AD97" s="49"/>
      <c r="AE97" s="49"/>
      <c r="AF97" s="101"/>
      <c r="AG97" s="53"/>
      <c r="AH97" s="53"/>
      <c r="AI97" s="53"/>
      <c r="AJ97" s="53"/>
      <c r="AK97" s="53"/>
      <c r="AL97" s="53"/>
      <c r="AM97" s="53"/>
      <c r="AN97" s="53"/>
      <c r="AO97" s="53"/>
      <c r="AP97" s="53"/>
      <c r="AQ97" s="53"/>
      <c r="AR97" s="53"/>
      <c r="AS97" s="53"/>
      <c r="AT97" s="53"/>
      <c r="AU97" s="53"/>
      <c r="AV97" s="22"/>
      <c r="AW97" s="53"/>
      <c r="AX97" s="53"/>
      <c r="AY97" s="53"/>
      <c r="AZ97" s="53"/>
      <c r="BA97" s="53"/>
      <c r="BB97" s="53"/>
      <c r="BC97" s="53"/>
      <c r="BD97" s="53"/>
      <c r="BE97" s="53"/>
      <c r="BF97" s="53"/>
      <c r="BG97" s="53"/>
      <c r="BH97" s="53"/>
      <c r="BI97" s="53"/>
      <c r="BJ97" s="53"/>
      <c r="BK97" s="53"/>
      <c r="BL97" s="53"/>
      <c r="BM97" s="53"/>
      <c r="BN97" s="53"/>
      <c r="BO97" s="53"/>
      <c r="BP97" s="102"/>
      <c r="BQ97" s="103"/>
      <c r="BR97" s="104"/>
      <c r="BS97" s="101"/>
      <c r="BT97" s="101"/>
      <c r="BU97" s="49"/>
      <c r="BV97" s="49"/>
      <c r="BW97" s="49"/>
      <c r="BX97" s="49"/>
      <c r="BY97" s="72"/>
      <c r="BZ97" s="49"/>
      <c r="CA97" s="49"/>
      <c r="CB97" s="49"/>
      <c r="CC97" s="49"/>
      <c r="CD97" s="49"/>
      <c r="CE97" s="49"/>
      <c r="CF97" s="49"/>
      <c r="CG97" s="54"/>
      <c r="CH97" s="49"/>
      <c r="CI97" s="49"/>
      <c r="CJ97" s="49"/>
      <c r="CK97" s="49"/>
      <c r="CL97" s="49"/>
      <c r="CM97" s="49"/>
      <c r="CN97" s="72"/>
      <c r="CO97" s="49"/>
      <c r="CP97" s="49"/>
      <c r="CQ97" s="49"/>
      <c r="CR97" s="49"/>
      <c r="CS97" s="49"/>
      <c r="CT97" s="49"/>
      <c r="CU97" s="49"/>
      <c r="CV97" s="54"/>
      <c r="CW97" s="49"/>
      <c r="CX97" s="49"/>
      <c r="CY97" s="49"/>
      <c r="CZ97" s="49"/>
      <c r="DA97" s="49"/>
      <c r="DB97" s="49"/>
      <c r="DC97" s="49"/>
      <c r="DD97" s="72"/>
      <c r="DE97" s="49"/>
      <c r="DF97" s="49"/>
      <c r="DG97" s="49"/>
      <c r="DH97" s="49"/>
      <c r="DI97" s="49"/>
      <c r="DJ97" s="49"/>
      <c r="DK97" s="49"/>
      <c r="DL97" s="49"/>
      <c r="DM97" s="49"/>
      <c r="DN97" s="49"/>
      <c r="DO97" s="49"/>
      <c r="DP97" s="49"/>
      <c r="DQ97" s="49"/>
      <c r="DR97" s="49"/>
      <c r="DS97" s="49"/>
      <c r="DT97" s="72"/>
      <c r="DU97" s="49"/>
      <c r="DV97" s="49"/>
      <c r="DW97" s="49"/>
      <c r="DX97" s="54"/>
      <c r="DY97" s="49"/>
      <c r="DZ97" s="49"/>
      <c r="EA97" s="49"/>
      <c r="EB97" s="49"/>
      <c r="EC97" s="54"/>
      <c r="ED97" s="49"/>
      <c r="EE97" s="49"/>
      <c r="EF97" s="49"/>
      <c r="EG97" s="49"/>
      <c r="EH97" s="49"/>
      <c r="EI97" s="49"/>
      <c r="EJ97" s="72"/>
      <c r="EK97" s="49"/>
      <c r="EL97" s="49"/>
      <c r="EM97" s="49"/>
      <c r="EN97" s="49"/>
      <c r="EO97" s="49"/>
      <c r="EP97" s="49"/>
      <c r="EQ97" s="49"/>
      <c r="ER97" s="54"/>
      <c r="ES97" s="49"/>
      <c r="ET97" s="49"/>
      <c r="EU97" s="49"/>
      <c r="EV97" s="49"/>
      <c r="EW97" s="49"/>
      <c r="EX97" s="49"/>
      <c r="EY97" s="49"/>
      <c r="EZ97" s="72"/>
      <c r="FA97" s="49"/>
      <c r="FB97" s="49"/>
      <c r="FC97" s="49"/>
      <c r="FD97" s="49"/>
      <c r="FE97" s="49"/>
      <c r="FF97" s="49"/>
      <c r="FG97" s="49"/>
      <c r="FH97" s="49"/>
      <c r="FI97" s="49"/>
      <c r="FJ97" s="49"/>
      <c r="FK97" s="49"/>
      <c r="FL97" s="49"/>
      <c r="FM97" s="49"/>
      <c r="FN97" s="49"/>
      <c r="FO97" s="49"/>
      <c r="FP97" s="72"/>
      <c r="FQ97" s="49"/>
      <c r="FR97" s="49"/>
      <c r="FS97" s="49"/>
    </row>
    <row r="98" customFormat="false" ht="10.8" hidden="false" customHeight="true" outlineLevel="0" collapsed="false">
      <c r="A98" s="29" t="n">
        <v>17</v>
      </c>
      <c r="B98" s="29"/>
      <c r="C98" s="29"/>
      <c r="D98" s="29"/>
      <c r="E98" s="29"/>
      <c r="F98" s="29"/>
      <c r="J98" s="29"/>
      <c r="K98" s="29"/>
      <c r="L98" s="30"/>
      <c r="M98" s="29"/>
      <c r="N98" s="31"/>
      <c r="O98" s="27"/>
      <c r="P98" s="101"/>
      <c r="Q98" s="72"/>
      <c r="R98" s="72"/>
      <c r="S98" s="72"/>
      <c r="T98" s="49"/>
      <c r="U98" s="72"/>
      <c r="V98" s="72"/>
      <c r="W98" s="72"/>
      <c r="X98" s="72"/>
      <c r="Y98" s="72"/>
      <c r="Z98" s="72"/>
      <c r="AA98" s="72"/>
      <c r="AB98" s="72"/>
      <c r="AC98" s="72"/>
      <c r="AD98" s="72"/>
      <c r="AE98" s="72"/>
      <c r="AF98" s="101"/>
      <c r="AG98" s="53"/>
      <c r="AH98" s="53"/>
      <c r="AI98" s="53"/>
      <c r="AJ98" s="53"/>
      <c r="AK98" s="53"/>
      <c r="AL98" s="53"/>
      <c r="AM98" s="53"/>
      <c r="AN98" s="53"/>
      <c r="AO98" s="53"/>
      <c r="AP98" s="53"/>
      <c r="AQ98" s="53"/>
      <c r="AR98" s="53"/>
      <c r="AS98" s="53"/>
      <c r="AT98" s="53"/>
      <c r="AU98" s="53"/>
      <c r="AV98" s="22"/>
      <c r="AW98" s="53"/>
      <c r="AX98" s="53"/>
      <c r="AY98" s="53"/>
      <c r="AZ98" s="53"/>
      <c r="BA98" s="53"/>
      <c r="BB98" s="53"/>
      <c r="BC98" s="53"/>
      <c r="BD98" s="53"/>
      <c r="BE98" s="53"/>
      <c r="BF98" s="53"/>
      <c r="BG98" s="53"/>
      <c r="BH98" s="53"/>
      <c r="BI98" s="53"/>
      <c r="BJ98" s="53"/>
      <c r="BK98" s="53"/>
      <c r="BL98" s="53"/>
      <c r="BM98" s="53"/>
      <c r="BN98" s="53"/>
      <c r="BO98" s="53"/>
      <c r="BP98" s="102"/>
      <c r="BQ98" s="103"/>
      <c r="BR98" s="104"/>
      <c r="BS98" s="101"/>
      <c r="BT98" s="101"/>
      <c r="BU98" s="54"/>
      <c r="BV98" s="54"/>
      <c r="BW98" s="54"/>
      <c r="BX98" s="54"/>
      <c r="BY98" s="54"/>
      <c r="BZ98" s="54"/>
      <c r="CA98" s="54"/>
      <c r="CB98" s="54"/>
      <c r="CC98" s="54"/>
      <c r="CD98" s="54"/>
      <c r="CE98" s="54"/>
      <c r="CF98" s="54"/>
      <c r="CG98" s="54"/>
      <c r="CH98" s="54"/>
      <c r="CI98" s="54"/>
      <c r="CJ98" s="54"/>
      <c r="CK98" s="54"/>
      <c r="CL98" s="54"/>
      <c r="CM98" s="54"/>
      <c r="CN98" s="54"/>
      <c r="CO98" s="54"/>
      <c r="CP98" s="54"/>
      <c r="CQ98" s="54"/>
      <c r="CR98" s="54"/>
      <c r="CS98" s="54"/>
      <c r="CT98" s="54"/>
      <c r="CU98" s="54"/>
      <c r="CV98" s="54"/>
      <c r="CW98" s="54"/>
      <c r="CX98" s="54"/>
      <c r="CY98" s="54"/>
      <c r="CZ98" s="54"/>
      <c r="DA98" s="54"/>
      <c r="DB98" s="54"/>
      <c r="DC98" s="54"/>
      <c r="DD98" s="54"/>
      <c r="DE98" s="54"/>
      <c r="DF98" s="54"/>
      <c r="DG98" s="54"/>
      <c r="DH98" s="54"/>
      <c r="DI98" s="72"/>
      <c r="DJ98" s="72"/>
      <c r="DK98" s="72"/>
      <c r="DL98" s="49"/>
      <c r="DM98" s="72"/>
      <c r="DN98" s="72"/>
      <c r="DO98" s="72"/>
      <c r="DP98" s="72"/>
      <c r="DQ98" s="72"/>
      <c r="DR98" s="72"/>
      <c r="DS98" s="72"/>
      <c r="DT98" s="72"/>
      <c r="DU98" s="72"/>
      <c r="DV98" s="72"/>
      <c r="DW98" s="72"/>
      <c r="DX98" s="54"/>
      <c r="DY98" s="54"/>
      <c r="DZ98" s="54"/>
      <c r="EA98" s="54"/>
      <c r="EB98" s="54"/>
      <c r="EC98" s="54"/>
      <c r="ED98" s="54"/>
      <c r="EE98" s="54"/>
      <c r="EF98" s="54"/>
      <c r="EG98" s="54"/>
      <c r="EH98" s="54"/>
      <c r="EI98" s="54"/>
      <c r="EJ98" s="54"/>
      <c r="EK98" s="54"/>
      <c r="EL98" s="54"/>
      <c r="EM98" s="54"/>
      <c r="EN98" s="54"/>
      <c r="EO98" s="54"/>
      <c r="EP98" s="54"/>
      <c r="EQ98" s="54"/>
      <c r="ER98" s="54"/>
      <c r="ES98" s="54"/>
      <c r="ET98" s="54"/>
      <c r="EU98" s="54"/>
      <c r="EV98" s="54"/>
      <c r="EW98" s="54"/>
      <c r="EX98" s="54"/>
      <c r="EY98" s="54"/>
      <c r="EZ98" s="54"/>
      <c r="FA98" s="54"/>
      <c r="FB98" s="54"/>
      <c r="FC98" s="54"/>
      <c r="FD98" s="54"/>
      <c r="FE98" s="72"/>
      <c r="FF98" s="72"/>
      <c r="FG98" s="72"/>
      <c r="FH98" s="49"/>
      <c r="FI98" s="72"/>
      <c r="FJ98" s="72"/>
      <c r="FK98" s="72"/>
      <c r="FL98" s="72"/>
      <c r="FM98" s="72"/>
      <c r="FN98" s="72"/>
      <c r="FO98" s="72"/>
      <c r="FP98" s="72"/>
      <c r="FQ98" s="72"/>
      <c r="FR98" s="72"/>
      <c r="FS98" s="72"/>
    </row>
    <row r="99" customFormat="false" ht="10.8" hidden="false" customHeight="true" outlineLevel="0" collapsed="false">
      <c r="A99" s="32" t="s">
        <v>94</v>
      </c>
      <c r="B99" s="33"/>
      <c r="C99" s="33"/>
      <c r="D99" s="33"/>
      <c r="E99" s="32"/>
      <c r="F99" s="32"/>
      <c r="G99" s="33"/>
      <c r="H99" s="35" t="n">
        <v>2019</v>
      </c>
      <c r="I99" s="33"/>
      <c r="J99" s="33"/>
      <c r="K99" s="33"/>
      <c r="L99" s="33"/>
      <c r="M99" s="33"/>
      <c r="N99" s="33"/>
      <c r="O99" s="33"/>
      <c r="P99" s="101"/>
      <c r="Q99" s="49"/>
      <c r="R99" s="49"/>
      <c r="S99" s="49"/>
      <c r="T99" s="49"/>
      <c r="U99" s="49"/>
      <c r="V99" s="49"/>
      <c r="W99" s="72"/>
      <c r="X99" s="49"/>
      <c r="Y99" s="49"/>
      <c r="Z99" s="49"/>
      <c r="AA99" s="49"/>
      <c r="AB99" s="49"/>
      <c r="AC99" s="49"/>
      <c r="AD99" s="49"/>
      <c r="AE99" s="49"/>
      <c r="AF99" s="101"/>
      <c r="AG99" s="53"/>
      <c r="AH99" s="53"/>
      <c r="AI99" s="53"/>
      <c r="AJ99" s="53"/>
      <c r="AK99" s="53"/>
      <c r="AL99" s="53"/>
      <c r="AM99" s="53"/>
      <c r="AN99" s="53"/>
      <c r="AO99" s="53"/>
      <c r="AP99" s="53"/>
      <c r="AQ99" s="53"/>
      <c r="AR99" s="53"/>
      <c r="AS99" s="53"/>
      <c r="AT99" s="53"/>
      <c r="AU99" s="53"/>
      <c r="AV99" s="22"/>
      <c r="AW99" s="53"/>
      <c r="AX99" s="53"/>
      <c r="AY99" s="53"/>
      <c r="AZ99" s="53"/>
      <c r="BA99" s="53"/>
      <c r="BB99" s="53"/>
      <c r="BC99" s="53"/>
      <c r="BD99" s="53"/>
      <c r="BE99" s="53"/>
      <c r="BF99" s="53"/>
      <c r="BG99" s="53"/>
      <c r="BH99" s="53"/>
      <c r="BI99" s="53"/>
      <c r="BJ99" s="53"/>
      <c r="BK99" s="53"/>
      <c r="BL99" s="53"/>
      <c r="BM99" s="53"/>
      <c r="BN99" s="53"/>
      <c r="BO99" s="53"/>
      <c r="BP99" s="102"/>
      <c r="BQ99" s="105"/>
      <c r="BR99" s="104"/>
      <c r="BS99" s="101"/>
      <c r="BT99" s="101"/>
      <c r="BU99" s="72"/>
      <c r="BV99" s="49"/>
      <c r="BW99" s="49"/>
      <c r="BX99" s="49"/>
      <c r="BY99" s="49"/>
      <c r="BZ99" s="49"/>
      <c r="CA99" s="49"/>
      <c r="CB99" s="49"/>
      <c r="CC99" s="49"/>
      <c r="CD99" s="49"/>
      <c r="CE99" s="49"/>
      <c r="CF99" s="49"/>
      <c r="CG99" s="54"/>
      <c r="CH99" s="49"/>
      <c r="CI99" s="49"/>
      <c r="CJ99" s="72"/>
      <c r="CK99" s="49"/>
      <c r="CL99" s="49"/>
      <c r="CM99" s="49"/>
      <c r="CN99" s="49"/>
      <c r="CO99" s="49"/>
      <c r="CP99" s="49"/>
      <c r="CQ99" s="49"/>
      <c r="CR99" s="49"/>
      <c r="CS99" s="49"/>
      <c r="CT99" s="49"/>
      <c r="CU99" s="49"/>
      <c r="CV99" s="54"/>
      <c r="CW99" s="49"/>
      <c r="CX99" s="49"/>
      <c r="CY99" s="72"/>
      <c r="CZ99" s="49"/>
      <c r="DA99" s="49"/>
      <c r="DB99" s="49"/>
      <c r="DC99" s="49"/>
      <c r="DD99" s="49"/>
      <c r="DE99" s="49"/>
      <c r="DF99" s="49"/>
      <c r="DG99" s="49"/>
      <c r="DH99" s="49"/>
      <c r="DI99" s="49"/>
      <c r="DJ99" s="49"/>
      <c r="DK99" s="49"/>
      <c r="DL99" s="49"/>
      <c r="DM99" s="49"/>
      <c r="DN99" s="49"/>
      <c r="DO99" s="72"/>
      <c r="DP99" s="49"/>
      <c r="DQ99" s="49"/>
      <c r="DR99" s="49"/>
      <c r="DS99" s="49"/>
      <c r="DT99" s="49"/>
      <c r="DU99" s="49"/>
      <c r="DV99" s="49"/>
      <c r="DW99" s="49"/>
      <c r="DX99" s="54"/>
      <c r="DY99" s="49"/>
      <c r="DZ99" s="49"/>
      <c r="EA99" s="49"/>
      <c r="EB99" s="49"/>
      <c r="EC99" s="54"/>
      <c r="ED99" s="49"/>
      <c r="EE99" s="49"/>
      <c r="EF99" s="72"/>
      <c r="EG99" s="49"/>
      <c r="EH99" s="49"/>
      <c r="EI99" s="49"/>
      <c r="EJ99" s="49"/>
      <c r="EK99" s="49"/>
      <c r="EL99" s="49"/>
      <c r="EM99" s="49"/>
      <c r="EN99" s="49"/>
      <c r="EO99" s="49"/>
      <c r="EP99" s="49"/>
      <c r="EQ99" s="49"/>
      <c r="ER99" s="54"/>
      <c r="ES99" s="49"/>
      <c r="ET99" s="49"/>
      <c r="EU99" s="72"/>
      <c r="EV99" s="49"/>
      <c r="EW99" s="49"/>
      <c r="EX99" s="49"/>
      <c r="EY99" s="49"/>
      <c r="EZ99" s="49"/>
      <c r="FA99" s="49"/>
      <c r="FB99" s="49"/>
      <c r="FC99" s="49"/>
      <c r="FD99" s="49"/>
      <c r="FE99" s="49"/>
      <c r="FF99" s="49"/>
      <c r="FG99" s="49"/>
      <c r="FH99" s="49"/>
      <c r="FI99" s="49"/>
      <c r="FJ99" s="49"/>
      <c r="FK99" s="72"/>
      <c r="FL99" s="49"/>
      <c r="FM99" s="49"/>
      <c r="FN99" s="49"/>
      <c r="FO99" s="49"/>
      <c r="FP99" s="49"/>
      <c r="FQ99" s="49"/>
      <c r="FR99" s="49"/>
      <c r="FS99" s="49"/>
    </row>
    <row r="100" customFormat="false" ht="10.8" hidden="false" customHeight="true" outlineLevel="0" collapsed="false">
      <c r="A100" s="37" t="n">
        <v>11</v>
      </c>
      <c r="B100" s="37" t="n">
        <v>12</v>
      </c>
      <c r="C100" s="37" t="n">
        <v>13</v>
      </c>
      <c r="D100" s="37" t="n">
        <v>14</v>
      </c>
      <c r="E100" s="37" t="n">
        <v>15</v>
      </c>
      <c r="F100" s="39" t="n">
        <v>16</v>
      </c>
      <c r="G100" s="37" t="n">
        <v>17</v>
      </c>
      <c r="H100" s="40"/>
      <c r="I100" s="37" t="n">
        <v>18</v>
      </c>
      <c r="J100" s="41" t="n">
        <v>19</v>
      </c>
      <c r="K100" s="37" t="n">
        <v>20</v>
      </c>
      <c r="L100" s="37" t="n">
        <v>21</v>
      </c>
      <c r="M100" s="37" t="n">
        <v>22</v>
      </c>
      <c r="N100" s="37" t="n">
        <v>23</v>
      </c>
      <c r="O100" s="37" t="n">
        <v>24</v>
      </c>
      <c r="P100" s="101"/>
      <c r="Q100" s="72"/>
      <c r="R100" s="72"/>
      <c r="S100" s="72"/>
      <c r="T100" s="49"/>
      <c r="U100" s="72"/>
      <c r="V100" s="72"/>
      <c r="W100" s="72"/>
      <c r="X100" s="72"/>
      <c r="Y100" s="72"/>
      <c r="Z100" s="72"/>
      <c r="AA100" s="72"/>
      <c r="AB100" s="72"/>
      <c r="AC100" s="72"/>
      <c r="AD100" s="72"/>
      <c r="AE100" s="72"/>
      <c r="AF100" s="101"/>
      <c r="AG100" s="53"/>
      <c r="AH100" s="53"/>
      <c r="AI100" s="53"/>
      <c r="AJ100" s="53"/>
      <c r="AK100" s="53"/>
      <c r="AL100" s="53"/>
      <c r="AM100" s="53"/>
      <c r="AN100" s="53"/>
      <c r="AO100" s="53"/>
      <c r="AP100" s="53"/>
      <c r="AQ100" s="53"/>
      <c r="AR100" s="53"/>
      <c r="AS100" s="53"/>
      <c r="AT100" s="53"/>
      <c r="AU100" s="53"/>
      <c r="AV100" s="22"/>
      <c r="AW100" s="53"/>
      <c r="AX100" s="53"/>
      <c r="AY100" s="53"/>
      <c r="AZ100" s="53"/>
      <c r="BA100" s="53"/>
      <c r="BB100" s="53"/>
      <c r="BC100" s="53"/>
      <c r="BD100" s="53"/>
      <c r="BE100" s="53"/>
      <c r="BF100" s="53"/>
      <c r="BG100" s="53"/>
      <c r="BH100" s="53"/>
      <c r="BI100" s="53"/>
      <c r="BJ100" s="53"/>
      <c r="BK100" s="53"/>
      <c r="BL100" s="53"/>
      <c r="BM100" s="53"/>
      <c r="BN100" s="53"/>
      <c r="BO100" s="53"/>
      <c r="BP100" s="102"/>
      <c r="BQ100" s="105"/>
      <c r="BR100" s="104"/>
      <c r="BS100" s="101"/>
      <c r="BT100" s="101"/>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4"/>
      <c r="DE100" s="54"/>
      <c r="DF100" s="54"/>
      <c r="DG100" s="54"/>
      <c r="DH100" s="54"/>
      <c r="DI100" s="72"/>
      <c r="DJ100" s="72"/>
      <c r="DK100" s="72"/>
      <c r="DL100" s="49"/>
      <c r="DM100" s="72"/>
      <c r="DN100" s="72"/>
      <c r="DO100" s="72"/>
      <c r="DP100" s="72"/>
      <c r="DQ100" s="72"/>
      <c r="DR100" s="72"/>
      <c r="DS100" s="72"/>
      <c r="DT100" s="72"/>
      <c r="DU100" s="72"/>
      <c r="DV100" s="72"/>
      <c r="DW100" s="72"/>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72"/>
      <c r="FF100" s="72"/>
      <c r="FG100" s="72"/>
      <c r="FH100" s="49"/>
      <c r="FI100" s="72"/>
      <c r="FJ100" s="72"/>
      <c r="FK100" s="72"/>
      <c r="FL100" s="72"/>
      <c r="FM100" s="72"/>
      <c r="FN100" s="72"/>
      <c r="FO100" s="72"/>
      <c r="FP100" s="72"/>
      <c r="FQ100" s="72"/>
      <c r="FR100" s="72"/>
      <c r="FS100" s="72"/>
    </row>
    <row r="101" customFormat="false" ht="10.8" hidden="false" customHeight="true" outlineLevel="0" collapsed="false">
      <c r="A101" s="46" t="s">
        <v>83</v>
      </c>
      <c r="B101" s="46" t="s">
        <v>84</v>
      </c>
      <c r="C101" s="46" t="s">
        <v>85</v>
      </c>
      <c r="D101" s="46" t="s">
        <v>86</v>
      </c>
      <c r="E101" s="46" t="s">
        <v>85</v>
      </c>
      <c r="F101" s="46" t="s">
        <v>87</v>
      </c>
      <c r="G101" s="46" t="s">
        <v>83</v>
      </c>
      <c r="H101" s="47"/>
      <c r="I101" s="48" t="s">
        <v>83</v>
      </c>
      <c r="J101" s="48" t="s">
        <v>84</v>
      </c>
      <c r="K101" s="48" t="s">
        <v>85</v>
      </c>
      <c r="L101" s="48" t="s">
        <v>86</v>
      </c>
      <c r="M101" s="48" t="s">
        <v>85</v>
      </c>
      <c r="N101" s="48" t="s">
        <v>87</v>
      </c>
      <c r="O101" s="48" t="s">
        <v>83</v>
      </c>
      <c r="P101" s="101"/>
      <c r="Q101" s="49"/>
      <c r="R101" s="49"/>
      <c r="S101" s="49"/>
      <c r="T101" s="49"/>
      <c r="U101" s="49"/>
      <c r="V101" s="49"/>
      <c r="W101" s="49"/>
      <c r="X101" s="49"/>
      <c r="Y101" s="49"/>
      <c r="Z101" s="49"/>
      <c r="AA101" s="49"/>
      <c r="AB101" s="49"/>
      <c r="AC101" s="49"/>
      <c r="AD101" s="49"/>
      <c r="AE101" s="49"/>
      <c r="AF101" s="101"/>
      <c r="AG101" s="53"/>
      <c r="AH101" s="53"/>
      <c r="AI101" s="53"/>
      <c r="AJ101" s="53"/>
      <c r="AK101" s="53"/>
      <c r="AL101" s="53"/>
      <c r="AM101" s="53"/>
      <c r="AN101" s="53"/>
      <c r="AO101" s="53"/>
      <c r="AP101" s="53"/>
      <c r="AQ101" s="53"/>
      <c r="AR101" s="53"/>
      <c r="AS101" s="53"/>
      <c r="AT101" s="53"/>
      <c r="AU101" s="53"/>
      <c r="AV101" s="22"/>
      <c r="AW101" s="53"/>
      <c r="AX101" s="53"/>
      <c r="AY101" s="53"/>
      <c r="AZ101" s="53"/>
      <c r="BA101" s="53"/>
      <c r="BB101" s="53"/>
      <c r="BC101" s="53"/>
      <c r="BD101" s="53"/>
      <c r="BE101" s="53"/>
      <c r="BF101" s="53"/>
      <c r="BG101" s="53"/>
      <c r="BH101" s="53"/>
      <c r="BI101" s="53"/>
      <c r="BJ101" s="53"/>
      <c r="BK101" s="53"/>
      <c r="BL101" s="53"/>
      <c r="BM101" s="53"/>
      <c r="BN101" s="53"/>
      <c r="BO101" s="53"/>
      <c r="BP101" s="102"/>
      <c r="BQ101" s="105"/>
      <c r="BR101" s="104"/>
      <c r="BS101" s="101"/>
      <c r="BT101" s="101"/>
      <c r="BU101" s="49"/>
      <c r="BV101" s="49"/>
      <c r="BW101" s="49"/>
      <c r="BX101" s="49"/>
      <c r="BY101" s="49"/>
      <c r="BZ101" s="49"/>
      <c r="CA101" s="49"/>
      <c r="CB101" s="49"/>
      <c r="CC101" s="49"/>
      <c r="CD101" s="49"/>
      <c r="CE101" s="49"/>
      <c r="CF101" s="49"/>
      <c r="CG101" s="54"/>
      <c r="CH101" s="49"/>
      <c r="CI101" s="49"/>
      <c r="CJ101" s="49"/>
      <c r="CK101" s="49"/>
      <c r="CL101" s="49"/>
      <c r="CM101" s="49"/>
      <c r="CN101" s="49"/>
      <c r="CO101" s="49"/>
      <c r="CP101" s="49"/>
      <c r="CQ101" s="49"/>
      <c r="CR101" s="49"/>
      <c r="CS101" s="49"/>
      <c r="CT101" s="49"/>
      <c r="CU101" s="49"/>
      <c r="CV101" s="54"/>
      <c r="CW101" s="49"/>
      <c r="CX101" s="49"/>
      <c r="CY101" s="49"/>
      <c r="CZ101" s="49"/>
      <c r="DA101" s="49"/>
      <c r="DB101" s="49"/>
      <c r="DC101" s="49"/>
      <c r="DD101" s="49"/>
      <c r="DE101" s="49"/>
      <c r="DF101" s="49"/>
      <c r="DG101" s="49"/>
      <c r="DH101" s="49"/>
      <c r="DI101" s="49"/>
      <c r="DJ101" s="49"/>
      <c r="DK101" s="49"/>
      <c r="DL101" s="49"/>
      <c r="DM101" s="49"/>
      <c r="DN101" s="49"/>
      <c r="DO101" s="49"/>
      <c r="DP101" s="49"/>
      <c r="DQ101" s="49"/>
      <c r="DR101" s="49"/>
      <c r="DS101" s="49"/>
      <c r="DT101" s="49"/>
      <c r="DU101" s="49"/>
      <c r="DV101" s="49"/>
      <c r="DW101" s="49"/>
      <c r="DX101" s="54"/>
      <c r="DY101" s="49"/>
      <c r="DZ101" s="49"/>
      <c r="EA101" s="49"/>
      <c r="EB101" s="49"/>
      <c r="EC101" s="54"/>
      <c r="ED101" s="49"/>
      <c r="EE101" s="49"/>
      <c r="EF101" s="49"/>
      <c r="EG101" s="49"/>
      <c r="EH101" s="49"/>
      <c r="EI101" s="49"/>
      <c r="EJ101" s="49"/>
      <c r="EK101" s="49"/>
      <c r="EL101" s="49"/>
      <c r="EM101" s="49"/>
      <c r="EN101" s="49"/>
      <c r="EO101" s="49"/>
      <c r="EP101" s="49"/>
      <c r="EQ101" s="49"/>
      <c r="ER101" s="54"/>
      <c r="ES101" s="49"/>
      <c r="ET101" s="49"/>
      <c r="EU101" s="49"/>
      <c r="EV101" s="49"/>
      <c r="EW101" s="49"/>
      <c r="EX101" s="49"/>
      <c r="EY101" s="49"/>
      <c r="EZ101" s="49"/>
      <c r="FA101" s="49"/>
      <c r="FB101" s="49"/>
      <c r="FC101" s="49"/>
      <c r="FD101" s="49"/>
      <c r="FE101" s="49"/>
      <c r="FF101" s="49"/>
      <c r="FG101" s="49"/>
      <c r="FH101" s="49"/>
      <c r="FI101" s="49"/>
      <c r="FJ101" s="49"/>
      <c r="FK101" s="49"/>
      <c r="FL101" s="49"/>
      <c r="FM101" s="49"/>
      <c r="FN101" s="49"/>
      <c r="FO101" s="49"/>
      <c r="FP101" s="49"/>
      <c r="FQ101" s="49"/>
      <c r="FR101" s="49"/>
      <c r="FS101" s="49"/>
    </row>
    <row r="102" customFormat="false" ht="10.8" hidden="false" customHeight="true" outlineLevel="0" collapsed="false">
      <c r="A102" s="72"/>
      <c r="B102" s="72"/>
      <c r="C102" s="72"/>
      <c r="D102" s="49"/>
      <c r="E102" s="72"/>
      <c r="F102" s="72"/>
      <c r="G102" s="72"/>
      <c r="H102" s="53"/>
      <c r="I102" s="72"/>
      <c r="J102" s="72"/>
      <c r="K102" s="72"/>
      <c r="L102" s="72"/>
      <c r="M102" s="72"/>
      <c r="N102" s="72"/>
      <c r="O102" s="72"/>
      <c r="P102" s="101"/>
      <c r="Q102" s="72"/>
      <c r="R102" s="72"/>
      <c r="S102" s="72"/>
      <c r="T102" s="49"/>
      <c r="U102" s="72"/>
      <c r="V102" s="72"/>
      <c r="W102" s="72"/>
      <c r="X102" s="72"/>
      <c r="Y102" s="72"/>
      <c r="Z102" s="72"/>
      <c r="AA102" s="72"/>
      <c r="AB102" s="72"/>
      <c r="AC102" s="72"/>
      <c r="AD102" s="72"/>
      <c r="AE102" s="72"/>
      <c r="AF102" s="101"/>
      <c r="AG102" s="53"/>
      <c r="AH102" s="53"/>
      <c r="AI102" s="53"/>
      <c r="AJ102" s="53"/>
      <c r="AK102" s="53"/>
      <c r="AL102" s="53"/>
      <c r="AM102" s="53"/>
      <c r="AN102" s="53"/>
      <c r="AO102" s="53"/>
      <c r="AP102" s="53"/>
      <c r="AQ102" s="53"/>
      <c r="AR102" s="53"/>
      <c r="AS102" s="53"/>
      <c r="AT102" s="53"/>
      <c r="AU102" s="53"/>
      <c r="AV102" s="22"/>
      <c r="AW102" s="53"/>
      <c r="AX102" s="53"/>
      <c r="AY102" s="53"/>
      <c r="AZ102" s="53"/>
      <c r="BA102" s="53"/>
      <c r="BB102" s="53"/>
      <c r="BC102" s="53"/>
      <c r="BD102" s="53"/>
      <c r="BE102" s="53"/>
      <c r="BF102" s="53"/>
      <c r="BG102" s="53"/>
      <c r="BH102" s="53"/>
      <c r="BI102" s="53"/>
      <c r="BJ102" s="53"/>
      <c r="BK102" s="53"/>
      <c r="BL102" s="53"/>
      <c r="BM102" s="53"/>
      <c r="BN102" s="53"/>
      <c r="BO102" s="53"/>
      <c r="BP102" s="102"/>
      <c r="BQ102" s="105"/>
      <c r="BR102" s="104"/>
      <c r="BS102" s="101"/>
      <c r="BT102" s="101"/>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49"/>
      <c r="CW102" s="54"/>
      <c r="CX102" s="54"/>
      <c r="CY102" s="54"/>
      <c r="CZ102" s="54"/>
      <c r="DA102" s="54"/>
      <c r="DB102" s="54"/>
      <c r="DC102" s="54"/>
      <c r="DD102" s="54"/>
      <c r="DE102" s="54"/>
      <c r="DF102" s="54"/>
      <c r="DG102" s="54"/>
      <c r="DH102" s="54"/>
      <c r="DI102" s="72"/>
      <c r="DJ102" s="72"/>
      <c r="DK102" s="72"/>
      <c r="DL102" s="49"/>
      <c r="DM102" s="72"/>
      <c r="DN102" s="72"/>
      <c r="DO102" s="72"/>
      <c r="DP102" s="72"/>
      <c r="DQ102" s="72"/>
      <c r="DR102" s="72"/>
      <c r="DS102" s="72"/>
      <c r="DT102" s="72"/>
      <c r="DU102" s="72"/>
      <c r="DV102" s="72"/>
      <c r="DW102" s="72"/>
      <c r="DX102" s="54"/>
      <c r="DY102" s="54"/>
      <c r="DZ102" s="54"/>
      <c r="EA102" s="54"/>
      <c r="EB102" s="54"/>
      <c r="EC102" s="54"/>
      <c r="ED102" s="54"/>
      <c r="EE102" s="54"/>
      <c r="EF102" s="54"/>
      <c r="EG102" s="54"/>
      <c r="EH102" s="54"/>
      <c r="EI102" s="54"/>
      <c r="EJ102" s="54"/>
      <c r="EK102" s="54"/>
      <c r="EL102" s="54"/>
      <c r="EM102" s="54"/>
      <c r="EN102" s="54"/>
      <c r="EO102" s="54"/>
      <c r="EP102" s="54"/>
      <c r="EQ102" s="54"/>
      <c r="ER102" s="49"/>
      <c r="ES102" s="54"/>
      <c r="ET102" s="54"/>
      <c r="EU102" s="54"/>
      <c r="EV102" s="54"/>
      <c r="EW102" s="54"/>
      <c r="EX102" s="54"/>
      <c r="EY102" s="54"/>
      <c r="EZ102" s="54"/>
      <c r="FA102" s="54"/>
      <c r="FB102" s="54"/>
      <c r="FC102" s="54"/>
      <c r="FD102" s="54"/>
      <c r="FE102" s="72"/>
      <c r="FF102" s="72"/>
      <c r="FG102" s="72"/>
      <c r="FH102" s="49"/>
      <c r="FI102" s="72"/>
      <c r="FJ102" s="72"/>
      <c r="FK102" s="72"/>
      <c r="FL102" s="72"/>
      <c r="FM102" s="72"/>
      <c r="FN102" s="72"/>
      <c r="FO102" s="72"/>
      <c r="FP102" s="72"/>
      <c r="FQ102" s="72"/>
      <c r="FR102" s="72"/>
      <c r="FS102" s="72"/>
    </row>
    <row r="103" customFormat="false" ht="10.8" hidden="false" customHeight="true" outlineLevel="0" collapsed="false">
      <c r="A103" s="49"/>
      <c r="B103" s="49"/>
      <c r="C103" s="49"/>
      <c r="D103" s="49"/>
      <c r="E103" s="49"/>
      <c r="F103" s="72"/>
      <c r="G103" s="49"/>
      <c r="H103" s="40"/>
      <c r="I103" s="49"/>
      <c r="J103" s="49"/>
      <c r="K103" s="49"/>
      <c r="L103" s="49"/>
      <c r="M103" s="49"/>
      <c r="N103" s="49"/>
      <c r="O103" s="49"/>
      <c r="P103" s="101"/>
      <c r="Q103" s="49"/>
      <c r="R103" s="49"/>
      <c r="S103" s="49"/>
      <c r="T103" s="49"/>
      <c r="U103" s="49"/>
      <c r="V103" s="72"/>
      <c r="W103" s="49"/>
      <c r="X103" s="49"/>
      <c r="Y103" s="49"/>
      <c r="Z103" s="49"/>
      <c r="AA103" s="49"/>
      <c r="AB103" s="49"/>
      <c r="AC103" s="49"/>
      <c r="AD103" s="49"/>
      <c r="AE103" s="49"/>
      <c r="AF103" s="101"/>
      <c r="AG103" s="53"/>
      <c r="AH103" s="53"/>
      <c r="AI103" s="53"/>
      <c r="AJ103" s="53"/>
      <c r="AK103" s="53"/>
      <c r="AL103" s="53"/>
      <c r="AM103" s="53"/>
      <c r="AN103" s="53"/>
      <c r="AO103" s="53"/>
      <c r="AP103" s="53"/>
      <c r="AQ103" s="53"/>
      <c r="AR103" s="53"/>
      <c r="AS103" s="53"/>
      <c r="AT103" s="53"/>
      <c r="AU103" s="53"/>
      <c r="AV103" s="22"/>
      <c r="AW103" s="53"/>
      <c r="AX103" s="53"/>
      <c r="AY103" s="53"/>
      <c r="AZ103" s="53"/>
      <c r="BA103" s="53"/>
      <c r="BB103" s="53"/>
      <c r="BC103" s="53"/>
      <c r="BD103" s="53"/>
      <c r="BE103" s="53"/>
      <c r="BF103" s="53"/>
      <c r="BG103" s="53"/>
      <c r="BH103" s="53"/>
      <c r="BI103" s="53"/>
      <c r="BJ103" s="53"/>
      <c r="BK103" s="53"/>
      <c r="BL103" s="53"/>
      <c r="BM103" s="53"/>
      <c r="BN103" s="53"/>
      <c r="BO103" s="53"/>
      <c r="BP103" s="102"/>
      <c r="BQ103" s="105"/>
      <c r="BR103" s="104"/>
      <c r="BS103" s="101"/>
      <c r="BT103" s="101"/>
      <c r="BU103" s="49"/>
      <c r="BV103" s="49"/>
      <c r="BW103" s="49"/>
      <c r="BX103" s="49"/>
      <c r="BY103" s="49"/>
      <c r="BZ103" s="49"/>
      <c r="CA103" s="49"/>
      <c r="CB103" s="49"/>
      <c r="CC103" s="49"/>
      <c r="CD103" s="49"/>
      <c r="CE103" s="49"/>
      <c r="CF103" s="49"/>
      <c r="CG103" s="54"/>
      <c r="CH103" s="49"/>
      <c r="CI103" s="72"/>
      <c r="CJ103" s="49"/>
      <c r="CK103" s="49"/>
      <c r="CL103" s="49"/>
      <c r="CM103" s="49"/>
      <c r="CN103" s="49"/>
      <c r="CO103" s="49"/>
      <c r="CP103" s="49"/>
      <c r="CQ103" s="49"/>
      <c r="CR103" s="49"/>
      <c r="CS103" s="49"/>
      <c r="CT103" s="49"/>
      <c r="CU103" s="49"/>
      <c r="CV103" s="49"/>
      <c r="CW103" s="49"/>
      <c r="CX103" s="72"/>
      <c r="CY103" s="49"/>
      <c r="CZ103" s="49"/>
      <c r="DA103" s="49"/>
      <c r="DB103" s="49"/>
      <c r="DC103" s="49"/>
      <c r="DD103" s="49"/>
      <c r="DE103" s="49"/>
      <c r="DF103" s="49"/>
      <c r="DG103" s="49"/>
      <c r="DH103" s="49"/>
      <c r="DI103" s="49"/>
      <c r="DJ103" s="49"/>
      <c r="DK103" s="49"/>
      <c r="DL103" s="49"/>
      <c r="DM103" s="49"/>
      <c r="DN103" s="72"/>
      <c r="DO103" s="49"/>
      <c r="DP103" s="49"/>
      <c r="DQ103" s="49"/>
      <c r="DR103" s="49"/>
      <c r="DS103" s="49"/>
      <c r="DT103" s="49"/>
      <c r="DU103" s="49"/>
      <c r="DV103" s="49"/>
      <c r="DW103" s="49"/>
      <c r="DX103" s="54"/>
      <c r="DY103" s="49"/>
      <c r="DZ103" s="49"/>
      <c r="EA103" s="49"/>
      <c r="EB103" s="49"/>
      <c r="EC103" s="54"/>
      <c r="ED103" s="49"/>
      <c r="EE103" s="72"/>
      <c r="EF103" s="49"/>
      <c r="EG103" s="49"/>
      <c r="EH103" s="49"/>
      <c r="EI103" s="49"/>
      <c r="EJ103" s="49"/>
      <c r="EK103" s="49"/>
      <c r="EL103" s="49"/>
      <c r="EM103" s="49"/>
      <c r="EN103" s="49"/>
      <c r="EO103" s="49"/>
      <c r="EP103" s="49"/>
      <c r="EQ103" s="49"/>
      <c r="ER103" s="49"/>
      <c r="ES103" s="49"/>
      <c r="ET103" s="72"/>
      <c r="EU103" s="49"/>
      <c r="EV103" s="49"/>
      <c r="EW103" s="49"/>
      <c r="EX103" s="49"/>
      <c r="EY103" s="49"/>
      <c r="EZ103" s="49"/>
      <c r="FA103" s="49"/>
      <c r="FB103" s="49"/>
      <c r="FC103" s="49"/>
      <c r="FD103" s="49"/>
      <c r="FE103" s="49"/>
      <c r="FF103" s="49"/>
      <c r="FG103" s="49"/>
      <c r="FH103" s="49"/>
      <c r="FI103" s="49"/>
      <c r="FJ103" s="72"/>
      <c r="FK103" s="49"/>
      <c r="FL103" s="49"/>
      <c r="FM103" s="49"/>
      <c r="FN103" s="49"/>
      <c r="FO103" s="49"/>
      <c r="FP103" s="49"/>
      <c r="FQ103" s="49"/>
      <c r="FR103" s="49"/>
      <c r="FS103" s="49"/>
    </row>
    <row r="104" customFormat="false" ht="10.8" hidden="false" customHeight="true" outlineLevel="0" collapsed="false">
      <c r="A104" s="29" t="n">
        <v>18</v>
      </c>
      <c r="B104" s="29"/>
      <c r="C104" s="29"/>
      <c r="D104" s="29"/>
      <c r="E104" s="29"/>
      <c r="F104" s="29"/>
      <c r="J104" s="29"/>
      <c r="K104" s="29"/>
      <c r="L104" s="30"/>
      <c r="M104" s="29"/>
      <c r="N104" s="31"/>
      <c r="O104" s="27"/>
      <c r="P104" s="101"/>
      <c r="Q104" s="72"/>
      <c r="R104" s="72"/>
      <c r="S104" s="72"/>
      <c r="T104" s="86"/>
      <c r="U104" s="72"/>
      <c r="V104" s="72"/>
      <c r="W104" s="72"/>
      <c r="X104" s="72"/>
      <c r="Y104" s="72"/>
      <c r="Z104" s="72"/>
      <c r="AA104" s="72"/>
      <c r="AB104" s="72"/>
      <c r="AC104" s="72"/>
      <c r="AD104" s="72"/>
      <c r="AE104" s="72"/>
      <c r="AF104" s="101"/>
      <c r="AG104" s="53"/>
      <c r="AH104" s="53"/>
      <c r="AI104" s="53"/>
      <c r="AJ104" s="53"/>
      <c r="AK104" s="53"/>
      <c r="AL104" s="53"/>
      <c r="AM104" s="53"/>
      <c r="AN104" s="53"/>
      <c r="AO104" s="53"/>
      <c r="AP104" s="53"/>
      <c r="AQ104" s="53"/>
      <c r="AR104" s="53"/>
      <c r="AS104" s="53"/>
      <c r="AT104" s="53"/>
      <c r="AU104" s="53"/>
      <c r="AV104" s="22"/>
      <c r="AW104" s="53"/>
      <c r="AX104" s="53"/>
      <c r="AY104" s="53"/>
      <c r="AZ104" s="53"/>
      <c r="BA104" s="53"/>
      <c r="BB104" s="53"/>
      <c r="BC104" s="53"/>
      <c r="BD104" s="53"/>
      <c r="BE104" s="53"/>
      <c r="BF104" s="53"/>
      <c r="BG104" s="53"/>
      <c r="BH104" s="53"/>
      <c r="BI104" s="53"/>
      <c r="BJ104" s="53"/>
      <c r="BK104" s="53"/>
      <c r="BL104" s="53"/>
      <c r="BM104" s="53"/>
      <c r="BN104" s="53"/>
      <c r="BO104" s="53"/>
      <c r="BP104" s="102"/>
      <c r="BQ104" s="105"/>
      <c r="BR104" s="104"/>
      <c r="BS104" s="101"/>
      <c r="BT104" s="101"/>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85"/>
      <c r="CW104" s="54"/>
      <c r="CX104" s="54"/>
      <c r="CY104" s="54"/>
      <c r="CZ104" s="54"/>
      <c r="DA104" s="54"/>
      <c r="DB104" s="54"/>
      <c r="DC104" s="54"/>
      <c r="DD104" s="54"/>
      <c r="DE104" s="54"/>
      <c r="DF104" s="54"/>
      <c r="DG104" s="54"/>
      <c r="DH104" s="54"/>
      <c r="DI104" s="72"/>
      <c r="DJ104" s="72"/>
      <c r="DK104" s="72"/>
      <c r="DL104" s="86"/>
      <c r="DM104" s="72"/>
      <c r="DN104" s="72"/>
      <c r="DO104" s="72"/>
      <c r="DP104" s="72"/>
      <c r="DQ104" s="72"/>
      <c r="DR104" s="72"/>
      <c r="DS104" s="72"/>
      <c r="DT104" s="72"/>
      <c r="DU104" s="72"/>
      <c r="DV104" s="72"/>
      <c r="DW104" s="72"/>
      <c r="DX104" s="54"/>
      <c r="DY104" s="54"/>
      <c r="DZ104" s="54"/>
      <c r="EA104" s="54"/>
      <c r="EB104" s="54"/>
      <c r="EC104" s="54"/>
      <c r="ED104" s="54"/>
      <c r="EE104" s="54"/>
      <c r="EF104" s="54"/>
      <c r="EG104" s="54"/>
      <c r="EH104" s="54"/>
      <c r="EI104" s="54"/>
      <c r="EJ104" s="54"/>
      <c r="EK104" s="54"/>
      <c r="EL104" s="54"/>
      <c r="EM104" s="54"/>
      <c r="EN104" s="54"/>
      <c r="EO104" s="54"/>
      <c r="EP104" s="54"/>
      <c r="EQ104" s="54"/>
      <c r="ER104" s="85"/>
      <c r="ES104" s="54"/>
      <c r="ET104" s="54"/>
      <c r="EU104" s="54"/>
      <c r="EV104" s="54"/>
      <c r="EW104" s="54"/>
      <c r="EX104" s="54"/>
      <c r="EY104" s="54"/>
      <c r="EZ104" s="54"/>
      <c r="FA104" s="54"/>
      <c r="FB104" s="54"/>
      <c r="FC104" s="54"/>
      <c r="FD104" s="54"/>
      <c r="FE104" s="72"/>
      <c r="FF104" s="72"/>
      <c r="FG104" s="72"/>
      <c r="FH104" s="86"/>
      <c r="FI104" s="72"/>
      <c r="FJ104" s="72"/>
      <c r="FK104" s="72"/>
      <c r="FL104" s="72"/>
      <c r="FM104" s="72"/>
      <c r="FN104" s="72"/>
      <c r="FO104" s="72"/>
      <c r="FP104" s="72"/>
      <c r="FQ104" s="72"/>
      <c r="FR104" s="72"/>
      <c r="FS104" s="72"/>
    </row>
    <row r="105" customFormat="false" ht="10.8" hidden="false" customHeight="true" outlineLevel="0" collapsed="false">
      <c r="A105" s="32" t="s">
        <v>94</v>
      </c>
      <c r="B105" s="32"/>
      <c r="C105" s="33"/>
      <c r="D105" s="33"/>
      <c r="E105" s="32"/>
      <c r="F105" s="33"/>
      <c r="G105" s="106"/>
      <c r="H105" s="35" t="n">
        <v>2019</v>
      </c>
      <c r="I105" s="32" t="s">
        <v>95</v>
      </c>
      <c r="J105" s="33"/>
      <c r="K105" s="33"/>
      <c r="L105" s="33"/>
      <c r="M105" s="33"/>
      <c r="N105" s="33"/>
      <c r="O105" s="33"/>
      <c r="P105" s="101"/>
      <c r="Q105" s="49"/>
      <c r="R105" s="49"/>
      <c r="S105" s="49"/>
      <c r="T105" s="90"/>
      <c r="U105" s="49"/>
      <c r="V105" s="49"/>
      <c r="W105" s="72"/>
      <c r="X105" s="49"/>
      <c r="Y105" s="49"/>
      <c r="Z105" s="49"/>
      <c r="AA105" s="49"/>
      <c r="AB105" s="49"/>
      <c r="AC105" s="49"/>
      <c r="AD105" s="49"/>
      <c r="AE105" s="49"/>
      <c r="AF105" s="101"/>
      <c r="AG105" s="53"/>
      <c r="AH105" s="53"/>
      <c r="AI105" s="53"/>
      <c r="AJ105" s="53"/>
      <c r="AK105" s="53"/>
      <c r="AL105" s="53"/>
      <c r="AM105" s="53"/>
      <c r="AN105" s="53"/>
      <c r="AO105" s="53"/>
      <c r="AP105" s="53"/>
      <c r="AQ105" s="53"/>
      <c r="AR105" s="53"/>
      <c r="AS105" s="53"/>
      <c r="AT105" s="53"/>
      <c r="AU105" s="53"/>
      <c r="AV105" s="22"/>
      <c r="AW105" s="53"/>
      <c r="AX105" s="53"/>
      <c r="AY105" s="53"/>
      <c r="AZ105" s="53"/>
      <c r="BA105" s="53"/>
      <c r="BB105" s="53"/>
      <c r="BC105" s="53"/>
      <c r="BD105" s="53"/>
      <c r="BE105" s="53"/>
      <c r="BF105" s="53"/>
      <c r="BG105" s="53"/>
      <c r="BH105" s="53"/>
      <c r="BI105" s="53"/>
      <c r="BJ105" s="53"/>
      <c r="BK105" s="53"/>
      <c r="BL105" s="53"/>
      <c r="BM105" s="53"/>
      <c r="BN105" s="53"/>
      <c r="BO105" s="53"/>
      <c r="BP105" s="102"/>
      <c r="BQ105" s="105"/>
      <c r="BR105" s="104"/>
      <c r="BS105" s="101"/>
      <c r="BT105" s="101"/>
      <c r="BU105" s="72"/>
      <c r="BV105" s="49"/>
      <c r="BW105" s="49"/>
      <c r="BX105" s="49"/>
      <c r="BY105" s="49"/>
      <c r="BZ105" s="49"/>
      <c r="CA105" s="49"/>
      <c r="CB105" s="49"/>
      <c r="CC105" s="49"/>
      <c r="CD105" s="49"/>
      <c r="CE105" s="49"/>
      <c r="CF105" s="49"/>
      <c r="CG105" s="54"/>
      <c r="CH105" s="49"/>
      <c r="CI105" s="49"/>
      <c r="CJ105" s="72"/>
      <c r="CK105" s="49"/>
      <c r="CL105" s="49"/>
      <c r="CM105" s="49"/>
      <c r="CN105" s="49"/>
      <c r="CO105" s="49"/>
      <c r="CP105" s="49"/>
      <c r="CQ105" s="49"/>
      <c r="CR105" s="49"/>
      <c r="CS105" s="49"/>
      <c r="CT105" s="49"/>
      <c r="CU105" s="49"/>
      <c r="CV105" s="54"/>
      <c r="CW105" s="49"/>
      <c r="CX105" s="49"/>
      <c r="CY105" s="72"/>
      <c r="CZ105" s="49"/>
      <c r="DA105" s="49"/>
      <c r="DB105" s="49"/>
      <c r="DC105" s="49"/>
      <c r="DD105" s="49"/>
      <c r="DE105" s="49"/>
      <c r="DF105" s="49"/>
      <c r="DG105" s="49"/>
      <c r="DH105" s="49"/>
      <c r="DI105" s="49"/>
      <c r="DJ105" s="49"/>
      <c r="DK105" s="49"/>
      <c r="DL105" s="90"/>
      <c r="DM105" s="49"/>
      <c r="DN105" s="49"/>
      <c r="DO105" s="72"/>
      <c r="DP105" s="49"/>
      <c r="DQ105" s="49"/>
      <c r="DR105" s="49"/>
      <c r="DS105" s="49"/>
      <c r="DT105" s="49"/>
      <c r="DU105" s="49"/>
      <c r="DV105" s="49"/>
      <c r="DW105" s="49"/>
      <c r="DX105" s="54"/>
      <c r="DY105" s="49"/>
      <c r="DZ105" s="49"/>
      <c r="EA105" s="49"/>
      <c r="EB105" s="49"/>
      <c r="EC105" s="54"/>
      <c r="ED105" s="49"/>
      <c r="EE105" s="49"/>
      <c r="EF105" s="72"/>
      <c r="EG105" s="49"/>
      <c r="EH105" s="49"/>
      <c r="EI105" s="49"/>
      <c r="EJ105" s="49"/>
      <c r="EK105" s="49"/>
      <c r="EL105" s="49"/>
      <c r="EM105" s="49"/>
      <c r="EN105" s="49"/>
      <c r="EO105" s="49"/>
      <c r="EP105" s="49"/>
      <c r="EQ105" s="49"/>
      <c r="ER105" s="54"/>
      <c r="ES105" s="49"/>
      <c r="ET105" s="49"/>
      <c r="EU105" s="72"/>
      <c r="EV105" s="49"/>
      <c r="EW105" s="49"/>
      <c r="EX105" s="49"/>
      <c r="EY105" s="49"/>
      <c r="EZ105" s="49"/>
      <c r="FA105" s="49"/>
      <c r="FB105" s="49"/>
      <c r="FC105" s="49"/>
      <c r="FD105" s="49"/>
      <c r="FE105" s="49"/>
      <c r="FF105" s="49"/>
      <c r="FG105" s="49"/>
      <c r="FH105" s="90"/>
      <c r="FI105" s="49"/>
      <c r="FJ105" s="49"/>
      <c r="FK105" s="72"/>
      <c r="FL105" s="49"/>
      <c r="FM105" s="49"/>
      <c r="FN105" s="49"/>
      <c r="FO105" s="49"/>
      <c r="FP105" s="49"/>
      <c r="FQ105" s="49"/>
      <c r="FR105" s="49"/>
      <c r="FS105" s="49"/>
    </row>
    <row r="106" customFormat="false" ht="10.8" hidden="false" customHeight="true" outlineLevel="0" collapsed="false">
      <c r="A106" s="37" t="n">
        <v>25</v>
      </c>
      <c r="B106" s="37" t="n">
        <v>26</v>
      </c>
      <c r="C106" s="37" t="n">
        <v>27</v>
      </c>
      <c r="D106" s="37" t="n">
        <v>28</v>
      </c>
      <c r="E106" s="37" t="n">
        <v>29</v>
      </c>
      <c r="F106" s="39" t="n">
        <v>30</v>
      </c>
      <c r="G106" s="37" t="n">
        <v>31</v>
      </c>
      <c r="H106" s="40"/>
      <c r="I106" s="37" t="n">
        <v>1</v>
      </c>
      <c r="J106" s="107" t="n">
        <v>2</v>
      </c>
      <c r="K106" s="37" t="n">
        <v>3</v>
      </c>
      <c r="L106" s="37" t="n">
        <v>4</v>
      </c>
      <c r="M106" s="37" t="n">
        <v>5</v>
      </c>
      <c r="N106" s="37" t="n">
        <v>6</v>
      </c>
      <c r="O106" s="37" t="n">
        <v>7</v>
      </c>
      <c r="P106" s="101"/>
      <c r="Q106" s="72"/>
      <c r="R106" s="72"/>
      <c r="S106" s="72"/>
      <c r="T106" s="49"/>
      <c r="U106" s="72"/>
      <c r="V106" s="72"/>
      <c r="W106" s="72"/>
      <c r="X106" s="72"/>
      <c r="Y106" s="72"/>
      <c r="Z106" s="72"/>
      <c r="AA106" s="72"/>
      <c r="AB106" s="72"/>
      <c r="AC106" s="72"/>
      <c r="AD106" s="72"/>
      <c r="AE106" s="72"/>
      <c r="AF106" s="101"/>
      <c r="AG106" s="53"/>
      <c r="AH106" s="53"/>
      <c r="AI106" s="53"/>
      <c r="AJ106" s="53"/>
      <c r="AK106" s="53"/>
      <c r="AL106" s="53"/>
      <c r="AM106" s="53"/>
      <c r="AN106" s="53"/>
      <c r="AO106" s="53"/>
      <c r="AP106" s="53"/>
      <c r="AQ106" s="53"/>
      <c r="AR106" s="53"/>
      <c r="AS106" s="53"/>
      <c r="AT106" s="53"/>
      <c r="AU106" s="53"/>
      <c r="AV106" s="22"/>
      <c r="AW106" s="53"/>
      <c r="AX106" s="53"/>
      <c r="AY106" s="53"/>
      <c r="AZ106" s="53"/>
      <c r="BA106" s="53"/>
      <c r="BB106" s="53"/>
      <c r="BC106" s="53"/>
      <c r="BD106" s="53"/>
      <c r="BE106" s="53"/>
      <c r="BF106" s="53"/>
      <c r="BG106" s="53"/>
      <c r="BH106" s="53"/>
      <c r="BI106" s="53"/>
      <c r="BJ106" s="53"/>
      <c r="BK106" s="53"/>
      <c r="BL106" s="53"/>
      <c r="BM106" s="53"/>
      <c r="BN106" s="53"/>
      <c r="BO106" s="53"/>
      <c r="BP106" s="102"/>
      <c r="BQ106" s="105"/>
      <c r="BR106" s="104"/>
      <c r="BS106" s="101"/>
      <c r="BT106" s="101"/>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90"/>
      <c r="CW106" s="54"/>
      <c r="CX106" s="54"/>
      <c r="CY106" s="54"/>
      <c r="CZ106" s="54"/>
      <c r="DA106" s="54"/>
      <c r="DB106" s="54"/>
      <c r="DC106" s="54"/>
      <c r="DD106" s="54"/>
      <c r="DE106" s="54"/>
      <c r="DF106" s="54"/>
      <c r="DG106" s="54"/>
      <c r="DH106" s="54"/>
      <c r="DI106" s="72"/>
      <c r="DJ106" s="72"/>
      <c r="DK106" s="72"/>
      <c r="DL106" s="49"/>
      <c r="DM106" s="72"/>
      <c r="DN106" s="72"/>
      <c r="DO106" s="72"/>
      <c r="DP106" s="72"/>
      <c r="DQ106" s="72"/>
      <c r="DR106" s="72"/>
      <c r="DS106" s="72"/>
      <c r="DT106" s="72"/>
      <c r="DU106" s="72"/>
      <c r="DV106" s="72"/>
      <c r="DW106" s="72"/>
      <c r="DX106" s="54"/>
      <c r="DY106" s="54"/>
      <c r="DZ106" s="54"/>
      <c r="EA106" s="54"/>
      <c r="EB106" s="54"/>
      <c r="EC106" s="54"/>
      <c r="ED106" s="54"/>
      <c r="EE106" s="54"/>
      <c r="EF106" s="54"/>
      <c r="EG106" s="54"/>
      <c r="EH106" s="54"/>
      <c r="EI106" s="54"/>
      <c r="EJ106" s="54"/>
      <c r="EK106" s="54"/>
      <c r="EL106" s="54"/>
      <c r="EM106" s="54"/>
      <c r="EN106" s="54"/>
      <c r="EO106" s="54"/>
      <c r="EP106" s="54"/>
      <c r="EQ106" s="54"/>
      <c r="ER106" s="90"/>
      <c r="ES106" s="54"/>
      <c r="ET106" s="54"/>
      <c r="EU106" s="54"/>
      <c r="EV106" s="54"/>
      <c r="EW106" s="54"/>
      <c r="EX106" s="54"/>
      <c r="EY106" s="54"/>
      <c r="EZ106" s="54"/>
      <c r="FA106" s="54"/>
      <c r="FB106" s="54"/>
      <c r="FC106" s="54"/>
      <c r="FD106" s="54"/>
      <c r="FE106" s="72"/>
      <c r="FF106" s="72"/>
      <c r="FG106" s="72"/>
      <c r="FH106" s="49"/>
      <c r="FI106" s="72"/>
      <c r="FJ106" s="72"/>
      <c r="FK106" s="72"/>
      <c r="FL106" s="72"/>
      <c r="FM106" s="72"/>
      <c r="FN106" s="72"/>
      <c r="FO106" s="72"/>
      <c r="FP106" s="72"/>
      <c r="FQ106" s="72"/>
      <c r="FR106" s="72"/>
      <c r="FS106" s="72"/>
    </row>
    <row r="107" customFormat="false" ht="10.8" hidden="false" customHeight="true" outlineLevel="0" collapsed="false">
      <c r="A107" s="46" t="s">
        <v>83</v>
      </c>
      <c r="B107" s="46" t="s">
        <v>84</v>
      </c>
      <c r="C107" s="46" t="s">
        <v>85</v>
      </c>
      <c r="D107" s="46" t="s">
        <v>86</v>
      </c>
      <c r="E107" s="46" t="s">
        <v>85</v>
      </c>
      <c r="F107" s="46" t="s">
        <v>87</v>
      </c>
      <c r="G107" s="46" t="s">
        <v>83</v>
      </c>
      <c r="H107" s="47"/>
      <c r="I107" s="48" t="s">
        <v>83</v>
      </c>
      <c r="J107" s="48" t="s">
        <v>84</v>
      </c>
      <c r="K107" s="48" t="s">
        <v>85</v>
      </c>
      <c r="L107" s="48" t="s">
        <v>86</v>
      </c>
      <c r="M107" s="48" t="s">
        <v>85</v>
      </c>
      <c r="N107" s="48" t="s">
        <v>87</v>
      </c>
      <c r="O107" s="48" t="s">
        <v>83</v>
      </c>
      <c r="P107" s="101"/>
      <c r="Q107" s="49"/>
      <c r="R107" s="49"/>
      <c r="S107" s="49"/>
      <c r="T107" s="86"/>
      <c r="U107" s="49"/>
      <c r="V107" s="49"/>
      <c r="W107" s="49"/>
      <c r="X107" s="49"/>
      <c r="Y107" s="49"/>
      <c r="Z107" s="49"/>
      <c r="AA107" s="49"/>
      <c r="AB107" s="49"/>
      <c r="AC107" s="49"/>
      <c r="AD107" s="49"/>
      <c r="AE107" s="49"/>
      <c r="AF107" s="101"/>
      <c r="AG107" s="53"/>
      <c r="AH107" s="53"/>
      <c r="AI107" s="53"/>
      <c r="AJ107" s="53"/>
      <c r="AK107" s="53"/>
      <c r="AL107" s="53"/>
      <c r="AM107" s="53"/>
      <c r="AN107" s="53"/>
      <c r="AO107" s="53"/>
      <c r="AP107" s="53"/>
      <c r="AQ107" s="53"/>
      <c r="AR107" s="53"/>
      <c r="AS107" s="53"/>
      <c r="AT107" s="53"/>
      <c r="AU107" s="53"/>
      <c r="AV107" s="22"/>
      <c r="AW107" s="53"/>
      <c r="AX107" s="53"/>
      <c r="AY107" s="53"/>
      <c r="AZ107" s="53"/>
      <c r="BA107" s="53"/>
      <c r="BB107" s="53"/>
      <c r="BC107" s="53"/>
      <c r="BD107" s="53"/>
      <c r="BE107" s="53"/>
      <c r="BF107" s="53"/>
      <c r="BG107" s="53"/>
      <c r="BH107" s="53"/>
      <c r="BI107" s="53"/>
      <c r="BJ107" s="53"/>
      <c r="BK107" s="53"/>
      <c r="BL107" s="53"/>
      <c r="BM107" s="53"/>
      <c r="BN107" s="53"/>
      <c r="BO107" s="53"/>
      <c r="BP107" s="102"/>
      <c r="BQ107" s="105"/>
      <c r="BR107" s="104"/>
      <c r="BS107" s="101"/>
      <c r="BT107" s="101"/>
      <c r="BU107" s="49"/>
      <c r="BV107" s="49"/>
      <c r="BW107" s="49"/>
      <c r="BX107" s="49"/>
      <c r="BY107" s="49"/>
      <c r="BZ107" s="49"/>
      <c r="CA107" s="49"/>
      <c r="CB107" s="49"/>
      <c r="CC107" s="82"/>
      <c r="CD107" s="49"/>
      <c r="CE107" s="49"/>
      <c r="CF107" s="49"/>
      <c r="CG107" s="54"/>
      <c r="CH107" s="49"/>
      <c r="CI107" s="49"/>
      <c r="CJ107" s="49"/>
      <c r="CK107" s="49"/>
      <c r="CL107" s="49"/>
      <c r="CM107" s="49"/>
      <c r="CN107" s="49"/>
      <c r="CO107" s="49"/>
      <c r="CP107" s="49"/>
      <c r="CQ107" s="49"/>
      <c r="CR107" s="82"/>
      <c r="CS107" s="49"/>
      <c r="CT107" s="49"/>
      <c r="CU107" s="49"/>
      <c r="CV107" s="54"/>
      <c r="CW107" s="49"/>
      <c r="CX107" s="49"/>
      <c r="CY107" s="49"/>
      <c r="CZ107" s="49"/>
      <c r="DA107" s="49"/>
      <c r="DB107" s="49"/>
      <c r="DC107" s="49"/>
      <c r="DD107" s="49"/>
      <c r="DE107" s="49"/>
      <c r="DF107" s="49"/>
      <c r="DG107" s="49"/>
      <c r="DH107" s="82"/>
      <c r="DI107" s="49"/>
      <c r="DJ107" s="49"/>
      <c r="DK107" s="49"/>
      <c r="DL107" s="86"/>
      <c r="DM107" s="49"/>
      <c r="DN107" s="49"/>
      <c r="DO107" s="49"/>
      <c r="DP107" s="49"/>
      <c r="DQ107" s="49"/>
      <c r="DR107" s="49"/>
      <c r="DS107" s="49"/>
      <c r="DT107" s="49"/>
      <c r="DU107" s="49"/>
      <c r="DV107" s="49"/>
      <c r="DW107" s="49"/>
      <c r="DX107" s="54"/>
      <c r="DY107" s="82"/>
      <c r="DZ107" s="49"/>
      <c r="EA107" s="49"/>
      <c r="EB107" s="49"/>
      <c r="EC107" s="54"/>
      <c r="ED107" s="49"/>
      <c r="EE107" s="49"/>
      <c r="EF107" s="49"/>
      <c r="EG107" s="49"/>
      <c r="EH107" s="49"/>
      <c r="EI107" s="49"/>
      <c r="EJ107" s="49"/>
      <c r="EK107" s="49"/>
      <c r="EL107" s="49"/>
      <c r="EM107" s="49"/>
      <c r="EN107" s="82"/>
      <c r="EO107" s="49"/>
      <c r="EP107" s="49"/>
      <c r="EQ107" s="49"/>
      <c r="ER107" s="54"/>
      <c r="ES107" s="49"/>
      <c r="ET107" s="49"/>
      <c r="EU107" s="49"/>
      <c r="EV107" s="49"/>
      <c r="EW107" s="49"/>
      <c r="EX107" s="49"/>
      <c r="EY107" s="49"/>
      <c r="EZ107" s="49"/>
      <c r="FA107" s="49"/>
      <c r="FB107" s="49"/>
      <c r="FC107" s="49"/>
      <c r="FD107" s="82"/>
      <c r="FE107" s="49"/>
      <c r="FF107" s="49"/>
      <c r="FG107" s="49"/>
      <c r="FH107" s="86"/>
      <c r="FI107" s="49"/>
      <c r="FJ107" s="49"/>
      <c r="FK107" s="49"/>
      <c r="FL107" s="49"/>
      <c r="FM107" s="49"/>
      <c r="FN107" s="49"/>
      <c r="FO107" s="49"/>
      <c r="FP107" s="49"/>
      <c r="FQ107" s="49"/>
      <c r="FR107" s="49"/>
      <c r="FS107" s="49"/>
    </row>
    <row r="108" customFormat="false" ht="10.8" hidden="false" customHeight="true" outlineLevel="0" collapsed="false">
      <c r="A108" s="72"/>
      <c r="B108" s="72"/>
      <c r="C108" s="72"/>
      <c r="D108" s="86"/>
      <c r="E108" s="72"/>
      <c r="F108" s="72"/>
      <c r="G108" s="72"/>
      <c r="H108" s="53"/>
      <c r="I108" s="72"/>
      <c r="J108" s="72"/>
      <c r="K108" s="72"/>
      <c r="L108" s="72"/>
      <c r="M108" s="72"/>
      <c r="N108" s="72"/>
      <c r="O108" s="72"/>
      <c r="P108" s="101"/>
      <c r="Q108" s="72"/>
      <c r="R108" s="72"/>
      <c r="S108" s="72"/>
      <c r="T108" s="86"/>
      <c r="U108" s="72"/>
      <c r="V108" s="72"/>
      <c r="W108" s="72"/>
      <c r="X108" s="72"/>
      <c r="Y108" s="72"/>
      <c r="Z108" s="72"/>
      <c r="AA108" s="72"/>
      <c r="AB108" s="72"/>
      <c r="AC108" s="72"/>
      <c r="AD108" s="72"/>
      <c r="AE108" s="72"/>
      <c r="AF108" s="101"/>
      <c r="AG108" s="53"/>
      <c r="AH108" s="53"/>
      <c r="AI108" s="53"/>
      <c r="AJ108" s="53"/>
      <c r="AK108" s="53"/>
      <c r="AL108" s="53"/>
      <c r="AM108" s="53"/>
      <c r="AN108" s="53"/>
      <c r="AO108" s="53"/>
      <c r="AP108" s="53"/>
      <c r="AQ108" s="53"/>
      <c r="AR108" s="53"/>
      <c r="AS108" s="53"/>
      <c r="AT108" s="53"/>
      <c r="AU108" s="53"/>
      <c r="AV108" s="22"/>
      <c r="AW108" s="53"/>
      <c r="AX108" s="53"/>
      <c r="AY108" s="53"/>
      <c r="AZ108" s="53"/>
      <c r="BA108" s="53"/>
      <c r="BB108" s="53"/>
      <c r="BC108" s="53"/>
      <c r="BD108" s="53"/>
      <c r="BE108" s="53"/>
      <c r="BF108" s="53"/>
      <c r="BG108" s="53"/>
      <c r="BH108" s="53"/>
      <c r="BI108" s="53"/>
      <c r="BJ108" s="53"/>
      <c r="BK108" s="53"/>
      <c r="BL108" s="53"/>
      <c r="BM108" s="53"/>
      <c r="BN108" s="53"/>
      <c r="BO108" s="53"/>
      <c r="BP108" s="102"/>
      <c r="BQ108" s="105"/>
      <c r="BR108" s="104"/>
      <c r="BS108" s="101"/>
      <c r="BT108" s="101"/>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49"/>
      <c r="CW108" s="54"/>
      <c r="CX108" s="54"/>
      <c r="CY108" s="54"/>
      <c r="CZ108" s="54"/>
      <c r="DA108" s="54"/>
      <c r="DB108" s="54"/>
      <c r="DC108" s="54"/>
      <c r="DD108" s="54"/>
      <c r="DE108" s="54"/>
      <c r="DF108" s="54"/>
      <c r="DG108" s="54"/>
      <c r="DH108" s="54"/>
      <c r="DI108" s="72"/>
      <c r="DJ108" s="72"/>
      <c r="DK108" s="72"/>
      <c r="DL108" s="86"/>
      <c r="DM108" s="72"/>
      <c r="DN108" s="72"/>
      <c r="DO108" s="72"/>
      <c r="DP108" s="72"/>
      <c r="DQ108" s="72"/>
      <c r="DR108" s="72"/>
      <c r="DS108" s="72"/>
      <c r="DT108" s="72"/>
      <c r="DU108" s="72"/>
      <c r="DV108" s="72"/>
      <c r="DW108" s="72"/>
      <c r="DX108" s="54"/>
      <c r="DY108" s="54"/>
      <c r="DZ108" s="54"/>
      <c r="EA108" s="54"/>
      <c r="EB108" s="54"/>
      <c r="EC108" s="54"/>
      <c r="ED108" s="54"/>
      <c r="EE108" s="54"/>
      <c r="EF108" s="54"/>
      <c r="EG108" s="54"/>
      <c r="EH108" s="54"/>
      <c r="EI108" s="54"/>
      <c r="EJ108" s="54"/>
      <c r="EK108" s="54"/>
      <c r="EL108" s="54"/>
      <c r="EM108" s="54"/>
      <c r="EN108" s="54"/>
      <c r="EO108" s="54"/>
      <c r="EP108" s="54"/>
      <c r="EQ108" s="54"/>
      <c r="ER108" s="49"/>
      <c r="ES108" s="54"/>
      <c r="ET108" s="54"/>
      <c r="EU108" s="54"/>
      <c r="EV108" s="54"/>
      <c r="EW108" s="54"/>
      <c r="EX108" s="54"/>
      <c r="EY108" s="54"/>
      <c r="EZ108" s="54"/>
      <c r="FA108" s="54"/>
      <c r="FB108" s="54"/>
      <c r="FC108" s="54"/>
      <c r="FD108" s="54"/>
      <c r="FE108" s="72"/>
      <c r="FF108" s="72"/>
      <c r="FG108" s="72"/>
      <c r="FH108" s="86"/>
      <c r="FI108" s="72"/>
      <c r="FJ108" s="72"/>
      <c r="FK108" s="72"/>
      <c r="FL108" s="72"/>
      <c r="FM108" s="72"/>
      <c r="FN108" s="72"/>
      <c r="FO108" s="72"/>
      <c r="FP108" s="72"/>
      <c r="FQ108" s="72"/>
      <c r="FR108" s="72"/>
      <c r="FS108" s="72"/>
    </row>
    <row r="109" customFormat="false" ht="10.8" hidden="false" customHeight="true" outlineLevel="0" collapsed="false">
      <c r="A109" s="49"/>
      <c r="B109" s="49"/>
      <c r="C109" s="49"/>
      <c r="D109" s="49"/>
      <c r="E109" s="49"/>
      <c r="F109" s="49"/>
      <c r="G109" s="49"/>
      <c r="H109" s="40"/>
      <c r="I109" s="49"/>
      <c r="J109" s="49"/>
      <c r="K109" s="49"/>
      <c r="L109" s="49"/>
      <c r="M109" s="49"/>
      <c r="N109" s="49"/>
      <c r="O109" s="49"/>
      <c r="P109" s="101"/>
      <c r="Q109" s="49"/>
      <c r="R109" s="49"/>
      <c r="S109" s="49"/>
      <c r="T109" s="49"/>
      <c r="U109" s="49"/>
      <c r="V109" s="49"/>
      <c r="W109" s="49"/>
      <c r="X109" s="49"/>
      <c r="Y109" s="49"/>
      <c r="Z109" s="49"/>
      <c r="AA109" s="49"/>
      <c r="AB109" s="49"/>
      <c r="AC109" s="49"/>
      <c r="AD109" s="49"/>
      <c r="AE109" s="49"/>
      <c r="AF109" s="101"/>
      <c r="AG109" s="53"/>
      <c r="AH109" s="53"/>
      <c r="AI109" s="53"/>
      <c r="AJ109" s="53"/>
      <c r="AK109" s="53"/>
      <c r="AL109" s="53"/>
      <c r="AM109" s="53"/>
      <c r="AN109" s="53"/>
      <c r="AO109" s="53"/>
      <c r="AP109" s="53"/>
      <c r="AQ109" s="53"/>
      <c r="AR109" s="53"/>
      <c r="AS109" s="53"/>
      <c r="AT109" s="53"/>
      <c r="AU109" s="53"/>
      <c r="AV109" s="22"/>
      <c r="AW109" s="53"/>
      <c r="AX109" s="53"/>
      <c r="AY109" s="53"/>
      <c r="AZ109" s="53"/>
      <c r="BA109" s="53"/>
      <c r="BB109" s="53"/>
      <c r="BC109" s="53"/>
      <c r="BD109" s="53"/>
      <c r="BE109" s="53"/>
      <c r="BF109" s="53"/>
      <c r="BG109" s="53"/>
      <c r="BH109" s="53"/>
      <c r="BI109" s="53"/>
      <c r="BJ109" s="53"/>
      <c r="BK109" s="53"/>
      <c r="BL109" s="53"/>
      <c r="BM109" s="53"/>
      <c r="BN109" s="53"/>
      <c r="BO109" s="53"/>
      <c r="BP109" s="102"/>
      <c r="BQ109" s="105"/>
      <c r="BR109" s="104"/>
      <c r="BS109" s="101"/>
      <c r="BT109" s="101"/>
      <c r="BU109" s="49"/>
      <c r="BV109" s="49"/>
      <c r="BW109" s="49"/>
      <c r="BX109" s="49"/>
      <c r="BY109" s="49"/>
      <c r="BZ109" s="49"/>
      <c r="CA109" s="49"/>
      <c r="CB109" s="49"/>
      <c r="CC109" s="49"/>
      <c r="CD109" s="49"/>
      <c r="CE109" s="49"/>
      <c r="CF109" s="49"/>
      <c r="CG109" s="54"/>
      <c r="CH109" s="49"/>
      <c r="CI109" s="49"/>
      <c r="CJ109" s="49"/>
      <c r="CK109" s="49"/>
      <c r="CL109" s="49"/>
      <c r="CM109" s="49"/>
      <c r="CN109" s="49"/>
      <c r="CO109" s="49"/>
      <c r="CP109" s="49"/>
      <c r="CQ109" s="49"/>
      <c r="CR109" s="49"/>
      <c r="CS109" s="49"/>
      <c r="CT109" s="49"/>
      <c r="CU109" s="49"/>
      <c r="CV109" s="85"/>
      <c r="CW109" s="49"/>
      <c r="CX109" s="49"/>
      <c r="CY109" s="49"/>
      <c r="CZ109" s="49"/>
      <c r="DA109" s="49"/>
      <c r="DB109" s="49"/>
      <c r="DC109" s="49"/>
      <c r="DD109" s="49"/>
      <c r="DE109" s="49"/>
      <c r="DF109" s="49"/>
      <c r="DG109" s="49"/>
      <c r="DH109" s="49"/>
      <c r="DI109" s="49"/>
      <c r="DJ109" s="49"/>
      <c r="DK109" s="49"/>
      <c r="DL109" s="49"/>
      <c r="DM109" s="49"/>
      <c r="DN109" s="49"/>
      <c r="DO109" s="49"/>
      <c r="DP109" s="49"/>
      <c r="DQ109" s="49"/>
      <c r="DR109" s="49"/>
      <c r="DS109" s="49"/>
      <c r="DT109" s="49"/>
      <c r="DU109" s="49"/>
      <c r="DV109" s="49"/>
      <c r="DW109" s="49"/>
      <c r="DX109" s="54"/>
      <c r="DY109" s="49"/>
      <c r="DZ109" s="49"/>
      <c r="EA109" s="49"/>
      <c r="EB109" s="49"/>
      <c r="EC109" s="54"/>
      <c r="ED109" s="49"/>
      <c r="EE109" s="49"/>
      <c r="EF109" s="49"/>
      <c r="EG109" s="49"/>
      <c r="EH109" s="49"/>
      <c r="EI109" s="49"/>
      <c r="EJ109" s="49"/>
      <c r="EK109" s="49"/>
      <c r="EL109" s="49"/>
      <c r="EM109" s="49"/>
      <c r="EN109" s="49"/>
      <c r="EO109" s="49"/>
      <c r="EP109" s="49"/>
      <c r="EQ109" s="49"/>
      <c r="ER109" s="85"/>
      <c r="ES109" s="49"/>
      <c r="ET109" s="49"/>
      <c r="EU109" s="49"/>
      <c r="EV109" s="49"/>
      <c r="EW109" s="49"/>
      <c r="EX109" s="49"/>
      <c r="EY109" s="49"/>
      <c r="EZ109" s="49"/>
      <c r="FA109" s="49"/>
      <c r="FB109" s="49"/>
      <c r="FC109" s="49"/>
      <c r="FD109" s="49"/>
      <c r="FE109" s="49"/>
      <c r="FF109" s="49"/>
      <c r="FG109" s="49"/>
      <c r="FH109" s="49"/>
      <c r="FI109" s="49"/>
      <c r="FJ109" s="49"/>
      <c r="FK109" s="49"/>
      <c r="FL109" s="49"/>
      <c r="FM109" s="49"/>
      <c r="FN109" s="49"/>
      <c r="FO109" s="49"/>
      <c r="FP109" s="49"/>
      <c r="FQ109" s="49"/>
      <c r="FR109" s="49"/>
      <c r="FS109" s="49"/>
    </row>
    <row r="110" customFormat="false" ht="10.8" hidden="false" customHeight="true" outlineLevel="0" collapsed="false">
      <c r="A110" s="29" t="n">
        <v>19</v>
      </c>
      <c r="B110" s="29"/>
      <c r="C110" s="29"/>
      <c r="D110" s="29"/>
      <c r="E110" s="29"/>
      <c r="F110" s="29"/>
      <c r="J110" s="29"/>
      <c r="K110" s="29"/>
      <c r="L110" s="30"/>
      <c r="M110" s="29"/>
      <c r="N110" s="31"/>
      <c r="O110" s="27"/>
      <c r="P110" s="101"/>
      <c r="Q110" s="86"/>
      <c r="R110" s="86"/>
      <c r="S110" s="86"/>
      <c r="T110" s="49"/>
      <c r="U110" s="86"/>
      <c r="V110" s="86"/>
      <c r="W110" s="86"/>
      <c r="X110" s="86"/>
      <c r="Y110" s="86"/>
      <c r="Z110" s="86"/>
      <c r="AA110" s="86"/>
      <c r="AB110" s="108"/>
      <c r="AC110" s="86"/>
      <c r="AD110" s="86"/>
      <c r="AE110" s="86"/>
      <c r="AF110" s="101"/>
      <c r="AG110" s="53"/>
      <c r="AH110" s="53"/>
      <c r="AI110" s="53"/>
      <c r="AJ110" s="53"/>
      <c r="AK110" s="53"/>
      <c r="AL110" s="53"/>
      <c r="AM110" s="53"/>
      <c r="AN110" s="53"/>
      <c r="AO110" s="53"/>
      <c r="AP110" s="53"/>
      <c r="AQ110" s="53"/>
      <c r="AR110" s="53"/>
      <c r="AS110" s="53"/>
      <c r="AT110" s="53"/>
      <c r="AU110" s="53"/>
      <c r="AV110" s="22"/>
      <c r="AW110" s="53"/>
      <c r="AX110" s="53"/>
      <c r="AY110" s="53"/>
      <c r="AZ110" s="53"/>
      <c r="BA110" s="53"/>
      <c r="BB110" s="53"/>
      <c r="BC110" s="53"/>
      <c r="BD110" s="53"/>
      <c r="BE110" s="53"/>
      <c r="BF110" s="53"/>
      <c r="BG110" s="53"/>
      <c r="BH110" s="53"/>
      <c r="BI110" s="53"/>
      <c r="BJ110" s="53"/>
      <c r="BK110" s="53"/>
      <c r="BL110" s="53"/>
      <c r="BM110" s="53"/>
      <c r="BN110" s="53"/>
      <c r="BO110" s="53"/>
      <c r="BP110" s="102"/>
      <c r="BQ110" s="105"/>
      <c r="BR110" s="104"/>
      <c r="BS110" s="101"/>
      <c r="BT110" s="101"/>
      <c r="BU110" s="85"/>
      <c r="BV110" s="85"/>
      <c r="BW110" s="85"/>
      <c r="BX110" s="85"/>
      <c r="BY110" s="109"/>
      <c r="BZ110" s="85"/>
      <c r="CA110" s="85"/>
      <c r="CB110" s="85"/>
      <c r="CC110" s="85"/>
      <c r="CD110" s="85"/>
      <c r="CE110" s="85"/>
      <c r="CF110" s="85"/>
      <c r="CG110" s="54"/>
      <c r="CH110" s="85"/>
      <c r="CI110" s="85"/>
      <c r="CJ110" s="85"/>
      <c r="CK110" s="85"/>
      <c r="CL110" s="85"/>
      <c r="CM110" s="85"/>
      <c r="CN110" s="109"/>
      <c r="CO110" s="85"/>
      <c r="CP110" s="85"/>
      <c r="CQ110" s="85"/>
      <c r="CR110" s="85"/>
      <c r="CS110" s="85"/>
      <c r="CT110" s="85"/>
      <c r="CU110" s="85"/>
      <c r="CV110" s="86"/>
      <c r="CW110" s="85"/>
      <c r="CX110" s="85"/>
      <c r="CY110" s="85"/>
      <c r="CZ110" s="85"/>
      <c r="DA110" s="85"/>
      <c r="DB110" s="85"/>
      <c r="DC110" s="85"/>
      <c r="DD110" s="109"/>
      <c r="DE110" s="85"/>
      <c r="DF110" s="85"/>
      <c r="DG110" s="85"/>
      <c r="DH110" s="85"/>
      <c r="DI110" s="86"/>
      <c r="DJ110" s="86"/>
      <c r="DK110" s="86"/>
      <c r="DL110" s="49"/>
      <c r="DM110" s="86"/>
      <c r="DN110" s="86"/>
      <c r="DO110" s="86"/>
      <c r="DP110" s="86"/>
      <c r="DQ110" s="86"/>
      <c r="DR110" s="86"/>
      <c r="DS110" s="86"/>
      <c r="DT110" s="108"/>
      <c r="DU110" s="86"/>
      <c r="DV110" s="86"/>
      <c r="DW110" s="86"/>
      <c r="DX110" s="54"/>
      <c r="DY110" s="85"/>
      <c r="DZ110" s="85"/>
      <c r="EA110" s="85"/>
      <c r="EB110" s="85"/>
      <c r="EC110" s="54"/>
      <c r="ED110" s="85"/>
      <c r="EE110" s="85"/>
      <c r="EF110" s="85"/>
      <c r="EG110" s="85"/>
      <c r="EH110" s="85"/>
      <c r="EI110" s="85"/>
      <c r="EJ110" s="109"/>
      <c r="EK110" s="85"/>
      <c r="EL110" s="85"/>
      <c r="EM110" s="85"/>
      <c r="EN110" s="85"/>
      <c r="EO110" s="85"/>
      <c r="EP110" s="85"/>
      <c r="EQ110" s="85"/>
      <c r="ER110" s="86"/>
      <c r="ES110" s="85"/>
      <c r="ET110" s="85"/>
      <c r="EU110" s="85"/>
      <c r="EV110" s="85"/>
      <c r="EW110" s="85"/>
      <c r="EX110" s="85"/>
      <c r="EY110" s="85"/>
      <c r="EZ110" s="109"/>
      <c r="FA110" s="85"/>
      <c r="FB110" s="85"/>
      <c r="FC110" s="85"/>
      <c r="FD110" s="85"/>
      <c r="FE110" s="86"/>
      <c r="FF110" s="86"/>
      <c r="FG110" s="86"/>
      <c r="FH110" s="49"/>
      <c r="FI110" s="86"/>
      <c r="FJ110" s="86"/>
      <c r="FK110" s="86"/>
      <c r="FL110" s="86"/>
      <c r="FM110" s="86"/>
      <c r="FN110" s="86"/>
      <c r="FO110" s="86"/>
      <c r="FP110" s="108"/>
      <c r="FQ110" s="86"/>
      <c r="FR110" s="86"/>
      <c r="FS110" s="86"/>
    </row>
    <row r="111" customFormat="false" ht="10.8" hidden="false" customHeight="true" outlineLevel="0" collapsed="false">
      <c r="A111" s="32" t="s">
        <v>95</v>
      </c>
      <c r="B111" s="33"/>
      <c r="C111" s="33"/>
      <c r="D111" s="33"/>
      <c r="E111" s="34"/>
      <c r="F111" s="33"/>
      <c r="G111" s="33"/>
      <c r="H111" s="35" t="n">
        <v>2019</v>
      </c>
      <c r="I111" s="32"/>
      <c r="J111" s="33"/>
      <c r="K111" s="32"/>
      <c r="L111" s="33"/>
      <c r="M111" s="33"/>
      <c r="N111" s="33"/>
      <c r="O111" s="33"/>
      <c r="P111" s="101"/>
      <c r="Q111" s="72"/>
      <c r="R111" s="72"/>
      <c r="S111" s="72"/>
      <c r="T111" s="49"/>
      <c r="U111" s="72"/>
      <c r="V111" s="72"/>
      <c r="W111" s="72"/>
      <c r="X111" s="72"/>
      <c r="Y111" s="72"/>
      <c r="Z111" s="72"/>
      <c r="AA111" s="72"/>
      <c r="AB111" s="72"/>
      <c r="AC111" s="72"/>
      <c r="AD111" s="72"/>
      <c r="AE111" s="72"/>
      <c r="AF111" s="101"/>
      <c r="AG111" s="53"/>
      <c r="AH111" s="53"/>
      <c r="AI111" s="53"/>
      <c r="AJ111" s="53"/>
      <c r="AK111" s="53"/>
      <c r="AL111" s="53"/>
      <c r="AM111" s="53"/>
      <c r="AN111" s="53"/>
      <c r="AO111" s="53"/>
      <c r="AP111" s="53"/>
      <c r="AQ111" s="53"/>
      <c r="AR111" s="53"/>
      <c r="AS111" s="53"/>
      <c r="AT111" s="53"/>
      <c r="AU111" s="53"/>
      <c r="AV111" s="22"/>
      <c r="AW111" s="53"/>
      <c r="AX111" s="53"/>
      <c r="AY111" s="53"/>
      <c r="AZ111" s="53"/>
      <c r="BA111" s="53"/>
      <c r="BB111" s="53"/>
      <c r="BC111" s="53"/>
      <c r="BD111" s="53"/>
      <c r="BE111" s="53"/>
      <c r="BF111" s="53"/>
      <c r="BG111" s="53"/>
      <c r="BH111" s="53"/>
      <c r="BI111" s="53"/>
      <c r="BJ111" s="53"/>
      <c r="BK111" s="53"/>
      <c r="BL111" s="53"/>
      <c r="BM111" s="53"/>
      <c r="BN111" s="53"/>
      <c r="BO111" s="53"/>
      <c r="BP111" s="102"/>
      <c r="BQ111" s="105"/>
      <c r="BR111" s="104"/>
      <c r="BS111" s="101"/>
      <c r="BT111" s="101"/>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49"/>
      <c r="CW111" s="54"/>
      <c r="CX111" s="54"/>
      <c r="CY111" s="54"/>
      <c r="CZ111" s="54"/>
      <c r="DA111" s="54"/>
      <c r="DB111" s="54"/>
      <c r="DC111" s="54"/>
      <c r="DD111" s="54"/>
      <c r="DE111" s="54"/>
      <c r="DF111" s="54"/>
      <c r="DG111" s="54"/>
      <c r="DH111" s="54"/>
      <c r="DI111" s="72"/>
      <c r="DJ111" s="72"/>
      <c r="DK111" s="72"/>
      <c r="DL111" s="49"/>
      <c r="DM111" s="72"/>
      <c r="DN111" s="72"/>
      <c r="DO111" s="72"/>
      <c r="DP111" s="72"/>
      <c r="DQ111" s="72"/>
      <c r="DR111" s="72"/>
      <c r="DS111" s="72"/>
      <c r="DT111" s="72"/>
      <c r="DU111" s="72"/>
      <c r="DV111" s="72"/>
      <c r="DW111" s="72"/>
      <c r="DX111" s="54"/>
      <c r="DY111" s="54"/>
      <c r="DZ111" s="54"/>
      <c r="EA111" s="54"/>
      <c r="EB111" s="54"/>
      <c r="EC111" s="54"/>
      <c r="ED111" s="54"/>
      <c r="EE111" s="54"/>
      <c r="EF111" s="54"/>
      <c r="EG111" s="54"/>
      <c r="EH111" s="54"/>
      <c r="EI111" s="54"/>
      <c r="EJ111" s="54"/>
      <c r="EK111" s="54"/>
      <c r="EL111" s="54"/>
      <c r="EM111" s="54"/>
      <c r="EN111" s="54"/>
      <c r="EO111" s="54"/>
      <c r="EP111" s="54"/>
      <c r="EQ111" s="54"/>
      <c r="ER111" s="49"/>
      <c r="ES111" s="54"/>
      <c r="ET111" s="54"/>
      <c r="EU111" s="54"/>
      <c r="EV111" s="54"/>
      <c r="EW111" s="54"/>
      <c r="EX111" s="54"/>
      <c r="EY111" s="54"/>
      <c r="EZ111" s="54"/>
      <c r="FA111" s="54"/>
      <c r="FB111" s="54"/>
      <c r="FC111" s="54"/>
      <c r="FD111" s="54"/>
      <c r="FE111" s="72"/>
      <c r="FF111" s="72"/>
      <c r="FG111" s="72"/>
      <c r="FH111" s="49"/>
      <c r="FI111" s="72"/>
      <c r="FJ111" s="72"/>
      <c r="FK111" s="72"/>
      <c r="FL111" s="72"/>
      <c r="FM111" s="72"/>
      <c r="FN111" s="72"/>
      <c r="FO111" s="72"/>
      <c r="FP111" s="72"/>
      <c r="FQ111" s="72"/>
      <c r="FR111" s="72"/>
      <c r="FS111" s="72"/>
    </row>
    <row r="112" customFormat="false" ht="10.8" hidden="false" customHeight="true" outlineLevel="0" collapsed="false">
      <c r="A112" s="37" t="n">
        <v>8</v>
      </c>
      <c r="B112" s="37" t="n">
        <v>9</v>
      </c>
      <c r="C112" s="37" t="n">
        <v>10</v>
      </c>
      <c r="D112" s="37" t="n">
        <v>11</v>
      </c>
      <c r="E112" s="37" t="n">
        <v>12</v>
      </c>
      <c r="F112" s="39" t="n">
        <v>13</v>
      </c>
      <c r="G112" s="37" t="n">
        <v>14</v>
      </c>
      <c r="H112" s="40"/>
      <c r="I112" s="37" t="n">
        <v>15</v>
      </c>
      <c r="J112" s="41" t="n">
        <v>16</v>
      </c>
      <c r="K112" s="37" t="n">
        <v>17</v>
      </c>
      <c r="L112" s="37" t="n">
        <v>18</v>
      </c>
      <c r="M112" s="37" t="n">
        <v>19</v>
      </c>
      <c r="N112" s="37" t="n">
        <v>20</v>
      </c>
      <c r="O112" s="37" t="n">
        <v>21</v>
      </c>
      <c r="P112" s="101"/>
      <c r="Q112" s="72"/>
      <c r="R112" s="72"/>
      <c r="S112" s="72"/>
      <c r="T112" s="49"/>
      <c r="U112" s="72"/>
      <c r="V112" s="72"/>
      <c r="W112" s="72"/>
      <c r="X112" s="72"/>
      <c r="Y112" s="72"/>
      <c r="Z112" s="72"/>
      <c r="AA112" s="72"/>
      <c r="AB112" s="72"/>
      <c r="AC112" s="72"/>
      <c r="AD112" s="72"/>
      <c r="AE112" s="72"/>
      <c r="AF112" s="101"/>
      <c r="AG112" s="53"/>
      <c r="AH112" s="53"/>
      <c r="AI112" s="53"/>
      <c r="AJ112" s="53"/>
      <c r="AK112" s="53"/>
      <c r="AL112" s="53"/>
      <c r="AM112" s="53"/>
      <c r="AN112" s="53"/>
      <c r="AO112" s="53"/>
      <c r="AP112" s="53"/>
      <c r="AQ112" s="53"/>
      <c r="AR112" s="53"/>
      <c r="AS112" s="53"/>
      <c r="AT112" s="53"/>
      <c r="AU112" s="53"/>
      <c r="AV112" s="22"/>
      <c r="AW112" s="53"/>
      <c r="AX112" s="53"/>
      <c r="AY112" s="53"/>
      <c r="AZ112" s="53"/>
      <c r="BA112" s="53"/>
      <c r="BB112" s="53"/>
      <c r="BC112" s="53"/>
      <c r="BD112" s="53"/>
      <c r="BE112" s="53"/>
      <c r="BF112" s="53"/>
      <c r="BG112" s="53"/>
      <c r="BH112" s="53"/>
      <c r="BI112" s="53"/>
      <c r="BJ112" s="53"/>
      <c r="BK112" s="53"/>
      <c r="BL112" s="53"/>
      <c r="BM112" s="53"/>
      <c r="BN112" s="53"/>
      <c r="BO112" s="53"/>
      <c r="BP112" s="102"/>
      <c r="BQ112" s="105"/>
      <c r="BR112" s="104"/>
      <c r="BS112" s="101"/>
      <c r="BT112" s="101"/>
      <c r="BU112" s="72"/>
      <c r="BV112" s="72"/>
      <c r="BW112" s="72"/>
      <c r="BX112" s="72"/>
      <c r="BY112" s="72"/>
      <c r="BZ112" s="72"/>
      <c r="CA112" s="72"/>
      <c r="CB112" s="72"/>
      <c r="CC112" s="72"/>
      <c r="CD112" s="72"/>
      <c r="CE112" s="72"/>
      <c r="CF112" s="72"/>
      <c r="CG112" s="54"/>
      <c r="CH112" s="72"/>
      <c r="CI112" s="72"/>
      <c r="CJ112" s="72"/>
      <c r="CK112" s="72"/>
      <c r="CL112" s="72"/>
      <c r="CM112" s="72"/>
      <c r="CN112" s="72"/>
      <c r="CO112" s="72"/>
      <c r="CP112" s="72"/>
      <c r="CQ112" s="72"/>
      <c r="CR112" s="72"/>
      <c r="CS112" s="72"/>
      <c r="CT112" s="72"/>
      <c r="CU112" s="72"/>
      <c r="CV112" s="110"/>
      <c r="CW112" s="72"/>
      <c r="CX112" s="72"/>
      <c r="CY112" s="72"/>
      <c r="CZ112" s="72"/>
      <c r="DA112" s="72"/>
      <c r="DB112" s="72"/>
      <c r="DC112" s="72"/>
      <c r="DD112" s="72"/>
      <c r="DE112" s="72"/>
      <c r="DF112" s="72"/>
      <c r="DG112" s="72"/>
      <c r="DH112" s="72"/>
      <c r="DI112" s="72"/>
      <c r="DJ112" s="72"/>
      <c r="DK112" s="72"/>
      <c r="DL112" s="49"/>
      <c r="DM112" s="72"/>
      <c r="DN112" s="72"/>
      <c r="DO112" s="72"/>
      <c r="DP112" s="72"/>
      <c r="DQ112" s="72"/>
      <c r="DR112" s="72"/>
      <c r="DS112" s="72"/>
      <c r="DT112" s="72"/>
      <c r="DU112" s="72"/>
      <c r="DV112" s="72"/>
      <c r="DW112" s="72"/>
      <c r="DX112" s="54"/>
      <c r="DY112" s="72"/>
      <c r="DZ112" s="72"/>
      <c r="EA112" s="72"/>
      <c r="EB112" s="72"/>
      <c r="EC112" s="54"/>
      <c r="ED112" s="72"/>
      <c r="EE112" s="72"/>
      <c r="EF112" s="72"/>
      <c r="EG112" s="72"/>
      <c r="EH112" s="72"/>
      <c r="EI112" s="72"/>
      <c r="EJ112" s="72"/>
      <c r="EK112" s="72"/>
      <c r="EL112" s="72"/>
      <c r="EM112" s="72"/>
      <c r="EN112" s="72"/>
      <c r="EO112" s="72"/>
      <c r="EP112" s="72"/>
      <c r="EQ112" s="72"/>
      <c r="ER112" s="110"/>
      <c r="ES112" s="72"/>
      <c r="ET112" s="72"/>
      <c r="EU112" s="72"/>
      <c r="EV112" s="72"/>
      <c r="EW112" s="72"/>
      <c r="EX112" s="72"/>
      <c r="EY112" s="72"/>
      <c r="EZ112" s="72"/>
      <c r="FA112" s="72"/>
      <c r="FB112" s="72"/>
      <c r="FC112" s="72"/>
      <c r="FD112" s="72"/>
      <c r="FE112" s="72"/>
      <c r="FF112" s="72"/>
      <c r="FG112" s="72"/>
      <c r="FH112" s="49"/>
      <c r="FI112" s="72"/>
      <c r="FJ112" s="72"/>
      <c r="FK112" s="72"/>
      <c r="FL112" s="72"/>
      <c r="FM112" s="72"/>
      <c r="FN112" s="72"/>
      <c r="FO112" s="72"/>
      <c r="FP112" s="72"/>
      <c r="FQ112" s="72"/>
      <c r="FR112" s="72"/>
      <c r="FS112" s="72"/>
    </row>
    <row r="113" customFormat="false" ht="10.8" hidden="false" customHeight="true" outlineLevel="0" collapsed="false">
      <c r="A113" s="46" t="s">
        <v>83</v>
      </c>
      <c r="B113" s="46" t="s">
        <v>84</v>
      </c>
      <c r="C113" s="46" t="s">
        <v>85</v>
      </c>
      <c r="D113" s="46" t="s">
        <v>86</v>
      </c>
      <c r="E113" s="46" t="s">
        <v>85</v>
      </c>
      <c r="F113" s="46" t="s">
        <v>87</v>
      </c>
      <c r="G113" s="46" t="s">
        <v>83</v>
      </c>
      <c r="H113" s="47"/>
      <c r="I113" s="48" t="s">
        <v>83</v>
      </c>
      <c r="J113" s="48" t="s">
        <v>84</v>
      </c>
      <c r="K113" s="48" t="s">
        <v>85</v>
      </c>
      <c r="L113" s="48" t="s">
        <v>86</v>
      </c>
      <c r="M113" s="48" t="s">
        <v>85</v>
      </c>
      <c r="N113" s="48" t="s">
        <v>87</v>
      </c>
      <c r="O113" s="48" t="s">
        <v>83</v>
      </c>
      <c r="P113" s="101"/>
      <c r="Q113" s="86"/>
      <c r="R113" s="86"/>
      <c r="S113" s="86"/>
      <c r="T113" s="49"/>
      <c r="U113" s="86"/>
      <c r="V113" s="86"/>
      <c r="W113" s="86"/>
      <c r="X113" s="86"/>
      <c r="Y113" s="86"/>
      <c r="Z113" s="86"/>
      <c r="AA113" s="86"/>
      <c r="AB113" s="72"/>
      <c r="AC113" s="86"/>
      <c r="AD113" s="86"/>
      <c r="AE113" s="86"/>
      <c r="AF113" s="101"/>
      <c r="AG113" s="53"/>
      <c r="AH113" s="53"/>
      <c r="AI113" s="53"/>
      <c r="AJ113" s="53"/>
      <c r="AK113" s="53"/>
      <c r="AL113" s="53"/>
      <c r="AM113" s="53"/>
      <c r="AN113" s="53"/>
      <c r="AO113" s="53"/>
      <c r="AP113" s="53"/>
      <c r="AQ113" s="53"/>
      <c r="AR113" s="53"/>
      <c r="AS113" s="53"/>
      <c r="AT113" s="53"/>
      <c r="AU113" s="53"/>
      <c r="AV113" s="22"/>
      <c r="AW113" s="53"/>
      <c r="AX113" s="53"/>
      <c r="AY113" s="53"/>
      <c r="AZ113" s="53"/>
      <c r="BA113" s="53"/>
      <c r="BB113" s="53"/>
      <c r="BC113" s="53"/>
      <c r="BD113" s="53"/>
      <c r="BE113" s="53"/>
      <c r="BF113" s="53"/>
      <c r="BG113" s="53"/>
      <c r="BH113" s="53"/>
      <c r="BI113" s="53"/>
      <c r="BJ113" s="53"/>
      <c r="BK113" s="53"/>
      <c r="BL113" s="53"/>
      <c r="BM113" s="53"/>
      <c r="BN113" s="53"/>
      <c r="BO113" s="53"/>
      <c r="BP113" s="102"/>
      <c r="BQ113" s="105"/>
      <c r="BR113" s="104"/>
      <c r="BS113" s="101"/>
      <c r="BT113" s="101"/>
      <c r="BU113" s="85"/>
      <c r="BV113" s="85"/>
      <c r="BW113" s="85"/>
      <c r="BX113" s="85"/>
      <c r="BY113" s="54"/>
      <c r="BZ113" s="85"/>
      <c r="CA113" s="85"/>
      <c r="CB113" s="85"/>
      <c r="CC113" s="85"/>
      <c r="CD113" s="85"/>
      <c r="CE113" s="85"/>
      <c r="CF113" s="85"/>
      <c r="CG113" s="54"/>
      <c r="CH113" s="85"/>
      <c r="CI113" s="85"/>
      <c r="CJ113" s="85"/>
      <c r="CK113" s="85"/>
      <c r="CL113" s="85"/>
      <c r="CM113" s="85"/>
      <c r="CN113" s="54"/>
      <c r="CO113" s="85"/>
      <c r="CP113" s="85"/>
      <c r="CQ113" s="85"/>
      <c r="CR113" s="85"/>
      <c r="CS113" s="85"/>
      <c r="CT113" s="85"/>
      <c r="CU113" s="85"/>
      <c r="CV113" s="49"/>
      <c r="CW113" s="85"/>
      <c r="CX113" s="85"/>
      <c r="CY113" s="85"/>
      <c r="CZ113" s="85"/>
      <c r="DA113" s="85"/>
      <c r="DB113" s="85"/>
      <c r="DC113" s="85"/>
      <c r="DD113" s="54"/>
      <c r="DE113" s="85"/>
      <c r="DF113" s="85"/>
      <c r="DG113" s="85"/>
      <c r="DH113" s="85"/>
      <c r="DI113" s="86"/>
      <c r="DJ113" s="86"/>
      <c r="DK113" s="86"/>
      <c r="DL113" s="49"/>
      <c r="DM113" s="86"/>
      <c r="DN113" s="86"/>
      <c r="DO113" s="86"/>
      <c r="DP113" s="86"/>
      <c r="DQ113" s="86"/>
      <c r="DR113" s="86"/>
      <c r="DS113" s="86"/>
      <c r="DT113" s="72"/>
      <c r="DU113" s="86"/>
      <c r="DV113" s="86"/>
      <c r="DW113" s="86"/>
      <c r="DX113" s="54"/>
      <c r="DY113" s="85"/>
      <c r="DZ113" s="85"/>
      <c r="EA113" s="85"/>
      <c r="EB113" s="85"/>
      <c r="EC113" s="54"/>
      <c r="ED113" s="85"/>
      <c r="EE113" s="85"/>
      <c r="EF113" s="85"/>
      <c r="EG113" s="85"/>
      <c r="EH113" s="85"/>
      <c r="EI113" s="85"/>
      <c r="EJ113" s="54"/>
      <c r="EK113" s="85"/>
      <c r="EL113" s="85"/>
      <c r="EM113" s="85"/>
      <c r="EN113" s="85"/>
      <c r="EO113" s="85"/>
      <c r="EP113" s="85"/>
      <c r="EQ113" s="85"/>
      <c r="ER113" s="49"/>
      <c r="ES113" s="85"/>
      <c r="ET113" s="85"/>
      <c r="EU113" s="85"/>
      <c r="EV113" s="85"/>
      <c r="EW113" s="85"/>
      <c r="EX113" s="85"/>
      <c r="EY113" s="85"/>
      <c r="EZ113" s="54"/>
      <c r="FA113" s="85"/>
      <c r="FB113" s="85"/>
      <c r="FC113" s="85"/>
      <c r="FD113" s="85"/>
      <c r="FE113" s="86"/>
      <c r="FF113" s="86"/>
      <c r="FG113" s="86"/>
      <c r="FH113" s="49"/>
      <c r="FI113" s="86"/>
      <c r="FJ113" s="86"/>
      <c r="FK113" s="86"/>
      <c r="FL113" s="86"/>
      <c r="FM113" s="86"/>
      <c r="FN113" s="86"/>
      <c r="FO113" s="86"/>
      <c r="FP113" s="72"/>
      <c r="FQ113" s="86"/>
      <c r="FR113" s="86"/>
      <c r="FS113" s="86"/>
    </row>
    <row r="114" customFormat="false" ht="10.8" hidden="false" customHeight="true" outlineLevel="0" collapsed="false">
      <c r="A114" s="72"/>
      <c r="B114" s="72"/>
      <c r="C114" s="72"/>
      <c r="D114" s="110"/>
      <c r="E114" s="72"/>
      <c r="F114" s="72"/>
      <c r="G114" s="72"/>
      <c r="H114" s="53"/>
      <c r="I114" s="72"/>
      <c r="J114" s="72"/>
      <c r="K114" s="72"/>
      <c r="L114" s="72"/>
      <c r="M114" s="72"/>
      <c r="N114" s="72"/>
      <c r="O114" s="72"/>
      <c r="P114" s="101"/>
      <c r="Q114" s="72"/>
      <c r="R114" s="72"/>
      <c r="S114" s="72"/>
      <c r="T114" s="110"/>
      <c r="U114" s="72"/>
      <c r="V114" s="72"/>
      <c r="W114" s="72"/>
      <c r="X114" s="72"/>
      <c r="Y114" s="72"/>
      <c r="Z114" s="72"/>
      <c r="AA114" s="72"/>
      <c r="AB114" s="72"/>
      <c r="AC114" s="72"/>
      <c r="AD114" s="72"/>
      <c r="AE114" s="72"/>
      <c r="AF114" s="101"/>
      <c r="AG114" s="53"/>
      <c r="AH114" s="53"/>
      <c r="AI114" s="53"/>
      <c r="AJ114" s="53"/>
      <c r="AK114" s="53"/>
      <c r="AL114" s="53"/>
      <c r="AM114" s="53"/>
      <c r="AN114" s="53"/>
      <c r="AO114" s="53"/>
      <c r="AP114" s="53"/>
      <c r="AQ114" s="53"/>
      <c r="AR114" s="53"/>
      <c r="AS114" s="53"/>
      <c r="AT114" s="53"/>
      <c r="AU114" s="53"/>
      <c r="AV114" s="22"/>
      <c r="AW114" s="53"/>
      <c r="AX114" s="53"/>
      <c r="AY114" s="53"/>
      <c r="AZ114" s="53"/>
      <c r="BA114" s="53"/>
      <c r="BB114" s="53"/>
      <c r="BC114" s="53"/>
      <c r="BD114" s="53"/>
      <c r="BE114" s="53"/>
      <c r="BF114" s="53"/>
      <c r="BG114" s="53"/>
      <c r="BH114" s="53"/>
      <c r="BI114" s="53"/>
      <c r="BJ114" s="53"/>
      <c r="BK114" s="53"/>
      <c r="BL114" s="53"/>
      <c r="BM114" s="53"/>
      <c r="BN114" s="53"/>
      <c r="BO114" s="53"/>
      <c r="BP114" s="102"/>
      <c r="BQ114" s="105"/>
      <c r="BR114" s="104"/>
      <c r="BS114" s="101"/>
      <c r="BT114" s="101"/>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49"/>
      <c r="CW114" s="54"/>
      <c r="CX114" s="54"/>
      <c r="CY114" s="54"/>
      <c r="CZ114" s="54"/>
      <c r="DA114" s="54"/>
      <c r="DB114" s="54"/>
      <c r="DC114" s="54"/>
      <c r="DD114" s="54"/>
      <c r="DE114" s="54"/>
      <c r="DF114" s="54"/>
      <c r="DG114" s="54"/>
      <c r="DH114" s="54"/>
      <c r="DI114" s="72"/>
      <c r="DJ114" s="72"/>
      <c r="DK114" s="72"/>
      <c r="DL114" s="110"/>
      <c r="DM114" s="72"/>
      <c r="DN114" s="72"/>
      <c r="DO114" s="72"/>
      <c r="DP114" s="72"/>
      <c r="DQ114" s="72"/>
      <c r="DR114" s="72"/>
      <c r="DS114" s="72"/>
      <c r="DT114" s="72"/>
      <c r="DU114" s="72"/>
      <c r="DV114" s="72"/>
      <c r="DW114" s="72"/>
      <c r="DX114" s="54"/>
      <c r="DY114" s="54"/>
      <c r="DZ114" s="54"/>
      <c r="EA114" s="54"/>
      <c r="EB114" s="54"/>
      <c r="EC114" s="54"/>
      <c r="ED114" s="54"/>
      <c r="EE114" s="54"/>
      <c r="EF114" s="54"/>
      <c r="EG114" s="54"/>
      <c r="EH114" s="54"/>
      <c r="EI114" s="54"/>
      <c r="EJ114" s="54"/>
      <c r="EK114" s="54"/>
      <c r="EL114" s="54"/>
      <c r="EM114" s="54"/>
      <c r="EN114" s="54"/>
      <c r="EO114" s="54"/>
      <c r="EP114" s="54"/>
      <c r="EQ114" s="54"/>
      <c r="ER114" s="49"/>
      <c r="ES114" s="54"/>
      <c r="ET114" s="54"/>
      <c r="EU114" s="54"/>
      <c r="EV114" s="54"/>
      <c r="EW114" s="54"/>
      <c r="EX114" s="54"/>
      <c r="EY114" s="54"/>
      <c r="EZ114" s="54"/>
      <c r="FA114" s="54"/>
      <c r="FB114" s="54"/>
      <c r="FC114" s="54"/>
      <c r="FD114" s="54"/>
      <c r="FE114" s="72"/>
      <c r="FF114" s="72"/>
      <c r="FG114" s="72"/>
      <c r="FH114" s="110"/>
      <c r="FI114" s="72"/>
      <c r="FJ114" s="72"/>
      <c r="FK114" s="72"/>
      <c r="FL114" s="72"/>
      <c r="FM114" s="72"/>
      <c r="FN114" s="72"/>
      <c r="FO114" s="72"/>
      <c r="FP114" s="72"/>
      <c r="FQ114" s="72"/>
      <c r="FR114" s="72"/>
      <c r="FS114" s="72"/>
    </row>
    <row r="115" customFormat="false" ht="10.8" hidden="false" customHeight="true" outlineLevel="0" collapsed="false">
      <c r="A115" s="72"/>
      <c r="B115" s="72"/>
      <c r="C115" s="72"/>
      <c r="D115" s="49"/>
      <c r="E115" s="72"/>
      <c r="F115" s="72"/>
      <c r="G115" s="72"/>
      <c r="H115" s="53"/>
      <c r="I115" s="72"/>
      <c r="J115" s="72"/>
      <c r="K115" s="72"/>
      <c r="L115" s="72"/>
      <c r="M115" s="72"/>
      <c r="N115" s="72"/>
      <c r="O115" s="72"/>
      <c r="P115" s="101"/>
      <c r="Q115" s="72"/>
      <c r="R115" s="72"/>
      <c r="S115" s="72"/>
      <c r="T115" s="49"/>
      <c r="U115" s="72"/>
      <c r="V115" s="72"/>
      <c r="W115" s="72"/>
      <c r="X115" s="72"/>
      <c r="Y115" s="72"/>
      <c r="Z115" s="72"/>
      <c r="AA115" s="72"/>
      <c r="AB115" s="72"/>
      <c r="AC115" s="72"/>
      <c r="AD115" s="72"/>
      <c r="AE115" s="72"/>
      <c r="AF115" s="101"/>
      <c r="AG115" s="53"/>
      <c r="AH115" s="53"/>
      <c r="AI115" s="53"/>
      <c r="AJ115" s="53"/>
      <c r="AK115" s="53"/>
      <c r="AL115" s="53"/>
      <c r="AM115" s="53"/>
      <c r="AN115" s="53"/>
      <c r="AO115" s="53"/>
      <c r="AP115" s="53"/>
      <c r="AQ115" s="53"/>
      <c r="AR115" s="53"/>
      <c r="AS115" s="53"/>
      <c r="AT115" s="53"/>
      <c r="AU115" s="53"/>
      <c r="AV115" s="22"/>
      <c r="AW115" s="53"/>
      <c r="AX115" s="53"/>
      <c r="AY115" s="53"/>
      <c r="AZ115" s="53"/>
      <c r="BA115" s="53"/>
      <c r="BB115" s="53"/>
      <c r="BC115" s="53"/>
      <c r="BD115" s="53"/>
      <c r="BE115" s="53"/>
      <c r="BF115" s="53"/>
      <c r="BG115" s="53"/>
      <c r="BH115" s="53"/>
      <c r="BI115" s="53"/>
      <c r="BJ115" s="53"/>
      <c r="BK115" s="53"/>
      <c r="BL115" s="53"/>
      <c r="BM115" s="53"/>
      <c r="BN115" s="53"/>
      <c r="BO115" s="53"/>
      <c r="BP115" s="102"/>
      <c r="BQ115" s="105"/>
      <c r="BR115" s="104"/>
      <c r="BS115" s="101"/>
      <c r="BT115" s="101"/>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49"/>
      <c r="CW115" s="54"/>
      <c r="CX115" s="54"/>
      <c r="CY115" s="54"/>
      <c r="CZ115" s="54"/>
      <c r="DA115" s="54"/>
      <c r="DB115" s="54"/>
      <c r="DC115" s="54"/>
      <c r="DD115" s="54"/>
      <c r="DE115" s="54"/>
      <c r="DF115" s="54"/>
      <c r="DG115" s="54"/>
      <c r="DH115" s="54"/>
      <c r="DI115" s="72"/>
      <c r="DJ115" s="72"/>
      <c r="DK115" s="72"/>
      <c r="DL115" s="49"/>
      <c r="DM115" s="72"/>
      <c r="DN115" s="72"/>
      <c r="DO115" s="72"/>
      <c r="DP115" s="72"/>
      <c r="DQ115" s="72"/>
      <c r="DR115" s="72"/>
      <c r="DS115" s="72"/>
      <c r="DT115" s="72"/>
      <c r="DU115" s="72"/>
      <c r="DV115" s="72"/>
      <c r="DW115" s="72"/>
      <c r="DX115" s="54"/>
      <c r="DY115" s="54"/>
      <c r="DZ115" s="54"/>
      <c r="EA115" s="54"/>
      <c r="EB115" s="54"/>
      <c r="EC115" s="54"/>
      <c r="ED115" s="54"/>
      <c r="EE115" s="54"/>
      <c r="EF115" s="54"/>
      <c r="EG115" s="54"/>
      <c r="EH115" s="54"/>
      <c r="EI115" s="54"/>
      <c r="EJ115" s="54"/>
      <c r="EK115" s="54"/>
      <c r="EL115" s="54"/>
      <c r="EM115" s="54"/>
      <c r="EN115" s="54"/>
      <c r="EO115" s="54"/>
      <c r="EP115" s="54"/>
      <c r="EQ115" s="54"/>
      <c r="ER115" s="49"/>
      <c r="ES115" s="54"/>
      <c r="ET115" s="54"/>
      <c r="EU115" s="54"/>
      <c r="EV115" s="54"/>
      <c r="EW115" s="54"/>
      <c r="EX115" s="54"/>
      <c r="EY115" s="54"/>
      <c r="EZ115" s="54"/>
      <c r="FA115" s="54"/>
      <c r="FB115" s="54"/>
      <c r="FC115" s="54"/>
      <c r="FD115" s="54"/>
      <c r="FE115" s="72"/>
      <c r="FF115" s="72"/>
      <c r="FG115" s="72"/>
      <c r="FH115" s="49"/>
      <c r="FI115" s="72"/>
      <c r="FJ115" s="72"/>
      <c r="FK115" s="72"/>
      <c r="FL115" s="72"/>
      <c r="FM115" s="72"/>
      <c r="FN115" s="72"/>
      <c r="FO115" s="72"/>
      <c r="FP115" s="72"/>
      <c r="FQ115" s="72"/>
      <c r="FR115" s="72"/>
      <c r="FS115" s="72"/>
    </row>
    <row r="116" customFormat="false" ht="10.8" hidden="false" customHeight="true" outlineLevel="0" collapsed="false">
      <c r="A116" s="29" t="n">
        <v>20</v>
      </c>
      <c r="B116" s="29"/>
      <c r="C116" s="29"/>
      <c r="D116" s="29"/>
      <c r="E116" s="29"/>
      <c r="F116" s="29"/>
      <c r="J116" s="29"/>
      <c r="K116" s="29"/>
      <c r="L116" s="30"/>
      <c r="M116" s="29"/>
      <c r="N116" s="31"/>
      <c r="O116" s="27"/>
      <c r="P116" s="101"/>
      <c r="Q116" s="49"/>
      <c r="R116" s="49"/>
      <c r="S116" s="49"/>
      <c r="T116" s="49"/>
      <c r="U116" s="49"/>
      <c r="V116" s="49"/>
      <c r="W116" s="49"/>
      <c r="X116" s="49"/>
      <c r="Y116" s="49"/>
      <c r="Z116" s="49"/>
      <c r="AA116" s="49"/>
      <c r="AB116" s="49"/>
      <c r="AC116" s="49"/>
      <c r="AD116" s="49"/>
      <c r="AE116" s="49"/>
      <c r="AF116" s="101"/>
      <c r="AG116" s="53"/>
      <c r="AH116" s="53"/>
      <c r="AI116" s="53"/>
      <c r="AJ116" s="53"/>
      <c r="AK116" s="53"/>
      <c r="AL116" s="53"/>
      <c r="AM116" s="53"/>
      <c r="AN116" s="53"/>
      <c r="AO116" s="53"/>
      <c r="AP116" s="53"/>
      <c r="AQ116" s="53"/>
      <c r="AR116" s="53"/>
      <c r="AS116" s="53"/>
      <c r="AT116" s="53"/>
      <c r="AU116" s="53"/>
      <c r="AV116" s="22"/>
      <c r="AW116" s="53"/>
      <c r="AX116" s="53"/>
      <c r="AY116" s="53"/>
      <c r="AZ116" s="53"/>
      <c r="BA116" s="53"/>
      <c r="BB116" s="53"/>
      <c r="BC116" s="53"/>
      <c r="BD116" s="53"/>
      <c r="BE116" s="53"/>
      <c r="BF116" s="53"/>
      <c r="BG116" s="53"/>
      <c r="BH116" s="53"/>
      <c r="BI116" s="53"/>
      <c r="BJ116" s="53"/>
      <c r="BK116" s="53"/>
      <c r="BL116" s="53"/>
      <c r="BM116" s="53"/>
      <c r="BN116" s="53"/>
      <c r="BO116" s="53"/>
      <c r="BP116" s="102"/>
      <c r="BQ116" s="105"/>
      <c r="BR116" s="104"/>
      <c r="BS116" s="101"/>
      <c r="BT116" s="101"/>
      <c r="BU116" s="49"/>
      <c r="BV116" s="49"/>
      <c r="BW116" s="49"/>
      <c r="BX116" s="49"/>
      <c r="BY116" s="49"/>
      <c r="BZ116" s="49"/>
      <c r="CA116" s="49"/>
      <c r="CB116" s="49"/>
      <c r="CC116" s="49"/>
      <c r="CD116" s="49"/>
      <c r="CE116" s="49"/>
      <c r="CF116" s="49"/>
      <c r="CG116" s="54"/>
      <c r="CH116" s="49"/>
      <c r="CI116" s="49"/>
      <c r="CJ116" s="49"/>
      <c r="CK116" s="49"/>
      <c r="CL116" s="49"/>
      <c r="CM116" s="49"/>
      <c r="CN116" s="49"/>
      <c r="CO116" s="49"/>
      <c r="CP116" s="49"/>
      <c r="CQ116" s="49"/>
      <c r="CR116" s="49"/>
      <c r="CS116" s="49"/>
      <c r="CT116" s="49"/>
      <c r="CU116" s="49"/>
      <c r="CV116" s="86"/>
      <c r="CW116" s="49"/>
      <c r="CX116" s="49"/>
      <c r="CY116" s="49"/>
      <c r="CZ116" s="49"/>
      <c r="DA116" s="49"/>
      <c r="DB116" s="49"/>
      <c r="DC116" s="49"/>
      <c r="DD116" s="49"/>
      <c r="DE116" s="49"/>
      <c r="DF116" s="49"/>
      <c r="DG116" s="49"/>
      <c r="DH116" s="49"/>
      <c r="DI116" s="49"/>
      <c r="DJ116" s="49"/>
      <c r="DK116" s="49"/>
      <c r="DL116" s="49"/>
      <c r="DM116" s="49"/>
      <c r="DN116" s="49"/>
      <c r="DO116" s="49"/>
      <c r="DP116" s="49"/>
      <c r="DQ116" s="49"/>
      <c r="DR116" s="49"/>
      <c r="DS116" s="49"/>
      <c r="DT116" s="49"/>
      <c r="DU116" s="49"/>
      <c r="DV116" s="49"/>
      <c r="DW116" s="49"/>
      <c r="DX116" s="54"/>
      <c r="DY116" s="49"/>
      <c r="DZ116" s="49"/>
      <c r="EA116" s="49"/>
      <c r="EB116" s="49"/>
      <c r="EC116" s="54"/>
      <c r="ED116" s="49"/>
      <c r="EE116" s="49"/>
      <c r="EF116" s="49"/>
      <c r="EG116" s="49"/>
      <c r="EH116" s="49"/>
      <c r="EI116" s="49"/>
      <c r="EJ116" s="49"/>
      <c r="EK116" s="49"/>
      <c r="EL116" s="49"/>
      <c r="EM116" s="49"/>
      <c r="EN116" s="49"/>
      <c r="EO116" s="49"/>
      <c r="EP116" s="49"/>
      <c r="EQ116" s="49"/>
      <c r="ER116" s="86"/>
      <c r="ES116" s="49"/>
      <c r="ET116" s="49"/>
      <c r="EU116" s="49"/>
      <c r="EV116" s="49"/>
      <c r="EW116" s="49"/>
      <c r="EX116" s="49"/>
      <c r="EY116" s="49"/>
      <c r="EZ116" s="49"/>
      <c r="FA116" s="49"/>
      <c r="FB116" s="49"/>
      <c r="FC116" s="49"/>
      <c r="FD116" s="49"/>
      <c r="FE116" s="49"/>
      <c r="FF116" s="49"/>
      <c r="FG116" s="49"/>
      <c r="FH116" s="49"/>
      <c r="FI116" s="49"/>
      <c r="FJ116" s="49"/>
      <c r="FK116" s="49"/>
      <c r="FL116" s="49"/>
      <c r="FM116" s="49"/>
      <c r="FN116" s="49"/>
      <c r="FO116" s="49"/>
      <c r="FP116" s="49"/>
      <c r="FQ116" s="49"/>
      <c r="FR116" s="49"/>
      <c r="FS116" s="49"/>
    </row>
    <row r="117" customFormat="false" ht="10.8" hidden="false" customHeight="true" outlineLevel="0" collapsed="false">
      <c r="A117" s="32" t="s">
        <v>95</v>
      </c>
      <c r="B117" s="33"/>
      <c r="C117" s="33"/>
      <c r="D117" s="33"/>
      <c r="E117" s="32"/>
      <c r="F117" s="32"/>
      <c r="G117" s="33"/>
      <c r="H117" s="35" t="n">
        <v>2019</v>
      </c>
      <c r="I117" s="32"/>
      <c r="J117" s="33"/>
      <c r="K117" s="33" t="s">
        <v>96</v>
      </c>
      <c r="L117" s="33"/>
      <c r="M117" s="33"/>
      <c r="N117" s="33"/>
      <c r="O117" s="33"/>
      <c r="P117" s="101"/>
      <c r="Q117" s="72"/>
      <c r="R117" s="72"/>
      <c r="S117" s="72"/>
      <c r="T117" s="49"/>
      <c r="U117" s="72"/>
      <c r="V117" s="72"/>
      <c r="W117" s="72"/>
      <c r="X117" s="72"/>
      <c r="Y117" s="72"/>
      <c r="Z117" s="72"/>
      <c r="AA117" s="72"/>
      <c r="AB117" s="72"/>
      <c r="AC117" s="72"/>
      <c r="AD117" s="72"/>
      <c r="AE117" s="72"/>
      <c r="AF117" s="101"/>
      <c r="AG117" s="53"/>
      <c r="AH117" s="53"/>
      <c r="AI117" s="53"/>
      <c r="AJ117" s="53"/>
      <c r="AK117" s="53"/>
      <c r="AL117" s="53"/>
      <c r="AM117" s="53"/>
      <c r="AN117" s="53"/>
      <c r="AO117" s="53"/>
      <c r="AP117" s="53"/>
      <c r="AQ117" s="53"/>
      <c r="AR117" s="53"/>
      <c r="AS117" s="53"/>
      <c r="AT117" s="53"/>
      <c r="AU117" s="53"/>
      <c r="AV117" s="22"/>
      <c r="AW117" s="53"/>
      <c r="AX117" s="53"/>
      <c r="AY117" s="53"/>
      <c r="AZ117" s="53"/>
      <c r="BA117" s="53"/>
      <c r="BB117" s="53"/>
      <c r="BC117" s="53"/>
      <c r="BD117" s="53"/>
      <c r="BE117" s="53"/>
      <c r="BF117" s="53"/>
      <c r="BG117" s="53"/>
      <c r="BH117" s="53"/>
      <c r="BI117" s="53"/>
      <c r="BJ117" s="53"/>
      <c r="BK117" s="53"/>
      <c r="BL117" s="53"/>
      <c r="BM117" s="53"/>
      <c r="BN117" s="53"/>
      <c r="BO117" s="53"/>
      <c r="BP117" s="102"/>
      <c r="BQ117" s="105"/>
      <c r="BR117" s="104"/>
      <c r="BS117" s="101"/>
      <c r="BT117" s="101"/>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85"/>
      <c r="CW117" s="54"/>
      <c r="CX117" s="54"/>
      <c r="CY117" s="54"/>
      <c r="CZ117" s="54"/>
      <c r="DA117" s="54"/>
      <c r="DB117" s="54"/>
      <c r="DC117" s="54"/>
      <c r="DD117" s="54"/>
      <c r="DE117" s="54"/>
      <c r="DF117" s="54"/>
      <c r="DG117" s="54"/>
      <c r="DH117" s="54"/>
      <c r="DI117" s="72"/>
      <c r="DJ117" s="72"/>
      <c r="DK117" s="72"/>
      <c r="DL117" s="49"/>
      <c r="DM117" s="72"/>
      <c r="DN117" s="72"/>
      <c r="DO117" s="72"/>
      <c r="DP117" s="72"/>
      <c r="DQ117" s="72"/>
      <c r="DR117" s="72"/>
      <c r="DS117" s="72"/>
      <c r="DT117" s="72"/>
      <c r="DU117" s="72"/>
      <c r="DV117" s="72"/>
      <c r="DW117" s="72"/>
      <c r="DX117" s="54"/>
      <c r="DY117" s="54"/>
      <c r="DZ117" s="54"/>
      <c r="EA117" s="54"/>
      <c r="EB117" s="54"/>
      <c r="EC117" s="54"/>
      <c r="ED117" s="54"/>
      <c r="EE117" s="54"/>
      <c r="EF117" s="54"/>
      <c r="EG117" s="54"/>
      <c r="EH117" s="54"/>
      <c r="EI117" s="54"/>
      <c r="EJ117" s="54"/>
      <c r="EK117" s="54"/>
      <c r="EL117" s="54"/>
      <c r="EM117" s="54"/>
      <c r="EN117" s="54"/>
      <c r="EO117" s="54"/>
      <c r="EP117" s="54"/>
      <c r="EQ117" s="54"/>
      <c r="ER117" s="85"/>
      <c r="ES117" s="54"/>
      <c r="ET117" s="54"/>
      <c r="EU117" s="54"/>
      <c r="EV117" s="54"/>
      <c r="EW117" s="54"/>
      <c r="EX117" s="54"/>
      <c r="EY117" s="54"/>
      <c r="EZ117" s="54"/>
      <c r="FA117" s="54"/>
      <c r="FB117" s="54"/>
      <c r="FC117" s="54"/>
      <c r="FD117" s="54"/>
      <c r="FE117" s="72"/>
      <c r="FF117" s="72"/>
      <c r="FG117" s="72"/>
      <c r="FH117" s="49"/>
      <c r="FI117" s="72"/>
      <c r="FJ117" s="72"/>
      <c r="FK117" s="72"/>
      <c r="FL117" s="72"/>
      <c r="FM117" s="72"/>
      <c r="FN117" s="72"/>
      <c r="FO117" s="72"/>
      <c r="FP117" s="72"/>
      <c r="FQ117" s="72"/>
      <c r="FR117" s="72"/>
      <c r="FS117" s="72"/>
    </row>
    <row r="118" customFormat="false" ht="10.8" hidden="false" customHeight="true" outlineLevel="0" collapsed="false">
      <c r="A118" s="37" t="n">
        <v>22</v>
      </c>
      <c r="B118" s="37" t="n">
        <v>23</v>
      </c>
      <c r="C118" s="37" t="n">
        <v>24</v>
      </c>
      <c r="D118" s="37" t="n">
        <v>25</v>
      </c>
      <c r="E118" s="37" t="n">
        <v>26</v>
      </c>
      <c r="F118" s="39" t="n">
        <v>27</v>
      </c>
      <c r="G118" s="37" t="n">
        <v>28</v>
      </c>
      <c r="H118" s="40"/>
      <c r="I118" s="37" t="n">
        <v>29</v>
      </c>
      <c r="J118" s="41" t="n">
        <v>30</v>
      </c>
      <c r="K118" s="37" t="n">
        <v>1</v>
      </c>
      <c r="L118" s="37" t="n">
        <v>2</v>
      </c>
      <c r="M118" s="37" t="n">
        <v>3</v>
      </c>
      <c r="N118" s="37" t="n">
        <v>4</v>
      </c>
      <c r="O118" s="37" t="n">
        <v>5</v>
      </c>
      <c r="P118" s="101"/>
      <c r="Q118" s="49"/>
      <c r="R118" s="49"/>
      <c r="S118" s="49"/>
      <c r="T118" s="86"/>
      <c r="U118" s="49"/>
      <c r="V118" s="72"/>
      <c r="W118" s="49"/>
      <c r="X118" s="49"/>
      <c r="Y118" s="49"/>
      <c r="Z118" s="49"/>
      <c r="AA118" s="49"/>
      <c r="AB118" s="49"/>
      <c r="AC118" s="49"/>
      <c r="AD118" s="49"/>
      <c r="AE118" s="49"/>
      <c r="AF118" s="101"/>
      <c r="AG118" s="53"/>
      <c r="AH118" s="53"/>
      <c r="AI118" s="53"/>
      <c r="AJ118" s="53"/>
      <c r="AK118" s="53"/>
      <c r="AL118" s="53"/>
      <c r="AM118" s="53"/>
      <c r="AN118" s="53"/>
      <c r="AO118" s="53"/>
      <c r="AP118" s="53"/>
      <c r="AQ118" s="53"/>
      <c r="AR118" s="53"/>
      <c r="AS118" s="53"/>
      <c r="AT118" s="53"/>
      <c r="AU118" s="53"/>
      <c r="AV118" s="22"/>
      <c r="AW118" s="53"/>
      <c r="AX118" s="53"/>
      <c r="AY118" s="53"/>
      <c r="AZ118" s="53"/>
      <c r="BA118" s="53"/>
      <c r="BB118" s="53"/>
      <c r="BC118" s="53"/>
      <c r="BD118" s="53"/>
      <c r="BE118" s="53"/>
      <c r="BF118" s="53"/>
      <c r="BG118" s="53"/>
      <c r="BH118" s="53"/>
      <c r="BI118" s="53"/>
      <c r="BJ118" s="53"/>
      <c r="BK118" s="53"/>
      <c r="BL118" s="53"/>
      <c r="BM118" s="53"/>
      <c r="BN118" s="53"/>
      <c r="BO118" s="53"/>
      <c r="BP118" s="102"/>
      <c r="BQ118" s="105"/>
      <c r="BR118" s="104"/>
      <c r="BS118" s="101"/>
      <c r="BT118" s="101"/>
      <c r="BU118" s="49"/>
      <c r="BV118" s="49"/>
      <c r="BW118" s="49"/>
      <c r="BX118" s="49"/>
      <c r="BY118" s="49"/>
      <c r="BZ118" s="49"/>
      <c r="CA118" s="49"/>
      <c r="CB118" s="49"/>
      <c r="CC118" s="49"/>
      <c r="CD118" s="49"/>
      <c r="CE118" s="49"/>
      <c r="CF118" s="49"/>
      <c r="CG118" s="54"/>
      <c r="CH118" s="49"/>
      <c r="CI118" s="72"/>
      <c r="CJ118" s="49"/>
      <c r="CK118" s="49"/>
      <c r="CL118" s="49"/>
      <c r="CM118" s="49"/>
      <c r="CN118" s="49"/>
      <c r="CO118" s="49"/>
      <c r="CP118" s="49"/>
      <c r="CQ118" s="49"/>
      <c r="CR118" s="49"/>
      <c r="CS118" s="49"/>
      <c r="CT118" s="49"/>
      <c r="CU118" s="49"/>
      <c r="CV118" s="72"/>
      <c r="CW118" s="49"/>
      <c r="CX118" s="72"/>
      <c r="CY118" s="49"/>
      <c r="CZ118" s="49"/>
      <c r="DA118" s="49"/>
      <c r="DB118" s="49"/>
      <c r="DC118" s="49"/>
      <c r="DD118" s="49"/>
      <c r="DE118" s="49"/>
      <c r="DF118" s="49"/>
      <c r="DG118" s="49"/>
      <c r="DH118" s="49"/>
      <c r="DI118" s="49"/>
      <c r="DJ118" s="49"/>
      <c r="DK118" s="49"/>
      <c r="DL118" s="86"/>
      <c r="DM118" s="49"/>
      <c r="DN118" s="72"/>
      <c r="DO118" s="49"/>
      <c r="DP118" s="49"/>
      <c r="DQ118" s="49"/>
      <c r="DR118" s="49"/>
      <c r="DS118" s="49"/>
      <c r="DT118" s="49"/>
      <c r="DU118" s="49"/>
      <c r="DV118" s="49"/>
      <c r="DW118" s="49"/>
      <c r="DX118" s="54"/>
      <c r="DY118" s="49"/>
      <c r="DZ118" s="49"/>
      <c r="EA118" s="49"/>
      <c r="EB118" s="49"/>
      <c r="EC118" s="54"/>
      <c r="ED118" s="49"/>
      <c r="EE118" s="72"/>
      <c r="EF118" s="49"/>
      <c r="EG118" s="49"/>
      <c r="EH118" s="49"/>
      <c r="EI118" s="49"/>
      <c r="EJ118" s="49"/>
      <c r="EK118" s="49"/>
      <c r="EL118" s="49"/>
      <c r="EM118" s="49"/>
      <c r="EN118" s="49"/>
      <c r="EO118" s="49"/>
      <c r="EP118" s="49"/>
      <c r="EQ118" s="49"/>
      <c r="ER118" s="72"/>
      <c r="ES118" s="49"/>
      <c r="ET118" s="72"/>
      <c r="EU118" s="49"/>
      <c r="EV118" s="49"/>
      <c r="EW118" s="49"/>
      <c r="EX118" s="49"/>
      <c r="EY118" s="49"/>
      <c r="EZ118" s="49"/>
      <c r="FA118" s="49"/>
      <c r="FB118" s="49"/>
      <c r="FC118" s="49"/>
      <c r="FD118" s="49"/>
      <c r="FE118" s="49"/>
      <c r="FF118" s="49"/>
      <c r="FG118" s="49"/>
      <c r="FH118" s="86"/>
      <c r="FI118" s="49"/>
      <c r="FJ118" s="72"/>
      <c r="FK118" s="49"/>
      <c r="FL118" s="49"/>
      <c r="FM118" s="49"/>
      <c r="FN118" s="49"/>
      <c r="FO118" s="49"/>
      <c r="FP118" s="49"/>
      <c r="FQ118" s="49"/>
      <c r="FR118" s="49"/>
      <c r="FS118" s="49"/>
    </row>
    <row r="119" customFormat="false" ht="10.8" hidden="false" customHeight="true" outlineLevel="0" collapsed="false">
      <c r="A119" s="46" t="s">
        <v>83</v>
      </c>
      <c r="B119" s="46" t="s">
        <v>84</v>
      </c>
      <c r="C119" s="46" t="s">
        <v>85</v>
      </c>
      <c r="D119" s="46" t="s">
        <v>86</v>
      </c>
      <c r="E119" s="46" t="s">
        <v>85</v>
      </c>
      <c r="F119" s="46" t="s">
        <v>87</v>
      </c>
      <c r="G119" s="46" t="s">
        <v>83</v>
      </c>
      <c r="H119" s="47"/>
      <c r="I119" s="48" t="s">
        <v>83</v>
      </c>
      <c r="J119" s="48" t="s">
        <v>84</v>
      </c>
      <c r="K119" s="48" t="s">
        <v>85</v>
      </c>
      <c r="L119" s="48" t="s">
        <v>86</v>
      </c>
      <c r="M119" s="48" t="s">
        <v>85</v>
      </c>
      <c r="N119" s="111" t="s">
        <v>87</v>
      </c>
      <c r="O119" s="48" t="s">
        <v>83</v>
      </c>
      <c r="P119" s="101"/>
      <c r="Q119" s="72"/>
      <c r="R119" s="72"/>
      <c r="S119" s="72"/>
      <c r="T119" s="86"/>
      <c r="U119" s="72"/>
      <c r="V119" s="72"/>
      <c r="W119" s="72"/>
      <c r="X119" s="72"/>
      <c r="Y119" s="72"/>
      <c r="Z119" s="72"/>
      <c r="AA119" s="72"/>
      <c r="AB119" s="72"/>
      <c r="AC119" s="72"/>
      <c r="AD119" s="72"/>
      <c r="AE119" s="72"/>
      <c r="AF119" s="101"/>
      <c r="AG119" s="53"/>
      <c r="AH119" s="53"/>
      <c r="AI119" s="53"/>
      <c r="AJ119" s="53"/>
      <c r="AK119" s="53"/>
      <c r="AL119" s="53"/>
      <c r="AM119" s="53"/>
      <c r="AN119" s="53"/>
      <c r="AO119" s="53"/>
      <c r="AP119" s="53"/>
      <c r="AQ119" s="53"/>
      <c r="AR119" s="53"/>
      <c r="AS119" s="53"/>
      <c r="AT119" s="53"/>
      <c r="AU119" s="53"/>
      <c r="AV119" s="22"/>
      <c r="AW119" s="53"/>
      <c r="AX119" s="53"/>
      <c r="AY119" s="53"/>
      <c r="AZ119" s="53"/>
      <c r="BA119" s="53"/>
      <c r="BB119" s="53"/>
      <c r="BC119" s="53"/>
      <c r="BD119" s="53"/>
      <c r="BE119" s="53"/>
      <c r="BF119" s="53"/>
      <c r="BG119" s="53"/>
      <c r="BH119" s="53"/>
      <c r="BI119" s="53"/>
      <c r="BJ119" s="53"/>
      <c r="BK119" s="53"/>
      <c r="BL119" s="53"/>
      <c r="BM119" s="53"/>
      <c r="BN119" s="53"/>
      <c r="BO119" s="53"/>
      <c r="BP119" s="102"/>
      <c r="BQ119" s="105"/>
      <c r="BR119" s="104"/>
      <c r="BS119" s="101"/>
      <c r="BT119" s="101"/>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72"/>
      <c r="DJ119" s="72"/>
      <c r="DK119" s="72"/>
      <c r="DL119" s="86"/>
      <c r="DM119" s="72"/>
      <c r="DN119" s="72"/>
      <c r="DO119" s="72"/>
      <c r="DP119" s="72"/>
      <c r="DQ119" s="72"/>
      <c r="DR119" s="72"/>
      <c r="DS119" s="72"/>
      <c r="DT119" s="72"/>
      <c r="DU119" s="72"/>
      <c r="DV119" s="72"/>
      <c r="DW119" s="72"/>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72"/>
      <c r="FF119" s="72"/>
      <c r="FG119" s="72"/>
      <c r="FH119" s="86"/>
      <c r="FI119" s="72"/>
      <c r="FJ119" s="72"/>
      <c r="FK119" s="72"/>
      <c r="FL119" s="72"/>
      <c r="FM119" s="72"/>
      <c r="FN119" s="72"/>
      <c r="FO119" s="72"/>
      <c r="FP119" s="72"/>
      <c r="FQ119" s="72"/>
      <c r="FR119" s="72"/>
      <c r="FS119" s="72"/>
    </row>
    <row r="120" customFormat="false" ht="10.8" hidden="false" customHeight="true" outlineLevel="0" collapsed="false">
      <c r="A120" s="49"/>
      <c r="B120" s="49"/>
      <c r="C120" s="49"/>
      <c r="D120" s="72"/>
      <c r="E120" s="49"/>
      <c r="F120" s="49"/>
      <c r="G120" s="72"/>
      <c r="H120" s="40"/>
      <c r="I120" s="49"/>
      <c r="J120" s="49"/>
      <c r="K120" s="49"/>
      <c r="L120" s="49"/>
      <c r="M120" s="49"/>
      <c r="N120" s="49"/>
      <c r="O120" s="49"/>
      <c r="P120" s="101"/>
      <c r="Q120" s="49"/>
      <c r="R120" s="49"/>
      <c r="S120" s="49"/>
      <c r="T120" s="72"/>
      <c r="U120" s="49"/>
      <c r="V120" s="49"/>
      <c r="W120" s="72"/>
      <c r="X120" s="49"/>
      <c r="Y120" s="49"/>
      <c r="Z120" s="49"/>
      <c r="AA120" s="49"/>
      <c r="AB120" s="49"/>
      <c r="AC120" s="49"/>
      <c r="AD120" s="49"/>
      <c r="AE120" s="49"/>
      <c r="AF120" s="101"/>
      <c r="AG120" s="53"/>
      <c r="AH120" s="53"/>
      <c r="AI120" s="53"/>
      <c r="AJ120" s="53"/>
      <c r="AK120" s="53"/>
      <c r="AL120" s="53"/>
      <c r="AM120" s="53"/>
      <c r="AN120" s="53"/>
      <c r="AO120" s="53"/>
      <c r="AP120" s="53"/>
      <c r="AQ120" s="53"/>
      <c r="AR120" s="53"/>
      <c r="AS120" s="53"/>
      <c r="AT120" s="53"/>
      <c r="AU120" s="53"/>
      <c r="AV120" s="22"/>
      <c r="AW120" s="53"/>
      <c r="AX120" s="53"/>
      <c r="AY120" s="53"/>
      <c r="AZ120" s="53"/>
      <c r="BA120" s="53"/>
      <c r="BB120" s="53"/>
      <c r="BC120" s="53"/>
      <c r="BD120" s="53"/>
      <c r="BE120" s="53"/>
      <c r="BF120" s="53"/>
      <c r="BG120" s="53"/>
      <c r="BH120" s="53"/>
      <c r="BI120" s="53"/>
      <c r="BJ120" s="53"/>
      <c r="BK120" s="53"/>
      <c r="BL120" s="53"/>
      <c r="BM120" s="53"/>
      <c r="BN120" s="53"/>
      <c r="BO120" s="53"/>
      <c r="BP120" s="102"/>
      <c r="BQ120" s="105"/>
      <c r="BR120" s="104"/>
      <c r="BS120" s="101"/>
      <c r="BT120" s="101"/>
      <c r="BU120" s="72"/>
      <c r="BV120" s="49"/>
      <c r="BW120" s="49"/>
      <c r="BX120" s="49"/>
      <c r="BY120" s="49"/>
      <c r="BZ120" s="49"/>
      <c r="CA120" s="49"/>
      <c r="CB120" s="49"/>
      <c r="CC120" s="49"/>
      <c r="CD120" s="49"/>
      <c r="CE120" s="49"/>
      <c r="CF120" s="49"/>
      <c r="CG120" s="54"/>
      <c r="CH120" s="49"/>
      <c r="CI120" s="49"/>
      <c r="CJ120" s="72"/>
      <c r="CK120" s="49"/>
      <c r="CL120" s="49"/>
      <c r="CM120" s="49"/>
      <c r="CN120" s="49"/>
      <c r="CO120" s="49"/>
      <c r="CP120" s="49"/>
      <c r="CQ120" s="49"/>
      <c r="CR120" s="49"/>
      <c r="CS120" s="49"/>
      <c r="CT120" s="49"/>
      <c r="CU120" s="49"/>
      <c r="CV120" s="54"/>
      <c r="CW120" s="49"/>
      <c r="CX120" s="49"/>
      <c r="CY120" s="72"/>
      <c r="CZ120" s="49"/>
      <c r="DA120" s="49"/>
      <c r="DB120" s="49"/>
      <c r="DC120" s="49"/>
      <c r="DD120" s="49"/>
      <c r="DE120" s="49"/>
      <c r="DF120" s="49"/>
      <c r="DG120" s="49"/>
      <c r="DH120" s="49"/>
      <c r="DI120" s="49"/>
      <c r="DJ120" s="49"/>
      <c r="DK120" s="49"/>
      <c r="DL120" s="72"/>
      <c r="DM120" s="49"/>
      <c r="DN120" s="49"/>
      <c r="DO120" s="72"/>
      <c r="DP120" s="49"/>
      <c r="DQ120" s="49"/>
      <c r="DR120" s="49"/>
      <c r="DS120" s="49"/>
      <c r="DT120" s="49"/>
      <c r="DU120" s="49"/>
      <c r="DV120" s="49"/>
      <c r="DW120" s="49"/>
      <c r="DX120" s="54"/>
      <c r="DY120" s="49"/>
      <c r="DZ120" s="49"/>
      <c r="EA120" s="49"/>
      <c r="EB120" s="49"/>
      <c r="EC120" s="54"/>
      <c r="ED120" s="49"/>
      <c r="EE120" s="49"/>
      <c r="EF120" s="72"/>
      <c r="EG120" s="49"/>
      <c r="EH120" s="49"/>
      <c r="EI120" s="49"/>
      <c r="EJ120" s="49"/>
      <c r="EK120" s="49"/>
      <c r="EL120" s="49"/>
      <c r="EM120" s="49"/>
      <c r="EN120" s="49"/>
      <c r="EO120" s="49"/>
      <c r="EP120" s="49"/>
      <c r="EQ120" s="49"/>
      <c r="ER120" s="54"/>
      <c r="ES120" s="49"/>
      <c r="ET120" s="49"/>
      <c r="EU120" s="72"/>
      <c r="EV120" s="49"/>
      <c r="EW120" s="49"/>
      <c r="EX120" s="49"/>
      <c r="EY120" s="49"/>
      <c r="EZ120" s="49"/>
      <c r="FA120" s="49"/>
      <c r="FB120" s="49"/>
      <c r="FC120" s="49"/>
      <c r="FD120" s="49"/>
      <c r="FE120" s="49"/>
      <c r="FF120" s="49"/>
      <c r="FG120" s="49"/>
      <c r="FH120" s="72"/>
      <c r="FI120" s="49"/>
      <c r="FJ120" s="49"/>
      <c r="FK120" s="72"/>
      <c r="FL120" s="49"/>
      <c r="FM120" s="49"/>
      <c r="FN120" s="49"/>
      <c r="FO120" s="49"/>
      <c r="FP120" s="49"/>
      <c r="FQ120" s="49"/>
      <c r="FR120" s="49"/>
      <c r="FS120" s="49"/>
    </row>
    <row r="121" customFormat="false" ht="10.8" hidden="false" customHeight="true" outlineLevel="0" collapsed="false">
      <c r="A121" s="72"/>
      <c r="B121" s="72"/>
      <c r="C121" s="72"/>
      <c r="D121" s="72"/>
      <c r="E121" s="72"/>
      <c r="F121" s="72"/>
      <c r="G121" s="72"/>
      <c r="H121" s="53"/>
      <c r="I121" s="72"/>
      <c r="J121" s="72"/>
      <c r="K121" s="72"/>
      <c r="L121" s="72"/>
      <c r="M121" s="72"/>
      <c r="N121" s="72"/>
      <c r="O121" s="72"/>
      <c r="P121" s="101"/>
      <c r="Q121" s="72"/>
      <c r="R121" s="72"/>
      <c r="S121" s="72"/>
      <c r="T121" s="72"/>
      <c r="U121" s="72"/>
      <c r="V121" s="72"/>
      <c r="W121" s="72"/>
      <c r="X121" s="72"/>
      <c r="Y121" s="72"/>
      <c r="Z121" s="72"/>
      <c r="AA121" s="72"/>
      <c r="AB121" s="72"/>
      <c r="AC121" s="72"/>
      <c r="AD121" s="72"/>
      <c r="AE121" s="72"/>
      <c r="AF121" s="101"/>
      <c r="AG121" s="53"/>
      <c r="AH121" s="53"/>
      <c r="AI121" s="53"/>
      <c r="AJ121" s="53"/>
      <c r="AK121" s="53"/>
      <c r="AL121" s="53"/>
      <c r="AM121" s="53"/>
      <c r="AN121" s="53"/>
      <c r="AO121" s="53"/>
      <c r="AP121" s="53"/>
      <c r="AQ121" s="53"/>
      <c r="AR121" s="53"/>
      <c r="AS121" s="53"/>
      <c r="AT121" s="53"/>
      <c r="AU121" s="53"/>
      <c r="AV121" s="22"/>
      <c r="AW121" s="53"/>
      <c r="AX121" s="53"/>
      <c r="AY121" s="53"/>
      <c r="AZ121" s="53"/>
      <c r="BA121" s="53"/>
      <c r="BB121" s="53"/>
      <c r="BC121" s="53"/>
      <c r="BD121" s="53"/>
      <c r="BE121" s="53"/>
      <c r="BF121" s="53"/>
      <c r="BG121" s="53"/>
      <c r="BH121" s="53"/>
      <c r="BI121" s="53"/>
      <c r="BJ121" s="53"/>
      <c r="BK121" s="53"/>
      <c r="BL121" s="53"/>
      <c r="BM121" s="53"/>
      <c r="BN121" s="53"/>
      <c r="BO121" s="53"/>
      <c r="BP121" s="102"/>
      <c r="BQ121" s="105"/>
      <c r="BR121" s="104"/>
      <c r="BS121" s="101"/>
      <c r="BT121" s="101"/>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49"/>
      <c r="CW121" s="54"/>
      <c r="CX121" s="54"/>
      <c r="CY121" s="54"/>
      <c r="CZ121" s="54"/>
      <c r="DA121" s="54"/>
      <c r="DB121" s="54"/>
      <c r="DC121" s="54"/>
      <c r="DD121" s="54"/>
      <c r="DE121" s="54"/>
      <c r="DF121" s="54"/>
      <c r="DG121" s="54"/>
      <c r="DH121" s="54"/>
      <c r="DI121" s="72"/>
      <c r="DJ121" s="72"/>
      <c r="DK121" s="72"/>
      <c r="DL121" s="72"/>
      <c r="DM121" s="72"/>
      <c r="DN121" s="72"/>
      <c r="DO121" s="72"/>
      <c r="DP121" s="72"/>
      <c r="DQ121" s="72"/>
      <c r="DR121" s="72"/>
      <c r="DS121" s="72"/>
      <c r="DT121" s="72"/>
      <c r="DU121" s="72"/>
      <c r="DV121" s="72"/>
      <c r="DW121" s="72"/>
      <c r="DX121" s="54"/>
      <c r="DY121" s="54"/>
      <c r="DZ121" s="54"/>
      <c r="EA121" s="54"/>
      <c r="EB121" s="54"/>
      <c r="EC121" s="54"/>
      <c r="ED121" s="54"/>
      <c r="EE121" s="54"/>
      <c r="EF121" s="54"/>
      <c r="EG121" s="54"/>
      <c r="EH121" s="54"/>
      <c r="EI121" s="54"/>
      <c r="EJ121" s="54"/>
      <c r="EK121" s="54"/>
      <c r="EL121" s="54"/>
      <c r="EM121" s="54"/>
      <c r="EN121" s="54"/>
      <c r="EO121" s="54"/>
      <c r="EP121" s="54"/>
      <c r="EQ121" s="54"/>
      <c r="ER121" s="49"/>
      <c r="ES121" s="54"/>
      <c r="ET121" s="54"/>
      <c r="EU121" s="54"/>
      <c r="EV121" s="54"/>
      <c r="EW121" s="54"/>
      <c r="EX121" s="54"/>
      <c r="EY121" s="54"/>
      <c r="EZ121" s="54"/>
      <c r="FA121" s="54"/>
      <c r="FB121" s="54"/>
      <c r="FC121" s="54"/>
      <c r="FD121" s="54"/>
      <c r="FE121" s="72"/>
      <c r="FF121" s="72"/>
      <c r="FG121" s="72"/>
      <c r="FH121" s="72"/>
      <c r="FI121" s="72"/>
      <c r="FJ121" s="72"/>
      <c r="FK121" s="72"/>
      <c r="FL121" s="72"/>
      <c r="FM121" s="72"/>
      <c r="FN121" s="72"/>
      <c r="FO121" s="72"/>
      <c r="FP121" s="72"/>
      <c r="FQ121" s="72"/>
      <c r="FR121" s="72"/>
      <c r="FS121" s="72"/>
    </row>
    <row r="122" customFormat="false" ht="10.8" hidden="false" customHeight="true" outlineLevel="0" collapsed="false">
      <c r="A122" s="29" t="n">
        <v>21</v>
      </c>
      <c r="B122" s="29"/>
      <c r="C122" s="29"/>
      <c r="D122" s="29"/>
      <c r="E122" s="29"/>
      <c r="F122" s="29"/>
      <c r="J122" s="29"/>
      <c r="K122" s="29"/>
      <c r="L122" s="30"/>
      <c r="M122" s="29"/>
      <c r="N122" s="31"/>
      <c r="O122" s="27"/>
      <c r="P122" s="101"/>
      <c r="Q122" s="49"/>
      <c r="R122" s="49"/>
      <c r="S122" s="49"/>
      <c r="T122" s="50"/>
      <c r="U122" s="49"/>
      <c r="V122" s="49"/>
      <c r="W122" s="72"/>
      <c r="X122" s="49"/>
      <c r="Y122" s="49"/>
      <c r="Z122" s="49"/>
      <c r="AA122" s="49"/>
      <c r="AB122" s="49"/>
      <c r="AC122" s="49"/>
      <c r="AD122" s="49"/>
      <c r="AE122" s="49"/>
      <c r="AF122" s="101"/>
      <c r="AG122" s="53"/>
      <c r="AH122" s="53"/>
      <c r="AI122" s="53"/>
      <c r="AJ122" s="53"/>
      <c r="AK122" s="53"/>
      <c r="AL122" s="53"/>
      <c r="AM122" s="53"/>
      <c r="AN122" s="53"/>
      <c r="AO122" s="53"/>
      <c r="AP122" s="53"/>
      <c r="AQ122" s="53"/>
      <c r="AR122" s="53"/>
      <c r="AS122" s="53"/>
      <c r="AT122" s="53"/>
      <c r="AU122" s="53"/>
      <c r="AV122" s="22"/>
      <c r="AW122" s="53"/>
      <c r="AX122" s="53"/>
      <c r="AY122" s="53"/>
      <c r="AZ122" s="53"/>
      <c r="BA122" s="53"/>
      <c r="BB122" s="53"/>
      <c r="BC122" s="53"/>
      <c r="BD122" s="53"/>
      <c r="BE122" s="53"/>
      <c r="BF122" s="53"/>
      <c r="BG122" s="53"/>
      <c r="BH122" s="53"/>
      <c r="BI122" s="53"/>
      <c r="BJ122" s="53"/>
      <c r="BK122" s="53"/>
      <c r="BL122" s="53"/>
      <c r="BM122" s="53"/>
      <c r="BN122" s="53"/>
      <c r="BO122" s="53"/>
      <c r="BP122" s="102"/>
      <c r="BQ122" s="105"/>
      <c r="BR122" s="104"/>
      <c r="BS122" s="101"/>
      <c r="BT122" s="101"/>
      <c r="BU122" s="72"/>
      <c r="BV122" s="49"/>
      <c r="BW122" s="49"/>
      <c r="BX122" s="49"/>
      <c r="BY122" s="49"/>
      <c r="BZ122" s="49"/>
      <c r="CA122" s="49"/>
      <c r="CB122" s="49"/>
      <c r="CC122" s="49"/>
      <c r="CD122" s="49"/>
      <c r="CE122" s="49"/>
      <c r="CF122" s="49"/>
      <c r="CG122" s="54"/>
      <c r="CH122" s="49"/>
      <c r="CI122" s="49"/>
      <c r="CJ122" s="72"/>
      <c r="CK122" s="49"/>
      <c r="CL122" s="49"/>
      <c r="CM122" s="49"/>
      <c r="CN122" s="49"/>
      <c r="CO122" s="49"/>
      <c r="CP122" s="49"/>
      <c r="CQ122" s="49"/>
      <c r="CR122" s="49"/>
      <c r="CS122" s="49"/>
      <c r="CT122" s="49"/>
      <c r="CU122" s="49"/>
      <c r="CV122" s="88"/>
      <c r="CW122" s="49"/>
      <c r="CX122" s="49"/>
      <c r="CY122" s="72"/>
      <c r="CZ122" s="49"/>
      <c r="DA122" s="49"/>
      <c r="DB122" s="49"/>
      <c r="DC122" s="49"/>
      <c r="DD122" s="49"/>
      <c r="DE122" s="49"/>
      <c r="DF122" s="49"/>
      <c r="DG122" s="49"/>
      <c r="DH122" s="49"/>
      <c r="DI122" s="49"/>
      <c r="DJ122" s="49"/>
      <c r="DK122" s="49"/>
      <c r="DL122" s="50"/>
      <c r="DM122" s="49"/>
      <c r="DN122" s="49"/>
      <c r="DO122" s="72"/>
      <c r="DP122" s="49"/>
      <c r="DQ122" s="49"/>
      <c r="DR122" s="49"/>
      <c r="DS122" s="49"/>
      <c r="DT122" s="49"/>
      <c r="DU122" s="49"/>
      <c r="DV122" s="49"/>
      <c r="DW122" s="49"/>
      <c r="DX122" s="54"/>
      <c r="DY122" s="49"/>
      <c r="DZ122" s="49"/>
      <c r="EA122" s="49"/>
      <c r="EB122" s="49"/>
      <c r="EC122" s="54"/>
      <c r="ED122" s="49"/>
      <c r="EE122" s="49"/>
      <c r="EF122" s="72"/>
      <c r="EG122" s="49"/>
      <c r="EH122" s="49"/>
      <c r="EI122" s="49"/>
      <c r="EJ122" s="49"/>
      <c r="EK122" s="49"/>
      <c r="EL122" s="49"/>
      <c r="EM122" s="49"/>
      <c r="EN122" s="49"/>
      <c r="EO122" s="49"/>
      <c r="EP122" s="49"/>
      <c r="EQ122" s="49"/>
      <c r="ER122" s="88"/>
      <c r="ES122" s="49"/>
      <c r="ET122" s="49"/>
      <c r="EU122" s="72"/>
      <c r="EV122" s="49"/>
      <c r="EW122" s="49"/>
      <c r="EX122" s="49"/>
      <c r="EY122" s="49"/>
      <c r="EZ122" s="49"/>
      <c r="FA122" s="49"/>
      <c r="FB122" s="49"/>
      <c r="FC122" s="49"/>
      <c r="FD122" s="49"/>
      <c r="FE122" s="49"/>
      <c r="FF122" s="49"/>
      <c r="FG122" s="49"/>
      <c r="FH122" s="50"/>
      <c r="FI122" s="49"/>
      <c r="FJ122" s="49"/>
      <c r="FK122" s="72"/>
      <c r="FL122" s="49"/>
      <c r="FM122" s="49"/>
      <c r="FN122" s="49"/>
      <c r="FO122" s="49"/>
      <c r="FP122" s="49"/>
      <c r="FQ122" s="49"/>
      <c r="FR122" s="49"/>
      <c r="FS122" s="49"/>
    </row>
    <row r="123" customFormat="false" ht="10.8" hidden="false" customHeight="true" outlineLevel="0" collapsed="false">
      <c r="A123" s="32" t="s">
        <v>96</v>
      </c>
      <c r="B123" s="33"/>
      <c r="C123" s="33"/>
      <c r="D123" s="33"/>
      <c r="E123" s="32"/>
      <c r="F123" s="33"/>
      <c r="G123" s="33"/>
      <c r="H123" s="35" t="n">
        <v>2019</v>
      </c>
      <c r="I123" s="33"/>
      <c r="J123" s="33"/>
      <c r="K123" s="33"/>
      <c r="L123" s="33"/>
      <c r="M123" s="33"/>
      <c r="N123" s="33"/>
      <c r="O123" s="33"/>
      <c r="P123" s="101"/>
      <c r="Q123" s="72"/>
      <c r="R123" s="72"/>
      <c r="S123" s="72"/>
      <c r="T123" s="72"/>
      <c r="U123" s="72"/>
      <c r="V123" s="72"/>
      <c r="W123" s="72"/>
      <c r="X123" s="72"/>
      <c r="Y123" s="72"/>
      <c r="Z123" s="72"/>
      <c r="AA123" s="72"/>
      <c r="AB123" s="72"/>
      <c r="AC123" s="72"/>
      <c r="AD123" s="72"/>
      <c r="AE123" s="72"/>
      <c r="AF123" s="101"/>
      <c r="AG123" s="53"/>
      <c r="AH123" s="53"/>
      <c r="AI123" s="53"/>
      <c r="AJ123" s="53"/>
      <c r="AK123" s="53"/>
      <c r="AL123" s="53"/>
      <c r="AM123" s="53"/>
      <c r="AN123" s="53"/>
      <c r="AO123" s="53"/>
      <c r="AP123" s="53"/>
      <c r="AQ123" s="53"/>
      <c r="AR123" s="53"/>
      <c r="AS123" s="53"/>
      <c r="AT123" s="53"/>
      <c r="AU123" s="53"/>
      <c r="AV123" s="22"/>
      <c r="AW123" s="53"/>
      <c r="AX123" s="53"/>
      <c r="AY123" s="53"/>
      <c r="AZ123" s="53"/>
      <c r="BA123" s="53"/>
      <c r="BB123" s="53"/>
      <c r="BC123" s="53"/>
      <c r="BD123" s="53"/>
      <c r="BE123" s="53"/>
      <c r="BF123" s="53"/>
      <c r="BG123" s="53"/>
      <c r="BH123" s="53"/>
      <c r="BI123" s="53"/>
      <c r="BJ123" s="53"/>
      <c r="BK123" s="53"/>
      <c r="BL123" s="53"/>
      <c r="BM123" s="53"/>
      <c r="BN123" s="53"/>
      <c r="BO123" s="53"/>
      <c r="BP123" s="102"/>
      <c r="BQ123" s="105"/>
      <c r="BR123" s="104"/>
      <c r="BS123" s="101"/>
      <c r="BT123" s="101"/>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49"/>
      <c r="CW123" s="54"/>
      <c r="CX123" s="54"/>
      <c r="CY123" s="54"/>
      <c r="CZ123" s="54"/>
      <c r="DA123" s="54"/>
      <c r="DB123" s="54"/>
      <c r="DC123" s="54"/>
      <c r="DD123" s="54"/>
      <c r="DE123" s="54"/>
      <c r="DF123" s="54"/>
      <c r="DG123" s="54"/>
      <c r="DH123" s="54"/>
      <c r="DI123" s="72"/>
      <c r="DJ123" s="72"/>
      <c r="DK123" s="72"/>
      <c r="DL123" s="72"/>
      <c r="DM123" s="72"/>
      <c r="DN123" s="72"/>
      <c r="DO123" s="72"/>
      <c r="DP123" s="72"/>
      <c r="DQ123" s="72"/>
      <c r="DR123" s="72"/>
      <c r="DS123" s="72"/>
      <c r="DT123" s="72"/>
      <c r="DU123" s="72"/>
      <c r="DV123" s="72"/>
      <c r="DW123" s="72"/>
      <c r="DX123" s="54"/>
      <c r="DY123" s="54"/>
      <c r="DZ123" s="54"/>
      <c r="EA123" s="54"/>
      <c r="EB123" s="54"/>
      <c r="EC123" s="54"/>
      <c r="ED123" s="54"/>
      <c r="EE123" s="54"/>
      <c r="EF123" s="54"/>
      <c r="EG123" s="54"/>
      <c r="EH123" s="54"/>
      <c r="EI123" s="54"/>
      <c r="EJ123" s="54"/>
      <c r="EK123" s="54"/>
      <c r="EL123" s="54"/>
      <c r="EM123" s="54"/>
      <c r="EN123" s="54"/>
      <c r="EO123" s="54"/>
      <c r="EP123" s="54"/>
      <c r="EQ123" s="54"/>
      <c r="ER123" s="49"/>
      <c r="ES123" s="54"/>
      <c r="ET123" s="54"/>
      <c r="EU123" s="54"/>
      <c r="EV123" s="54"/>
      <c r="EW123" s="54"/>
      <c r="EX123" s="54"/>
      <c r="EY123" s="54"/>
      <c r="EZ123" s="54"/>
      <c r="FA123" s="54"/>
      <c r="FB123" s="54"/>
      <c r="FC123" s="54"/>
      <c r="FD123" s="54"/>
      <c r="FE123" s="72"/>
      <c r="FF123" s="72"/>
      <c r="FG123" s="72"/>
      <c r="FH123" s="72"/>
      <c r="FI123" s="72"/>
      <c r="FJ123" s="72"/>
      <c r="FK123" s="72"/>
      <c r="FL123" s="72"/>
      <c r="FM123" s="72"/>
      <c r="FN123" s="72"/>
      <c r="FO123" s="72"/>
      <c r="FP123" s="72"/>
      <c r="FQ123" s="72"/>
      <c r="FR123" s="72"/>
      <c r="FS123" s="72"/>
    </row>
    <row r="124" customFormat="false" ht="10.8" hidden="false" customHeight="true" outlineLevel="0" collapsed="false">
      <c r="A124" s="37" t="n">
        <v>6</v>
      </c>
      <c r="B124" s="37" t="n">
        <v>7</v>
      </c>
      <c r="C124" s="37" t="n">
        <v>8</v>
      </c>
      <c r="D124" s="37" t="n">
        <v>9</v>
      </c>
      <c r="E124" s="37" t="n">
        <v>10</v>
      </c>
      <c r="F124" s="39" t="n">
        <v>11</v>
      </c>
      <c r="G124" s="37" t="n">
        <v>12</v>
      </c>
      <c r="H124" s="40"/>
      <c r="I124" s="37" t="n">
        <v>13</v>
      </c>
      <c r="J124" s="41" t="n">
        <v>14</v>
      </c>
      <c r="K124" s="37" t="n">
        <v>15</v>
      </c>
      <c r="L124" s="37" t="n">
        <v>16</v>
      </c>
      <c r="M124" s="37" t="n">
        <v>17</v>
      </c>
      <c r="N124" s="37" t="n">
        <v>18</v>
      </c>
      <c r="O124" s="37" t="n">
        <v>19</v>
      </c>
      <c r="P124" s="101"/>
      <c r="Q124" s="49"/>
      <c r="R124" s="49"/>
      <c r="S124" s="49"/>
      <c r="T124" s="72"/>
      <c r="U124" s="49"/>
      <c r="V124" s="49"/>
      <c r="W124" s="49"/>
      <c r="X124" s="49"/>
      <c r="Y124" s="49"/>
      <c r="Z124" s="49"/>
      <c r="AA124" s="49"/>
      <c r="AB124" s="49"/>
      <c r="AC124" s="49"/>
      <c r="AD124" s="49"/>
      <c r="AE124" s="49"/>
      <c r="AF124" s="101"/>
      <c r="AG124" s="53"/>
      <c r="AH124" s="53"/>
      <c r="AI124" s="53"/>
      <c r="AJ124" s="53"/>
      <c r="AK124" s="53"/>
      <c r="AL124" s="53"/>
      <c r="AM124" s="53"/>
      <c r="AN124" s="53"/>
      <c r="AO124" s="53"/>
      <c r="AP124" s="53"/>
      <c r="AQ124" s="53"/>
      <c r="AR124" s="53"/>
      <c r="AS124" s="53"/>
      <c r="AT124" s="53"/>
      <c r="AU124" s="53"/>
      <c r="AV124" s="22"/>
      <c r="AW124" s="53"/>
      <c r="AX124" s="53"/>
      <c r="AY124" s="53"/>
      <c r="AZ124" s="53"/>
      <c r="BA124" s="53"/>
      <c r="BB124" s="53"/>
      <c r="BC124" s="53"/>
      <c r="BD124" s="53"/>
      <c r="BE124" s="53"/>
      <c r="BF124" s="53"/>
      <c r="BG124" s="53"/>
      <c r="BH124" s="53"/>
      <c r="BI124" s="53"/>
      <c r="BJ124" s="53"/>
      <c r="BK124" s="53"/>
      <c r="BL124" s="53"/>
      <c r="BM124" s="53"/>
      <c r="BN124" s="53"/>
      <c r="BO124" s="53"/>
      <c r="BP124" s="102"/>
      <c r="BQ124" s="105"/>
      <c r="BR124" s="104"/>
      <c r="BS124" s="101"/>
      <c r="BT124" s="101"/>
      <c r="BU124" s="49"/>
      <c r="BV124" s="49"/>
      <c r="BW124" s="49"/>
      <c r="BX124" s="49"/>
      <c r="BY124" s="49"/>
      <c r="BZ124" s="49"/>
      <c r="CA124" s="49"/>
      <c r="CB124" s="49"/>
      <c r="CC124" s="72"/>
      <c r="CD124" s="49"/>
      <c r="CE124" s="49"/>
      <c r="CF124" s="49"/>
      <c r="CG124" s="54"/>
      <c r="CH124" s="49"/>
      <c r="CI124" s="49"/>
      <c r="CJ124" s="49"/>
      <c r="CK124" s="49"/>
      <c r="CL124" s="49"/>
      <c r="CM124" s="49"/>
      <c r="CN124" s="49"/>
      <c r="CO124" s="49"/>
      <c r="CP124" s="49"/>
      <c r="CQ124" s="49"/>
      <c r="CR124" s="72"/>
      <c r="CS124" s="49"/>
      <c r="CT124" s="49"/>
      <c r="CU124" s="49"/>
      <c r="CV124" s="89"/>
      <c r="CW124" s="49"/>
      <c r="CX124" s="49"/>
      <c r="CY124" s="49"/>
      <c r="CZ124" s="49"/>
      <c r="DA124" s="49"/>
      <c r="DB124" s="49"/>
      <c r="DC124" s="49"/>
      <c r="DD124" s="49"/>
      <c r="DE124" s="49"/>
      <c r="DF124" s="49"/>
      <c r="DG124" s="49"/>
      <c r="DH124" s="72"/>
      <c r="DI124" s="49"/>
      <c r="DJ124" s="49"/>
      <c r="DK124" s="49"/>
      <c r="DL124" s="72"/>
      <c r="DM124" s="49"/>
      <c r="DN124" s="49"/>
      <c r="DO124" s="49"/>
      <c r="DP124" s="49"/>
      <c r="DQ124" s="49"/>
      <c r="DR124" s="49"/>
      <c r="DS124" s="49"/>
      <c r="DT124" s="49"/>
      <c r="DU124" s="49"/>
      <c r="DV124" s="49"/>
      <c r="DW124" s="49"/>
      <c r="DX124" s="54"/>
      <c r="DY124" s="72"/>
      <c r="DZ124" s="49"/>
      <c r="EA124" s="49"/>
      <c r="EB124" s="49"/>
      <c r="EC124" s="54"/>
      <c r="ED124" s="49"/>
      <c r="EE124" s="49"/>
      <c r="EF124" s="49"/>
      <c r="EG124" s="49"/>
      <c r="EH124" s="49"/>
      <c r="EI124" s="49"/>
      <c r="EJ124" s="49"/>
      <c r="EK124" s="49"/>
      <c r="EL124" s="49"/>
      <c r="EM124" s="49"/>
      <c r="EN124" s="72"/>
      <c r="EO124" s="49"/>
      <c r="EP124" s="49"/>
      <c r="EQ124" s="49"/>
      <c r="ER124" s="89"/>
      <c r="ES124" s="49"/>
      <c r="ET124" s="49"/>
      <c r="EU124" s="49"/>
      <c r="EV124" s="49"/>
      <c r="EW124" s="49"/>
      <c r="EX124" s="49"/>
      <c r="EY124" s="49"/>
      <c r="EZ124" s="49"/>
      <c r="FA124" s="49"/>
      <c r="FB124" s="49"/>
      <c r="FC124" s="49"/>
      <c r="FD124" s="72"/>
      <c r="FE124" s="49"/>
      <c r="FF124" s="49"/>
      <c r="FG124" s="49"/>
      <c r="FH124" s="72"/>
      <c r="FI124" s="49"/>
      <c r="FJ124" s="49"/>
      <c r="FK124" s="49"/>
      <c r="FL124" s="49"/>
      <c r="FM124" s="49"/>
      <c r="FN124" s="49"/>
      <c r="FO124" s="49"/>
      <c r="FP124" s="49"/>
      <c r="FQ124" s="49"/>
      <c r="FR124" s="49"/>
      <c r="FS124" s="49"/>
    </row>
    <row r="125" customFormat="false" ht="10.8" hidden="false" customHeight="true" outlineLevel="0" collapsed="false">
      <c r="A125" s="46" t="s">
        <v>83</v>
      </c>
      <c r="B125" s="46" t="s">
        <v>84</v>
      </c>
      <c r="C125" s="46" t="s">
        <v>85</v>
      </c>
      <c r="D125" s="46" t="s">
        <v>86</v>
      </c>
      <c r="E125" s="46" t="s">
        <v>85</v>
      </c>
      <c r="F125" s="46" t="s">
        <v>87</v>
      </c>
      <c r="G125" s="46" t="s">
        <v>83</v>
      </c>
      <c r="H125" s="47"/>
      <c r="I125" s="48" t="s">
        <v>83</v>
      </c>
      <c r="J125" s="48" t="s">
        <v>84</v>
      </c>
      <c r="K125" s="48" t="s">
        <v>85</v>
      </c>
      <c r="L125" s="48" t="s">
        <v>86</v>
      </c>
      <c r="M125" s="48" t="s">
        <v>85</v>
      </c>
      <c r="N125" s="48" t="s">
        <v>87</v>
      </c>
      <c r="O125" s="48" t="s">
        <v>83</v>
      </c>
      <c r="P125" s="101"/>
      <c r="Q125" s="72"/>
      <c r="R125" s="72"/>
      <c r="S125" s="72"/>
      <c r="T125" s="90"/>
      <c r="U125" s="72"/>
      <c r="V125" s="72"/>
      <c r="W125" s="72"/>
      <c r="X125" s="72"/>
      <c r="Y125" s="72"/>
      <c r="Z125" s="72"/>
      <c r="AA125" s="72"/>
      <c r="AB125" s="72"/>
      <c r="AC125" s="72"/>
      <c r="AD125" s="72"/>
      <c r="AE125" s="72"/>
      <c r="AF125" s="101"/>
      <c r="AG125" s="53"/>
      <c r="AH125" s="53"/>
      <c r="AI125" s="53"/>
      <c r="AJ125" s="53"/>
      <c r="AK125" s="53"/>
      <c r="AL125" s="53"/>
      <c r="AM125" s="53"/>
      <c r="AN125" s="53"/>
      <c r="AO125" s="53"/>
      <c r="AP125" s="53"/>
      <c r="AQ125" s="53"/>
      <c r="AR125" s="53"/>
      <c r="AS125" s="53"/>
      <c r="AT125" s="53"/>
      <c r="AU125" s="53"/>
      <c r="AV125" s="22"/>
      <c r="AW125" s="53"/>
      <c r="AX125" s="53"/>
      <c r="AY125" s="53"/>
      <c r="AZ125" s="53"/>
      <c r="BA125" s="53"/>
      <c r="BB125" s="53"/>
      <c r="BC125" s="53"/>
      <c r="BD125" s="53"/>
      <c r="BE125" s="53"/>
      <c r="BF125" s="53"/>
      <c r="BG125" s="53"/>
      <c r="BH125" s="53"/>
      <c r="BI125" s="53"/>
      <c r="BJ125" s="53"/>
      <c r="BK125" s="53"/>
      <c r="BL125" s="53"/>
      <c r="BM125" s="53"/>
      <c r="BN125" s="53"/>
      <c r="BO125" s="53"/>
      <c r="BP125" s="102"/>
      <c r="BQ125" s="105"/>
      <c r="BR125" s="104"/>
      <c r="BS125" s="101"/>
      <c r="BT125" s="101"/>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0"/>
      <c r="CW125" s="54"/>
      <c r="CX125" s="54"/>
      <c r="CY125" s="54"/>
      <c r="CZ125" s="54"/>
      <c r="DA125" s="54"/>
      <c r="DB125" s="54"/>
      <c r="DC125" s="54"/>
      <c r="DD125" s="54"/>
      <c r="DE125" s="54"/>
      <c r="DF125" s="54"/>
      <c r="DG125" s="54"/>
      <c r="DH125" s="54"/>
      <c r="DI125" s="72"/>
      <c r="DJ125" s="72"/>
      <c r="DK125" s="72"/>
      <c r="DL125" s="90"/>
      <c r="DM125" s="72"/>
      <c r="DN125" s="72"/>
      <c r="DO125" s="72"/>
      <c r="DP125" s="72"/>
      <c r="DQ125" s="72"/>
      <c r="DR125" s="72"/>
      <c r="DS125" s="72"/>
      <c r="DT125" s="72"/>
      <c r="DU125" s="72"/>
      <c r="DV125" s="72"/>
      <c r="DW125" s="72"/>
      <c r="DX125" s="54"/>
      <c r="DY125" s="54"/>
      <c r="DZ125" s="54"/>
      <c r="EA125" s="54"/>
      <c r="EB125" s="54"/>
      <c r="EC125" s="54"/>
      <c r="ED125" s="54"/>
      <c r="EE125" s="54"/>
      <c r="EF125" s="54"/>
      <c r="EG125" s="54"/>
      <c r="EH125" s="54"/>
      <c r="EI125" s="54"/>
      <c r="EJ125" s="54"/>
      <c r="EK125" s="54"/>
      <c r="EL125" s="54"/>
      <c r="EM125" s="54"/>
      <c r="EN125" s="54"/>
      <c r="EO125" s="54"/>
      <c r="EP125" s="54"/>
      <c r="EQ125" s="54"/>
      <c r="ER125" s="50"/>
      <c r="ES125" s="54"/>
      <c r="ET125" s="54"/>
      <c r="EU125" s="54"/>
      <c r="EV125" s="54"/>
      <c r="EW125" s="54"/>
      <c r="EX125" s="54"/>
      <c r="EY125" s="54"/>
      <c r="EZ125" s="54"/>
      <c r="FA125" s="54"/>
      <c r="FB125" s="54"/>
      <c r="FC125" s="54"/>
      <c r="FD125" s="54"/>
      <c r="FE125" s="72"/>
      <c r="FF125" s="72"/>
      <c r="FG125" s="72"/>
      <c r="FH125" s="90"/>
      <c r="FI125" s="72"/>
      <c r="FJ125" s="72"/>
      <c r="FK125" s="72"/>
      <c r="FL125" s="72"/>
      <c r="FM125" s="72"/>
      <c r="FN125" s="72"/>
      <c r="FO125" s="72"/>
      <c r="FP125" s="72"/>
      <c r="FQ125" s="72"/>
      <c r="FR125" s="72"/>
      <c r="FS125" s="72"/>
    </row>
    <row r="126" customFormat="false" ht="10.8" hidden="false" customHeight="true" outlineLevel="0" collapsed="false">
      <c r="A126" s="72"/>
      <c r="B126" s="72"/>
      <c r="C126" s="72"/>
      <c r="D126" s="72"/>
      <c r="E126" s="72"/>
      <c r="F126" s="72"/>
      <c r="G126" s="72"/>
      <c r="H126" s="53"/>
      <c r="I126" s="72"/>
      <c r="J126" s="72"/>
      <c r="K126" s="72"/>
      <c r="L126" s="72"/>
      <c r="M126" s="72"/>
      <c r="N126" s="72"/>
      <c r="O126" s="72"/>
      <c r="P126" s="101"/>
      <c r="Q126" s="72"/>
      <c r="R126" s="72"/>
      <c r="S126" s="72"/>
      <c r="T126" s="72"/>
      <c r="U126" s="72"/>
      <c r="V126" s="72"/>
      <c r="W126" s="72"/>
      <c r="X126" s="72"/>
      <c r="Y126" s="72"/>
      <c r="Z126" s="72"/>
      <c r="AA126" s="72"/>
      <c r="AB126" s="72"/>
      <c r="AC126" s="72"/>
      <c r="AD126" s="72"/>
      <c r="AE126" s="72"/>
      <c r="AF126" s="101"/>
      <c r="AG126" s="53"/>
      <c r="AH126" s="53"/>
      <c r="AI126" s="53"/>
      <c r="AJ126" s="53"/>
      <c r="AK126" s="53"/>
      <c r="AL126" s="53"/>
      <c r="AM126" s="53"/>
      <c r="AN126" s="53"/>
      <c r="AO126" s="53"/>
      <c r="AP126" s="53"/>
      <c r="AQ126" s="53"/>
      <c r="AR126" s="53"/>
      <c r="AS126" s="53"/>
      <c r="AT126" s="53"/>
      <c r="AU126" s="53"/>
      <c r="AV126" s="22"/>
      <c r="AW126" s="53"/>
      <c r="AX126" s="53"/>
      <c r="AY126" s="53"/>
      <c r="AZ126" s="53"/>
      <c r="BA126" s="53"/>
      <c r="BB126" s="53"/>
      <c r="BC126" s="53"/>
      <c r="BD126" s="53"/>
      <c r="BE126" s="53"/>
      <c r="BF126" s="53"/>
      <c r="BG126" s="53"/>
      <c r="BH126" s="53"/>
      <c r="BI126" s="53"/>
      <c r="BJ126" s="53"/>
      <c r="BK126" s="53"/>
      <c r="BL126" s="53"/>
      <c r="BM126" s="53"/>
      <c r="BN126" s="53"/>
      <c r="BO126" s="53"/>
      <c r="BP126" s="102"/>
      <c r="BQ126" s="105"/>
      <c r="BR126" s="104"/>
      <c r="BS126" s="101"/>
      <c r="BT126" s="101"/>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49"/>
      <c r="CW126" s="54"/>
      <c r="CX126" s="54"/>
      <c r="CY126" s="54"/>
      <c r="CZ126" s="54"/>
      <c r="DA126" s="54"/>
      <c r="DB126" s="54"/>
      <c r="DC126" s="54"/>
      <c r="DD126" s="54"/>
      <c r="DE126" s="54"/>
      <c r="DF126" s="54"/>
      <c r="DG126" s="54"/>
      <c r="DH126" s="54"/>
      <c r="DI126" s="72"/>
      <c r="DJ126" s="72"/>
      <c r="DK126" s="72"/>
      <c r="DL126" s="72"/>
      <c r="DM126" s="72"/>
      <c r="DN126" s="72"/>
      <c r="DO126" s="72"/>
      <c r="DP126" s="72"/>
      <c r="DQ126" s="72"/>
      <c r="DR126" s="72"/>
      <c r="DS126" s="72"/>
      <c r="DT126" s="72"/>
      <c r="DU126" s="72"/>
      <c r="DV126" s="72"/>
      <c r="DW126" s="72"/>
      <c r="DX126" s="54"/>
      <c r="DY126" s="54"/>
      <c r="DZ126" s="54"/>
      <c r="EA126" s="54"/>
      <c r="EB126" s="54"/>
      <c r="EC126" s="54"/>
      <c r="ED126" s="54"/>
      <c r="EE126" s="54"/>
      <c r="EF126" s="54"/>
      <c r="EG126" s="54"/>
      <c r="EH126" s="54"/>
      <c r="EI126" s="54"/>
      <c r="EJ126" s="54"/>
      <c r="EK126" s="54"/>
      <c r="EL126" s="54"/>
      <c r="EM126" s="54"/>
      <c r="EN126" s="54"/>
      <c r="EO126" s="54"/>
      <c r="EP126" s="54"/>
      <c r="EQ126" s="54"/>
      <c r="ER126" s="49"/>
      <c r="ES126" s="54"/>
      <c r="ET126" s="54"/>
      <c r="EU126" s="54"/>
      <c r="EV126" s="54"/>
      <c r="EW126" s="54"/>
      <c r="EX126" s="54"/>
      <c r="EY126" s="54"/>
      <c r="EZ126" s="54"/>
      <c r="FA126" s="54"/>
      <c r="FB126" s="54"/>
      <c r="FC126" s="54"/>
      <c r="FD126" s="54"/>
      <c r="FE126" s="72"/>
      <c r="FF126" s="72"/>
      <c r="FG126" s="72"/>
      <c r="FH126" s="72"/>
      <c r="FI126" s="72"/>
      <c r="FJ126" s="72"/>
      <c r="FK126" s="72"/>
      <c r="FL126" s="72"/>
      <c r="FM126" s="72"/>
      <c r="FN126" s="72"/>
      <c r="FO126" s="72"/>
      <c r="FP126" s="72"/>
      <c r="FQ126" s="72"/>
      <c r="FR126" s="72"/>
      <c r="FS126" s="72"/>
    </row>
    <row r="127" customFormat="false" ht="10.8" hidden="false" customHeight="true" outlineLevel="0" collapsed="false">
      <c r="A127" s="86"/>
      <c r="B127" s="86"/>
      <c r="C127" s="86"/>
      <c r="D127" s="72"/>
      <c r="E127" s="86"/>
      <c r="F127" s="86"/>
      <c r="G127" s="86"/>
      <c r="H127" s="77"/>
      <c r="I127" s="86"/>
      <c r="J127" s="86"/>
      <c r="K127" s="86"/>
      <c r="L127" s="86"/>
      <c r="M127" s="86"/>
      <c r="N127" s="86"/>
      <c r="O127" s="86"/>
      <c r="P127" s="101"/>
      <c r="Q127" s="86"/>
      <c r="R127" s="86"/>
      <c r="S127" s="86"/>
      <c r="T127" s="72"/>
      <c r="U127" s="86"/>
      <c r="V127" s="86"/>
      <c r="W127" s="86"/>
      <c r="X127" s="86"/>
      <c r="Y127" s="86"/>
      <c r="Z127" s="86"/>
      <c r="AA127" s="86"/>
      <c r="AB127" s="86"/>
      <c r="AC127" s="86"/>
      <c r="AD127" s="86"/>
      <c r="AE127" s="86"/>
      <c r="AF127" s="101"/>
      <c r="AG127" s="53"/>
      <c r="AH127" s="53"/>
      <c r="AI127" s="53"/>
      <c r="AJ127" s="53"/>
      <c r="AK127" s="53"/>
      <c r="AL127" s="53"/>
      <c r="AM127" s="53"/>
      <c r="AN127" s="53"/>
      <c r="AO127" s="53"/>
      <c r="AP127" s="53"/>
      <c r="AQ127" s="53"/>
      <c r="AR127" s="53"/>
      <c r="AS127" s="53"/>
      <c r="AT127" s="53"/>
      <c r="AU127" s="53"/>
      <c r="AV127" s="22"/>
      <c r="AW127" s="53"/>
      <c r="AX127" s="53"/>
      <c r="AY127" s="53"/>
      <c r="AZ127" s="53"/>
      <c r="BA127" s="53"/>
      <c r="BB127" s="53"/>
      <c r="BC127" s="53"/>
      <c r="BD127" s="53"/>
      <c r="BE127" s="53"/>
      <c r="BF127" s="53"/>
      <c r="BG127" s="53"/>
      <c r="BH127" s="53"/>
      <c r="BI127" s="53"/>
      <c r="BJ127" s="53"/>
      <c r="BK127" s="53"/>
      <c r="BL127" s="53"/>
      <c r="BM127" s="53"/>
      <c r="BN127" s="53"/>
      <c r="BO127" s="53"/>
      <c r="BP127" s="102"/>
      <c r="BQ127" s="105"/>
      <c r="BR127" s="104"/>
      <c r="BS127" s="101"/>
      <c r="BT127" s="101"/>
      <c r="BU127" s="85"/>
      <c r="BV127" s="85"/>
      <c r="BW127" s="85"/>
      <c r="BX127" s="85"/>
      <c r="BY127" s="85"/>
      <c r="BZ127" s="85"/>
      <c r="CA127" s="85"/>
      <c r="CB127" s="85"/>
      <c r="CC127" s="85"/>
      <c r="CD127" s="85"/>
      <c r="CE127" s="85"/>
      <c r="CF127" s="85"/>
      <c r="CG127" s="54"/>
      <c r="CH127" s="85"/>
      <c r="CI127" s="85"/>
      <c r="CJ127" s="85"/>
      <c r="CK127" s="85"/>
      <c r="CL127" s="85"/>
      <c r="CM127" s="85"/>
      <c r="CN127" s="85"/>
      <c r="CO127" s="85"/>
      <c r="CP127" s="85"/>
      <c r="CQ127" s="85"/>
      <c r="CR127" s="85"/>
      <c r="CS127" s="85"/>
      <c r="CT127" s="85"/>
      <c r="CU127" s="85"/>
      <c r="CV127" s="49"/>
      <c r="CW127" s="85"/>
      <c r="CX127" s="85"/>
      <c r="CY127" s="85"/>
      <c r="CZ127" s="85"/>
      <c r="DA127" s="85"/>
      <c r="DB127" s="85"/>
      <c r="DC127" s="85"/>
      <c r="DD127" s="85"/>
      <c r="DE127" s="85"/>
      <c r="DF127" s="85"/>
      <c r="DG127" s="85"/>
      <c r="DH127" s="85"/>
      <c r="DI127" s="86"/>
      <c r="DJ127" s="86"/>
      <c r="DK127" s="86"/>
      <c r="DL127" s="72"/>
      <c r="DM127" s="86"/>
      <c r="DN127" s="86"/>
      <c r="DO127" s="86"/>
      <c r="DP127" s="86"/>
      <c r="DQ127" s="86"/>
      <c r="DR127" s="86"/>
      <c r="DS127" s="86"/>
      <c r="DT127" s="86"/>
      <c r="DU127" s="86"/>
      <c r="DV127" s="86"/>
      <c r="DW127" s="86"/>
      <c r="DX127" s="54"/>
      <c r="DY127" s="85"/>
      <c r="DZ127" s="85"/>
      <c r="EA127" s="85"/>
      <c r="EB127" s="85"/>
      <c r="EC127" s="54"/>
      <c r="ED127" s="85"/>
      <c r="EE127" s="85"/>
      <c r="EF127" s="85"/>
      <c r="EG127" s="85"/>
      <c r="EH127" s="85"/>
      <c r="EI127" s="85"/>
      <c r="EJ127" s="85"/>
      <c r="EK127" s="85"/>
      <c r="EL127" s="85"/>
      <c r="EM127" s="85"/>
      <c r="EN127" s="85"/>
      <c r="EO127" s="85"/>
      <c r="EP127" s="85"/>
      <c r="EQ127" s="85"/>
      <c r="ER127" s="49"/>
      <c r="ES127" s="85"/>
      <c r="ET127" s="85"/>
      <c r="EU127" s="85"/>
      <c r="EV127" s="85"/>
      <c r="EW127" s="85"/>
      <c r="EX127" s="85"/>
      <c r="EY127" s="85"/>
      <c r="EZ127" s="85"/>
      <c r="FA127" s="85"/>
      <c r="FB127" s="85"/>
      <c r="FC127" s="85"/>
      <c r="FD127" s="85"/>
      <c r="FE127" s="86"/>
      <c r="FF127" s="86"/>
      <c r="FG127" s="86"/>
      <c r="FH127" s="72"/>
      <c r="FI127" s="86"/>
      <c r="FJ127" s="86"/>
      <c r="FK127" s="86"/>
      <c r="FL127" s="86"/>
      <c r="FM127" s="86"/>
      <c r="FN127" s="86"/>
      <c r="FO127" s="86"/>
      <c r="FP127" s="86"/>
      <c r="FQ127" s="86"/>
      <c r="FR127" s="86"/>
      <c r="FS127" s="86"/>
    </row>
    <row r="128" customFormat="false" ht="10.8" hidden="false" customHeight="true" outlineLevel="0" collapsed="false">
      <c r="A128" s="29" t="n">
        <v>22</v>
      </c>
      <c r="B128" s="29"/>
      <c r="C128" s="29"/>
      <c r="D128" s="29"/>
      <c r="E128" s="29"/>
      <c r="F128" s="29"/>
      <c r="J128" s="29"/>
      <c r="K128" s="29"/>
      <c r="L128" s="30"/>
      <c r="M128" s="29"/>
      <c r="N128" s="31"/>
      <c r="O128" s="27"/>
      <c r="P128" s="101"/>
      <c r="Q128" s="72"/>
      <c r="R128" s="72"/>
      <c r="S128" s="72"/>
      <c r="T128" s="50"/>
      <c r="U128" s="72"/>
      <c r="V128" s="72"/>
      <c r="W128" s="72"/>
      <c r="X128" s="72"/>
      <c r="Y128" s="72"/>
      <c r="Z128" s="72"/>
      <c r="AA128" s="72"/>
      <c r="AB128" s="72"/>
      <c r="AC128" s="88"/>
      <c r="AD128" s="72"/>
      <c r="AE128" s="72"/>
      <c r="AF128" s="101"/>
      <c r="AG128" s="53"/>
      <c r="AH128" s="53"/>
      <c r="AI128" s="53"/>
      <c r="AJ128" s="53"/>
      <c r="AK128" s="53"/>
      <c r="AL128" s="53"/>
      <c r="AM128" s="53"/>
      <c r="AN128" s="53"/>
      <c r="AO128" s="53"/>
      <c r="AP128" s="53"/>
      <c r="AQ128" s="53"/>
      <c r="AR128" s="53"/>
      <c r="AS128" s="53"/>
      <c r="AT128" s="53"/>
      <c r="AU128" s="53"/>
      <c r="AV128" s="22"/>
      <c r="AW128" s="53"/>
      <c r="AX128" s="53"/>
      <c r="AY128" s="53"/>
      <c r="AZ128" s="53"/>
      <c r="BA128" s="53"/>
      <c r="BB128" s="53"/>
      <c r="BC128" s="53"/>
      <c r="BD128" s="53"/>
      <c r="BE128" s="53"/>
      <c r="BF128" s="53"/>
      <c r="BG128" s="53"/>
      <c r="BH128" s="53"/>
      <c r="BI128" s="53"/>
      <c r="BJ128" s="53"/>
      <c r="BK128" s="53"/>
      <c r="BL128" s="53"/>
      <c r="BM128" s="53"/>
      <c r="BN128" s="53"/>
      <c r="BO128" s="53"/>
      <c r="BP128" s="102"/>
      <c r="BQ128" s="105"/>
      <c r="BR128" s="104"/>
      <c r="BS128" s="101"/>
      <c r="BT128" s="101"/>
      <c r="BU128" s="54"/>
      <c r="BV128" s="54"/>
      <c r="BW128" s="54"/>
      <c r="BX128" s="54"/>
      <c r="BY128" s="54"/>
      <c r="BZ128" s="88"/>
      <c r="CA128" s="54"/>
      <c r="CB128" s="54"/>
      <c r="CC128" s="54"/>
      <c r="CD128" s="54"/>
      <c r="CE128" s="54"/>
      <c r="CF128" s="54"/>
      <c r="CG128" s="54"/>
      <c r="CH128" s="54"/>
      <c r="CI128" s="54"/>
      <c r="CJ128" s="54"/>
      <c r="CK128" s="54"/>
      <c r="CL128" s="54"/>
      <c r="CM128" s="54"/>
      <c r="CN128" s="54"/>
      <c r="CO128" s="88"/>
      <c r="CP128" s="54"/>
      <c r="CQ128" s="54"/>
      <c r="CR128" s="54"/>
      <c r="CS128" s="54"/>
      <c r="CT128" s="54"/>
      <c r="CU128" s="54"/>
      <c r="CV128" s="49"/>
      <c r="CW128" s="54"/>
      <c r="CX128" s="54"/>
      <c r="CY128" s="54"/>
      <c r="CZ128" s="54"/>
      <c r="DA128" s="54"/>
      <c r="DB128" s="54"/>
      <c r="DC128" s="54"/>
      <c r="DD128" s="54"/>
      <c r="DE128" s="88"/>
      <c r="DF128" s="54"/>
      <c r="DG128" s="54"/>
      <c r="DH128" s="54"/>
      <c r="DI128" s="72"/>
      <c r="DJ128" s="72"/>
      <c r="DK128" s="72"/>
      <c r="DL128" s="50"/>
      <c r="DM128" s="72"/>
      <c r="DN128" s="72"/>
      <c r="DO128" s="72"/>
      <c r="DP128" s="72"/>
      <c r="DQ128" s="72"/>
      <c r="DR128" s="72"/>
      <c r="DS128" s="72"/>
      <c r="DT128" s="72"/>
      <c r="DU128" s="88"/>
      <c r="DV128" s="72"/>
      <c r="DW128" s="72"/>
      <c r="DX128" s="54"/>
      <c r="DY128" s="54"/>
      <c r="DZ128" s="54"/>
      <c r="EA128" s="54"/>
      <c r="EB128" s="54"/>
      <c r="EC128" s="54"/>
      <c r="ED128" s="54"/>
      <c r="EE128" s="54"/>
      <c r="EF128" s="54"/>
      <c r="EG128" s="54"/>
      <c r="EH128" s="54"/>
      <c r="EI128" s="54"/>
      <c r="EJ128" s="54"/>
      <c r="EK128" s="88"/>
      <c r="EL128" s="54"/>
      <c r="EM128" s="54"/>
      <c r="EN128" s="54"/>
      <c r="EO128" s="54"/>
      <c r="EP128" s="54"/>
      <c r="EQ128" s="54"/>
      <c r="ER128" s="49"/>
      <c r="ES128" s="54"/>
      <c r="ET128" s="54"/>
      <c r="EU128" s="54"/>
      <c r="EV128" s="54"/>
      <c r="EW128" s="54"/>
      <c r="EX128" s="54"/>
      <c r="EY128" s="54"/>
      <c r="EZ128" s="54"/>
      <c r="FA128" s="88"/>
      <c r="FB128" s="54"/>
      <c r="FC128" s="54"/>
      <c r="FD128" s="54"/>
      <c r="FE128" s="72"/>
      <c r="FF128" s="72"/>
      <c r="FG128" s="72"/>
      <c r="FH128" s="50"/>
      <c r="FI128" s="72"/>
      <c r="FJ128" s="72"/>
      <c r="FK128" s="72"/>
      <c r="FL128" s="72"/>
      <c r="FM128" s="72"/>
      <c r="FN128" s="72"/>
      <c r="FO128" s="72"/>
      <c r="FP128" s="72"/>
      <c r="FQ128" s="88"/>
      <c r="FR128" s="72"/>
      <c r="FS128" s="72"/>
    </row>
    <row r="129" customFormat="false" ht="10.8" hidden="false" customHeight="true" outlineLevel="0" collapsed="false">
      <c r="A129" s="32" t="s">
        <v>96</v>
      </c>
      <c r="B129" s="33"/>
      <c r="C129" s="33"/>
      <c r="D129" s="33"/>
      <c r="E129" s="34"/>
      <c r="F129" s="33"/>
      <c r="G129" s="33"/>
      <c r="H129" s="35" t="n">
        <v>2019</v>
      </c>
      <c r="I129" s="32"/>
      <c r="J129" s="33"/>
      <c r="K129" s="32"/>
      <c r="L129" s="33"/>
      <c r="M129" s="33"/>
      <c r="N129" s="32" t="s">
        <v>97</v>
      </c>
      <c r="O129" s="33"/>
      <c r="P129" s="101"/>
      <c r="Q129" s="49"/>
      <c r="R129" s="49"/>
      <c r="S129" s="49"/>
      <c r="T129" s="49"/>
      <c r="U129" s="49"/>
      <c r="V129" s="49"/>
      <c r="W129" s="49"/>
      <c r="X129" s="49"/>
      <c r="Y129" s="49"/>
      <c r="Z129" s="49"/>
      <c r="AA129" s="49"/>
      <c r="AB129" s="49"/>
      <c r="AC129" s="49"/>
      <c r="AD129" s="49"/>
      <c r="AE129" s="49"/>
      <c r="AF129" s="101"/>
      <c r="AG129" s="53"/>
      <c r="AH129" s="53"/>
      <c r="AI129" s="53"/>
      <c r="AJ129" s="53"/>
      <c r="AK129" s="53"/>
      <c r="AL129" s="53"/>
      <c r="AM129" s="53"/>
      <c r="AN129" s="53"/>
      <c r="AO129" s="53"/>
      <c r="AP129" s="53"/>
      <c r="AQ129" s="53"/>
      <c r="AR129" s="53"/>
      <c r="AS129" s="53"/>
      <c r="AT129" s="53"/>
      <c r="AU129" s="53"/>
      <c r="AV129" s="22"/>
      <c r="AW129" s="53"/>
      <c r="AX129" s="53"/>
      <c r="AY129" s="53"/>
      <c r="AZ129" s="53"/>
      <c r="BA129" s="53"/>
      <c r="BB129" s="53"/>
      <c r="BC129" s="53"/>
      <c r="BD129" s="53"/>
      <c r="BE129" s="53"/>
      <c r="BF129" s="53"/>
      <c r="BG129" s="53"/>
      <c r="BH129" s="53"/>
      <c r="BI129" s="53"/>
      <c r="BJ129" s="53"/>
      <c r="BK129" s="53"/>
      <c r="BL129" s="53"/>
      <c r="BM129" s="53"/>
      <c r="BN129" s="53"/>
      <c r="BO129" s="53"/>
      <c r="BP129" s="102"/>
      <c r="BQ129" s="105"/>
      <c r="BR129" s="104"/>
      <c r="BS129" s="101"/>
      <c r="BT129" s="101"/>
      <c r="BU129" s="49"/>
      <c r="BV129" s="49"/>
      <c r="BW129" s="49"/>
      <c r="BX129" s="49"/>
      <c r="BY129" s="49"/>
      <c r="BZ129" s="49"/>
      <c r="CA129" s="49"/>
      <c r="CB129" s="49"/>
      <c r="CC129" s="49"/>
      <c r="CD129" s="49"/>
      <c r="CE129" s="49"/>
      <c r="CF129" s="49"/>
      <c r="CG129" s="54"/>
      <c r="CH129" s="49"/>
      <c r="CI129" s="49"/>
      <c r="CJ129" s="49"/>
      <c r="CK129" s="49"/>
      <c r="CL129" s="49"/>
      <c r="CM129" s="49"/>
      <c r="CN129" s="49"/>
      <c r="CO129" s="49"/>
      <c r="CP129" s="49"/>
      <c r="CQ129" s="49"/>
      <c r="CR129" s="49"/>
      <c r="CS129" s="49"/>
      <c r="CT129" s="49"/>
      <c r="CU129" s="49"/>
      <c r="CV129" s="72"/>
      <c r="CW129" s="49"/>
      <c r="CX129" s="49"/>
      <c r="CY129" s="49"/>
      <c r="CZ129" s="49"/>
      <c r="DA129" s="49"/>
      <c r="DB129" s="49"/>
      <c r="DC129" s="49"/>
      <c r="DD129" s="49"/>
      <c r="DE129" s="49"/>
      <c r="DF129" s="49"/>
      <c r="DG129" s="49"/>
      <c r="DH129" s="49"/>
      <c r="DI129" s="49"/>
      <c r="DJ129" s="49"/>
      <c r="DK129" s="49"/>
      <c r="DL129" s="49"/>
      <c r="DM129" s="49"/>
      <c r="DN129" s="49"/>
      <c r="DO129" s="49"/>
      <c r="DP129" s="49"/>
      <c r="DQ129" s="49"/>
      <c r="DR129" s="49"/>
      <c r="DS129" s="49"/>
      <c r="DT129" s="49"/>
      <c r="DU129" s="49"/>
      <c r="DV129" s="49"/>
      <c r="DW129" s="49"/>
      <c r="DX129" s="54"/>
      <c r="DY129" s="49"/>
      <c r="DZ129" s="49"/>
      <c r="EA129" s="49"/>
      <c r="EB129" s="49"/>
      <c r="EC129" s="54"/>
      <c r="ED129" s="49"/>
      <c r="EE129" s="49"/>
      <c r="EF129" s="49"/>
      <c r="EG129" s="49"/>
      <c r="EH129" s="49"/>
      <c r="EI129" s="49"/>
      <c r="EJ129" s="49"/>
      <c r="EK129" s="49"/>
      <c r="EL129" s="49"/>
      <c r="EM129" s="49"/>
      <c r="EN129" s="49"/>
      <c r="EO129" s="49"/>
      <c r="EP129" s="49"/>
      <c r="EQ129" s="49"/>
      <c r="ER129" s="72"/>
      <c r="ES129" s="49"/>
      <c r="ET129" s="49"/>
      <c r="EU129" s="49"/>
      <c r="EV129" s="49"/>
      <c r="EW129" s="49"/>
      <c r="EX129" s="49"/>
      <c r="EY129" s="49"/>
      <c r="EZ129" s="49"/>
      <c r="FA129" s="49"/>
      <c r="FB129" s="49"/>
      <c r="FC129" s="49"/>
      <c r="FD129" s="49"/>
      <c r="FE129" s="49"/>
      <c r="FF129" s="49"/>
      <c r="FG129" s="49"/>
      <c r="FH129" s="49"/>
      <c r="FI129" s="49"/>
      <c r="FJ129" s="49"/>
      <c r="FK129" s="49"/>
      <c r="FL129" s="49"/>
      <c r="FM129" s="49"/>
      <c r="FN129" s="49"/>
      <c r="FO129" s="49"/>
      <c r="FP129" s="49"/>
      <c r="FQ129" s="49"/>
      <c r="FR129" s="49"/>
      <c r="FS129" s="49"/>
    </row>
    <row r="130" customFormat="false" ht="10.8" hidden="false" customHeight="true" outlineLevel="0" collapsed="false">
      <c r="A130" s="37" t="n">
        <v>20</v>
      </c>
      <c r="B130" s="37" t="n">
        <v>21</v>
      </c>
      <c r="C130" s="37" t="n">
        <v>22</v>
      </c>
      <c r="D130" s="37" t="n">
        <v>23</v>
      </c>
      <c r="E130" s="37" t="n">
        <v>24</v>
      </c>
      <c r="F130" s="39" t="n">
        <v>25</v>
      </c>
      <c r="G130" s="37" t="n">
        <v>26</v>
      </c>
      <c r="H130" s="40"/>
      <c r="I130" s="37" t="n">
        <v>27</v>
      </c>
      <c r="J130" s="41" t="n">
        <v>28</v>
      </c>
      <c r="K130" s="37" t="n">
        <v>29</v>
      </c>
      <c r="L130" s="37" t="n">
        <v>30</v>
      </c>
      <c r="M130" s="37" t="n">
        <v>31</v>
      </c>
      <c r="N130" s="37" t="n">
        <v>1</v>
      </c>
      <c r="O130" s="37" t="n">
        <v>2</v>
      </c>
      <c r="P130" s="101"/>
      <c r="Q130" s="86"/>
      <c r="R130" s="86"/>
      <c r="S130" s="86"/>
      <c r="T130" s="72"/>
      <c r="U130" s="86"/>
      <c r="V130" s="86"/>
      <c r="W130" s="86"/>
      <c r="X130" s="86"/>
      <c r="Y130" s="86"/>
      <c r="Z130" s="86"/>
      <c r="AA130" s="86"/>
      <c r="AB130" s="72"/>
      <c r="AC130" s="86"/>
      <c r="AD130" s="86"/>
      <c r="AE130" s="86"/>
      <c r="AF130" s="101"/>
      <c r="AG130" s="53"/>
      <c r="AH130" s="53"/>
      <c r="AI130" s="53"/>
      <c r="AJ130" s="53"/>
      <c r="AK130" s="53"/>
      <c r="AL130" s="53"/>
      <c r="AM130" s="53"/>
      <c r="AN130" s="53"/>
      <c r="AO130" s="53"/>
      <c r="AP130" s="53"/>
      <c r="AQ130" s="53"/>
      <c r="AR130" s="53"/>
      <c r="AS130" s="53"/>
      <c r="AT130" s="53"/>
      <c r="AU130" s="53"/>
      <c r="AV130" s="22"/>
      <c r="AW130" s="53"/>
      <c r="AX130" s="53"/>
      <c r="AY130" s="53"/>
      <c r="AZ130" s="53"/>
      <c r="BA130" s="53"/>
      <c r="BB130" s="53"/>
      <c r="BC130" s="53"/>
      <c r="BD130" s="53"/>
      <c r="BE130" s="53"/>
      <c r="BF130" s="53"/>
      <c r="BG130" s="53"/>
      <c r="BH130" s="53"/>
      <c r="BI130" s="53"/>
      <c r="BJ130" s="53"/>
      <c r="BK130" s="53"/>
      <c r="BL130" s="53"/>
      <c r="BM130" s="53"/>
      <c r="BN130" s="53"/>
      <c r="BO130" s="53"/>
      <c r="BP130" s="102"/>
      <c r="BQ130" s="105"/>
      <c r="BR130" s="104"/>
      <c r="BS130" s="101"/>
      <c r="BT130" s="101"/>
      <c r="BU130" s="85"/>
      <c r="BV130" s="85"/>
      <c r="BW130" s="85"/>
      <c r="BX130" s="85"/>
      <c r="BY130" s="54"/>
      <c r="BZ130" s="85"/>
      <c r="CA130" s="85"/>
      <c r="CB130" s="85"/>
      <c r="CC130" s="85"/>
      <c r="CD130" s="85"/>
      <c r="CE130" s="85"/>
      <c r="CF130" s="85"/>
      <c r="CG130" s="54"/>
      <c r="CH130" s="85"/>
      <c r="CI130" s="85"/>
      <c r="CJ130" s="85"/>
      <c r="CK130" s="85"/>
      <c r="CL130" s="85"/>
      <c r="CM130" s="85"/>
      <c r="CN130" s="54"/>
      <c r="CO130" s="85"/>
      <c r="CP130" s="85"/>
      <c r="CQ130" s="85"/>
      <c r="CR130" s="85"/>
      <c r="CS130" s="85"/>
      <c r="CT130" s="85"/>
      <c r="CU130" s="85"/>
      <c r="CV130" s="50"/>
      <c r="CW130" s="85"/>
      <c r="CX130" s="85"/>
      <c r="CY130" s="85"/>
      <c r="CZ130" s="85"/>
      <c r="DA130" s="85"/>
      <c r="DB130" s="85"/>
      <c r="DC130" s="85"/>
      <c r="DD130" s="54"/>
      <c r="DE130" s="85"/>
      <c r="DF130" s="85"/>
      <c r="DG130" s="85"/>
      <c r="DH130" s="85"/>
      <c r="DI130" s="86"/>
      <c r="DJ130" s="86"/>
      <c r="DK130" s="86"/>
      <c r="DL130" s="72"/>
      <c r="DM130" s="86"/>
      <c r="DN130" s="86"/>
      <c r="DO130" s="86"/>
      <c r="DP130" s="86"/>
      <c r="DQ130" s="86"/>
      <c r="DR130" s="86"/>
      <c r="DS130" s="86"/>
      <c r="DT130" s="72"/>
      <c r="DU130" s="86"/>
      <c r="DV130" s="86"/>
      <c r="DW130" s="86"/>
      <c r="DX130" s="54"/>
      <c r="DY130" s="85"/>
      <c r="DZ130" s="85"/>
      <c r="EA130" s="85"/>
      <c r="EB130" s="85"/>
      <c r="EC130" s="54"/>
      <c r="ED130" s="85"/>
      <c r="EE130" s="85"/>
      <c r="EF130" s="85"/>
      <c r="EG130" s="85"/>
      <c r="EH130" s="85"/>
      <c r="EI130" s="85"/>
      <c r="EJ130" s="54"/>
      <c r="EK130" s="85"/>
      <c r="EL130" s="85"/>
      <c r="EM130" s="85"/>
      <c r="EN130" s="85"/>
      <c r="EO130" s="85"/>
      <c r="EP130" s="85"/>
      <c r="EQ130" s="85"/>
      <c r="ER130" s="50"/>
      <c r="ES130" s="85"/>
      <c r="ET130" s="85"/>
      <c r="EU130" s="85"/>
      <c r="EV130" s="85"/>
      <c r="EW130" s="85"/>
      <c r="EX130" s="85"/>
      <c r="EY130" s="85"/>
      <c r="EZ130" s="54"/>
      <c r="FA130" s="85"/>
      <c r="FB130" s="85"/>
      <c r="FC130" s="85"/>
      <c r="FD130" s="85"/>
      <c r="FE130" s="86"/>
      <c r="FF130" s="86"/>
      <c r="FG130" s="86"/>
      <c r="FH130" s="72"/>
      <c r="FI130" s="86"/>
      <c r="FJ130" s="86"/>
      <c r="FK130" s="86"/>
      <c r="FL130" s="86"/>
      <c r="FM130" s="86"/>
      <c r="FN130" s="86"/>
      <c r="FO130" s="86"/>
      <c r="FP130" s="72"/>
      <c r="FQ130" s="86"/>
      <c r="FR130" s="86"/>
      <c r="FS130" s="86"/>
    </row>
    <row r="131" customFormat="false" ht="10.8" hidden="false" customHeight="true" outlineLevel="0" collapsed="false">
      <c r="A131" s="46" t="s">
        <v>83</v>
      </c>
      <c r="B131" s="46" t="s">
        <v>84</v>
      </c>
      <c r="C131" s="46" t="s">
        <v>85</v>
      </c>
      <c r="D131" s="46" t="s">
        <v>86</v>
      </c>
      <c r="E131" s="46" t="s">
        <v>85</v>
      </c>
      <c r="F131" s="46" t="s">
        <v>87</v>
      </c>
      <c r="G131" s="46" t="s">
        <v>83</v>
      </c>
      <c r="H131" s="47"/>
      <c r="I131" s="48" t="s">
        <v>83</v>
      </c>
      <c r="J131" s="48" t="s">
        <v>84</v>
      </c>
      <c r="K131" s="48" t="s">
        <v>85</v>
      </c>
      <c r="L131" s="48" t="s">
        <v>86</v>
      </c>
      <c r="M131" s="48" t="s">
        <v>85</v>
      </c>
      <c r="N131" s="48" t="s">
        <v>87</v>
      </c>
      <c r="O131" s="48" t="s">
        <v>83</v>
      </c>
      <c r="P131" s="101"/>
      <c r="Q131" s="72"/>
      <c r="R131" s="72"/>
      <c r="S131" s="72"/>
      <c r="T131" s="50"/>
      <c r="U131" s="72"/>
      <c r="V131" s="72"/>
      <c r="W131" s="72"/>
      <c r="X131" s="72"/>
      <c r="Y131" s="72"/>
      <c r="Z131" s="72"/>
      <c r="AA131" s="72"/>
      <c r="AB131" s="72"/>
      <c r="AC131" s="72"/>
      <c r="AD131" s="72"/>
      <c r="AE131" s="72"/>
      <c r="AF131" s="101"/>
      <c r="AG131" s="53"/>
      <c r="AH131" s="53"/>
      <c r="AI131" s="53"/>
      <c r="AJ131" s="53"/>
      <c r="AK131" s="53"/>
      <c r="AL131" s="53"/>
      <c r="AM131" s="53"/>
      <c r="AN131" s="53"/>
      <c r="AO131" s="53"/>
      <c r="AP131" s="53"/>
      <c r="AQ131" s="53"/>
      <c r="AR131" s="53"/>
      <c r="AS131" s="53"/>
      <c r="AT131" s="53"/>
      <c r="AU131" s="53"/>
      <c r="AV131" s="22"/>
      <c r="AW131" s="53"/>
      <c r="AX131" s="53"/>
      <c r="AY131" s="53"/>
      <c r="AZ131" s="53"/>
      <c r="BA131" s="53"/>
      <c r="BB131" s="53"/>
      <c r="BC131" s="53"/>
      <c r="BD131" s="53"/>
      <c r="BE131" s="53"/>
      <c r="BF131" s="53"/>
      <c r="BG131" s="53"/>
      <c r="BH131" s="53"/>
      <c r="BI131" s="53"/>
      <c r="BJ131" s="53"/>
      <c r="BK131" s="53"/>
      <c r="BL131" s="53"/>
      <c r="BM131" s="53"/>
      <c r="BN131" s="53"/>
      <c r="BO131" s="53"/>
      <c r="BP131" s="102"/>
      <c r="BQ131" s="105"/>
      <c r="BR131" s="104"/>
      <c r="BS131" s="101"/>
      <c r="BT131" s="101"/>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49"/>
      <c r="CW131" s="54"/>
      <c r="CX131" s="54"/>
      <c r="CY131" s="54"/>
      <c r="CZ131" s="54"/>
      <c r="DA131" s="54"/>
      <c r="DB131" s="54"/>
      <c r="DC131" s="54"/>
      <c r="DD131" s="54"/>
      <c r="DE131" s="54"/>
      <c r="DF131" s="54"/>
      <c r="DG131" s="54"/>
      <c r="DH131" s="54"/>
      <c r="DI131" s="72"/>
      <c r="DJ131" s="72"/>
      <c r="DK131" s="72"/>
      <c r="DL131" s="50"/>
      <c r="DM131" s="72"/>
      <c r="DN131" s="72"/>
      <c r="DO131" s="72"/>
      <c r="DP131" s="72"/>
      <c r="DQ131" s="72"/>
      <c r="DR131" s="72"/>
      <c r="DS131" s="72"/>
      <c r="DT131" s="72"/>
      <c r="DU131" s="72"/>
      <c r="DV131" s="72"/>
      <c r="DW131" s="72"/>
      <c r="DX131" s="54"/>
      <c r="DY131" s="54"/>
      <c r="DZ131" s="54"/>
      <c r="EA131" s="54"/>
      <c r="EB131" s="54"/>
      <c r="EC131" s="54"/>
      <c r="ED131" s="54"/>
      <c r="EE131" s="54"/>
      <c r="EF131" s="54"/>
      <c r="EG131" s="54"/>
      <c r="EH131" s="54"/>
      <c r="EI131" s="54"/>
      <c r="EJ131" s="54"/>
      <c r="EK131" s="54"/>
      <c r="EL131" s="54"/>
      <c r="EM131" s="54"/>
      <c r="EN131" s="54"/>
      <c r="EO131" s="54"/>
      <c r="EP131" s="54"/>
      <c r="EQ131" s="54"/>
      <c r="ER131" s="49"/>
      <c r="ES131" s="54"/>
      <c r="ET131" s="54"/>
      <c r="EU131" s="54"/>
      <c r="EV131" s="54"/>
      <c r="EW131" s="54"/>
      <c r="EX131" s="54"/>
      <c r="EY131" s="54"/>
      <c r="EZ131" s="54"/>
      <c r="FA131" s="54"/>
      <c r="FB131" s="54"/>
      <c r="FC131" s="54"/>
      <c r="FD131" s="54"/>
      <c r="FE131" s="72"/>
      <c r="FF131" s="72"/>
      <c r="FG131" s="72"/>
      <c r="FH131" s="50"/>
      <c r="FI131" s="72"/>
      <c r="FJ131" s="72"/>
      <c r="FK131" s="72"/>
      <c r="FL131" s="72"/>
      <c r="FM131" s="72"/>
      <c r="FN131" s="72"/>
      <c r="FO131" s="72"/>
      <c r="FP131" s="72"/>
      <c r="FQ131" s="72"/>
      <c r="FR131" s="72"/>
      <c r="FS131" s="72"/>
    </row>
    <row r="132" customFormat="false" ht="10.8" hidden="false" customHeight="true" outlineLevel="0" collapsed="false">
      <c r="A132" s="72"/>
      <c r="B132" s="72"/>
      <c r="C132" s="72"/>
      <c r="D132" s="72"/>
      <c r="E132" s="72"/>
      <c r="F132" s="72"/>
      <c r="G132" s="72"/>
      <c r="H132" s="53"/>
      <c r="I132" s="72"/>
      <c r="J132" s="72"/>
      <c r="K132" s="72"/>
      <c r="L132" s="72"/>
      <c r="M132" s="72"/>
      <c r="N132" s="72"/>
      <c r="O132" s="72"/>
      <c r="P132" s="101"/>
      <c r="Q132" s="72"/>
      <c r="R132" s="72"/>
      <c r="S132" s="72"/>
      <c r="T132" s="72"/>
      <c r="U132" s="72"/>
      <c r="V132" s="72"/>
      <c r="W132" s="72"/>
      <c r="X132" s="72"/>
      <c r="Y132" s="72"/>
      <c r="Z132" s="72"/>
      <c r="AA132" s="72"/>
      <c r="AB132" s="72"/>
      <c r="AC132" s="72"/>
      <c r="AD132" s="72"/>
      <c r="AE132" s="72"/>
      <c r="AF132" s="101"/>
      <c r="AG132" s="53"/>
      <c r="AH132" s="53"/>
      <c r="AI132" s="53"/>
      <c r="AJ132" s="53"/>
      <c r="AK132" s="53"/>
      <c r="AL132" s="53"/>
      <c r="AM132" s="53"/>
      <c r="AN132" s="53"/>
      <c r="AO132" s="53"/>
      <c r="AP132" s="53"/>
      <c r="AQ132" s="53"/>
      <c r="AR132" s="53"/>
      <c r="AS132" s="53"/>
      <c r="AT132" s="53"/>
      <c r="AU132" s="53"/>
      <c r="AV132" s="22"/>
      <c r="AW132" s="53"/>
      <c r="AX132" s="53"/>
      <c r="AY132" s="53"/>
      <c r="AZ132" s="53"/>
      <c r="BA132" s="53"/>
      <c r="BB132" s="53"/>
      <c r="BC132" s="53"/>
      <c r="BD132" s="53"/>
      <c r="BE132" s="53"/>
      <c r="BF132" s="53"/>
      <c r="BG132" s="53"/>
      <c r="BH132" s="53"/>
      <c r="BI132" s="53"/>
      <c r="BJ132" s="53"/>
      <c r="BK132" s="53"/>
      <c r="BL132" s="53"/>
      <c r="BM132" s="53"/>
      <c r="BN132" s="53"/>
      <c r="BO132" s="53"/>
      <c r="BP132" s="102"/>
      <c r="BQ132" s="105"/>
      <c r="BR132" s="104"/>
      <c r="BS132" s="101"/>
      <c r="BT132" s="101"/>
      <c r="BU132" s="72"/>
      <c r="BV132" s="72"/>
      <c r="BW132" s="72"/>
      <c r="BX132" s="72"/>
      <c r="BY132" s="72"/>
      <c r="BZ132" s="72"/>
      <c r="CA132" s="72"/>
      <c r="CB132" s="72"/>
      <c r="CC132" s="72"/>
      <c r="CD132" s="72"/>
      <c r="CE132" s="72"/>
      <c r="CF132" s="72"/>
      <c r="CG132" s="54"/>
      <c r="CH132" s="72"/>
      <c r="CI132" s="72"/>
      <c r="CJ132" s="72"/>
      <c r="CK132" s="72"/>
      <c r="CL132" s="72"/>
      <c r="CM132" s="72"/>
      <c r="CN132" s="72"/>
      <c r="CO132" s="72"/>
      <c r="CP132" s="72"/>
      <c r="CQ132" s="72"/>
      <c r="CR132" s="72"/>
      <c r="CS132" s="72"/>
      <c r="CT132" s="72"/>
      <c r="CU132" s="72"/>
      <c r="CV132" s="72"/>
      <c r="CW132" s="72"/>
      <c r="CX132" s="72"/>
      <c r="CY132" s="72"/>
      <c r="CZ132" s="72"/>
      <c r="DA132" s="72"/>
      <c r="DB132" s="72"/>
      <c r="DC132" s="72"/>
      <c r="DD132" s="72"/>
      <c r="DE132" s="72"/>
      <c r="DF132" s="72"/>
      <c r="DG132" s="72"/>
      <c r="DH132" s="72"/>
      <c r="DI132" s="72"/>
      <c r="DJ132" s="72"/>
      <c r="DK132" s="72"/>
      <c r="DL132" s="72"/>
      <c r="DM132" s="72"/>
      <c r="DN132" s="72"/>
      <c r="DO132" s="72"/>
      <c r="DP132" s="72"/>
      <c r="DQ132" s="72"/>
      <c r="DR132" s="72"/>
      <c r="DS132" s="72"/>
      <c r="DT132" s="72"/>
      <c r="DU132" s="72"/>
      <c r="DV132" s="72"/>
      <c r="DW132" s="72"/>
      <c r="DX132" s="54"/>
      <c r="DY132" s="72"/>
      <c r="DZ132" s="72"/>
      <c r="EA132" s="72"/>
      <c r="EB132" s="72"/>
      <c r="EC132" s="54"/>
      <c r="ED132" s="72"/>
      <c r="EE132" s="72"/>
      <c r="EF132" s="72"/>
      <c r="EG132" s="72"/>
      <c r="EH132" s="72"/>
      <c r="EI132" s="72"/>
      <c r="EJ132" s="72"/>
      <c r="EK132" s="72"/>
      <c r="EL132" s="72"/>
      <c r="EM132" s="72"/>
      <c r="EN132" s="72"/>
      <c r="EO132" s="72"/>
      <c r="EP132" s="72"/>
      <c r="EQ132" s="72"/>
      <c r="ER132" s="72"/>
      <c r="ES132" s="72"/>
      <c r="ET132" s="72"/>
      <c r="EU132" s="72"/>
      <c r="EV132" s="72"/>
      <c r="EW132" s="72"/>
      <c r="EX132" s="72"/>
      <c r="EY132" s="72"/>
      <c r="EZ132" s="72"/>
      <c r="FA132" s="72"/>
      <c r="FB132" s="72"/>
      <c r="FC132" s="72"/>
      <c r="FD132" s="72"/>
      <c r="FE132" s="72"/>
      <c r="FF132" s="72"/>
      <c r="FG132" s="72"/>
      <c r="FH132" s="72"/>
      <c r="FI132" s="72"/>
      <c r="FJ132" s="72"/>
      <c r="FK132" s="72"/>
      <c r="FL132" s="72"/>
      <c r="FM132" s="72"/>
      <c r="FN132" s="72"/>
      <c r="FO132" s="72"/>
      <c r="FP132" s="72"/>
      <c r="FQ132" s="72"/>
      <c r="FR132" s="72"/>
      <c r="FS132" s="72"/>
    </row>
    <row r="133" customFormat="false" ht="10.8" hidden="false" customHeight="true" outlineLevel="0" collapsed="false">
      <c r="A133" s="50"/>
      <c r="B133" s="72"/>
      <c r="C133" s="90"/>
      <c r="D133" s="90"/>
      <c r="E133" s="90"/>
      <c r="F133" s="90"/>
      <c r="G133" s="90"/>
      <c r="H133" s="76"/>
      <c r="I133" s="90"/>
      <c r="J133" s="72"/>
      <c r="K133" s="50"/>
      <c r="L133" s="50"/>
      <c r="M133" s="50"/>
      <c r="N133" s="50"/>
      <c r="O133" s="50"/>
      <c r="P133" s="101"/>
      <c r="Q133" s="50"/>
      <c r="R133" s="72"/>
      <c r="S133" s="90"/>
      <c r="T133" s="90"/>
      <c r="U133" s="90"/>
      <c r="V133" s="90"/>
      <c r="W133" s="90"/>
      <c r="X133" s="90"/>
      <c r="Y133" s="90"/>
      <c r="Z133" s="72"/>
      <c r="AA133" s="50"/>
      <c r="AB133" s="50"/>
      <c r="AC133" s="50"/>
      <c r="AD133" s="50"/>
      <c r="AE133" s="50"/>
      <c r="AF133" s="101"/>
      <c r="AG133" s="53"/>
      <c r="AH133" s="53"/>
      <c r="AI133" s="53"/>
      <c r="AJ133" s="53"/>
      <c r="AK133" s="53"/>
      <c r="AL133" s="53"/>
      <c r="AM133" s="53"/>
      <c r="AN133" s="53"/>
      <c r="AO133" s="53"/>
      <c r="AP133" s="53"/>
      <c r="AQ133" s="53"/>
      <c r="AR133" s="53"/>
      <c r="AS133" s="53"/>
      <c r="AT133" s="53"/>
      <c r="AU133" s="53"/>
      <c r="AV133" s="22"/>
      <c r="AW133" s="53"/>
      <c r="AX133" s="53"/>
      <c r="AY133" s="53"/>
      <c r="AZ133" s="53"/>
      <c r="BA133" s="53"/>
      <c r="BB133" s="53"/>
      <c r="BC133" s="53"/>
      <c r="BD133" s="53"/>
      <c r="BE133" s="53"/>
      <c r="BF133" s="53"/>
      <c r="BG133" s="53"/>
      <c r="BH133" s="53"/>
      <c r="BI133" s="53"/>
      <c r="BJ133" s="53"/>
      <c r="BK133" s="53"/>
      <c r="BL133" s="53"/>
      <c r="BM133" s="53"/>
      <c r="BN133" s="53"/>
      <c r="BO133" s="53"/>
      <c r="BP133" s="102"/>
      <c r="BQ133" s="105"/>
      <c r="BR133" s="104"/>
      <c r="BS133" s="101"/>
      <c r="BT133" s="101"/>
      <c r="BU133" s="54"/>
      <c r="BV133" s="72"/>
      <c r="BW133" s="72"/>
      <c r="BX133" s="50"/>
      <c r="BY133" s="50"/>
      <c r="BZ133" s="50"/>
      <c r="CA133" s="50"/>
      <c r="CB133" s="50"/>
      <c r="CC133" s="50"/>
      <c r="CD133" s="50"/>
      <c r="CE133" s="72"/>
      <c r="CF133" s="90"/>
      <c r="CG133" s="90"/>
      <c r="CH133" s="90"/>
      <c r="CI133" s="90"/>
      <c r="CJ133" s="90"/>
      <c r="CK133" s="90"/>
      <c r="CL133" s="90"/>
      <c r="CM133" s="54"/>
      <c r="CN133" s="50"/>
      <c r="CO133" s="50"/>
      <c r="CP133" s="50"/>
      <c r="CQ133" s="50"/>
      <c r="CR133" s="50"/>
      <c r="CS133" s="50"/>
      <c r="CT133" s="72"/>
      <c r="CU133" s="90"/>
      <c r="CV133" s="90"/>
      <c r="CW133" s="90"/>
      <c r="CX133" s="90"/>
      <c r="CY133" s="90"/>
      <c r="CZ133" s="90"/>
      <c r="DA133" s="90"/>
      <c r="DB133" s="98"/>
      <c r="DC133" s="50"/>
      <c r="DD133" s="50"/>
      <c r="DE133" s="50"/>
      <c r="DF133" s="50"/>
      <c r="DG133" s="50"/>
      <c r="DH133" s="50"/>
      <c r="DI133" s="50"/>
      <c r="DJ133" s="72"/>
      <c r="DK133" s="90"/>
      <c r="DL133" s="90"/>
      <c r="DM133" s="90"/>
      <c r="DN133" s="90"/>
      <c r="DO133" s="90"/>
      <c r="DP133" s="90"/>
      <c r="DQ133" s="90"/>
      <c r="DR133" s="72"/>
      <c r="DS133" s="50"/>
      <c r="DT133" s="50"/>
      <c r="DU133" s="50"/>
      <c r="DV133" s="50"/>
      <c r="DW133" s="50"/>
      <c r="DX133" s="54"/>
      <c r="DY133" s="50"/>
      <c r="DZ133" s="50"/>
      <c r="EA133" s="72"/>
      <c r="EB133" s="90"/>
      <c r="EC133" s="90"/>
      <c r="ED133" s="90"/>
      <c r="EE133" s="90"/>
      <c r="EF133" s="90"/>
      <c r="EG133" s="90"/>
      <c r="EH133" s="90"/>
      <c r="EI133" s="54"/>
      <c r="EJ133" s="50"/>
      <c r="EK133" s="50"/>
      <c r="EL133" s="50"/>
      <c r="EM133" s="50"/>
      <c r="EN133" s="50"/>
      <c r="EO133" s="50"/>
      <c r="EP133" s="72"/>
      <c r="EQ133" s="90"/>
      <c r="ER133" s="90"/>
      <c r="ES133" s="90"/>
      <c r="ET133" s="90"/>
      <c r="EU133" s="90"/>
      <c r="EV133" s="90"/>
      <c r="EW133" s="90"/>
      <c r="EX133" s="98"/>
      <c r="EY133" s="50"/>
      <c r="EZ133" s="50"/>
      <c r="FA133" s="50"/>
      <c r="FB133" s="50"/>
      <c r="FC133" s="50"/>
      <c r="FD133" s="50"/>
      <c r="FE133" s="50"/>
      <c r="FF133" s="72"/>
      <c r="FG133" s="90"/>
      <c r="FH133" s="90"/>
      <c r="FI133" s="90"/>
      <c r="FJ133" s="90"/>
      <c r="FK133" s="90"/>
      <c r="FL133" s="90"/>
      <c r="FM133" s="90"/>
      <c r="FN133" s="72"/>
      <c r="FO133" s="50"/>
      <c r="FP133" s="50"/>
      <c r="FQ133" s="50"/>
      <c r="FR133" s="50"/>
      <c r="FS133" s="50"/>
    </row>
    <row r="134" customFormat="false" ht="10.8" hidden="false" customHeight="true" outlineLevel="0" collapsed="false">
      <c r="A134" s="29" t="n">
        <v>23</v>
      </c>
      <c r="B134" s="29"/>
      <c r="C134" s="29"/>
      <c r="D134" s="29"/>
      <c r="E134" s="29"/>
      <c r="F134" s="29"/>
      <c r="J134" s="29"/>
      <c r="K134" s="29"/>
      <c r="L134" s="30"/>
      <c r="M134" s="29"/>
      <c r="N134" s="31"/>
      <c r="O134" s="27"/>
      <c r="P134" s="101"/>
      <c r="Q134" s="49"/>
      <c r="R134" s="49"/>
      <c r="S134" s="49"/>
      <c r="T134" s="49"/>
      <c r="U134" s="49"/>
      <c r="V134" s="49"/>
      <c r="W134" s="49"/>
      <c r="X134" s="49"/>
      <c r="Y134" s="49"/>
      <c r="Z134" s="88"/>
      <c r="AA134" s="49"/>
      <c r="AB134" s="49"/>
      <c r="AC134" s="49"/>
      <c r="AD134" s="49"/>
      <c r="AE134" s="49"/>
      <c r="AF134" s="101"/>
      <c r="AG134" s="53"/>
      <c r="AH134" s="53"/>
      <c r="AI134" s="53"/>
      <c r="AJ134" s="53"/>
      <c r="AK134" s="53"/>
      <c r="AL134" s="53"/>
      <c r="AM134" s="53"/>
      <c r="AN134" s="53"/>
      <c r="AO134" s="53"/>
      <c r="AP134" s="53"/>
      <c r="AQ134" s="53"/>
      <c r="AR134" s="53"/>
      <c r="AS134" s="53"/>
      <c r="AT134" s="53"/>
      <c r="AU134" s="53"/>
      <c r="AV134" s="22"/>
      <c r="AW134" s="53"/>
      <c r="AX134" s="53"/>
      <c r="AY134" s="53"/>
      <c r="AZ134" s="53"/>
      <c r="BA134" s="53"/>
      <c r="BB134" s="53"/>
      <c r="BC134" s="53"/>
      <c r="BD134" s="53"/>
      <c r="BE134" s="53"/>
      <c r="BF134" s="53"/>
      <c r="BG134" s="53"/>
      <c r="BH134" s="53"/>
      <c r="BI134" s="53"/>
      <c r="BJ134" s="53"/>
      <c r="BK134" s="53"/>
      <c r="BL134" s="53"/>
      <c r="BM134" s="53"/>
      <c r="BN134" s="53"/>
      <c r="BO134" s="53"/>
      <c r="BP134" s="102"/>
      <c r="BQ134" s="105"/>
      <c r="BR134" s="104"/>
      <c r="BS134" s="101"/>
      <c r="BT134" s="101"/>
      <c r="BU134" s="54"/>
      <c r="BV134" s="54"/>
      <c r="BW134" s="54"/>
      <c r="BX134" s="49"/>
      <c r="BY134" s="49"/>
      <c r="BZ134" s="49"/>
      <c r="CA134" s="49"/>
      <c r="CB134" s="49"/>
      <c r="CC134" s="49"/>
      <c r="CD134" s="49"/>
      <c r="CE134" s="89"/>
      <c r="CF134" s="49"/>
      <c r="CG134" s="49"/>
      <c r="CH134" s="49"/>
      <c r="CI134" s="49"/>
      <c r="CJ134" s="49"/>
      <c r="CK134" s="49"/>
      <c r="CL134" s="49"/>
      <c r="CM134" s="54"/>
      <c r="CN134" s="49"/>
      <c r="CO134" s="49"/>
      <c r="CP134" s="49"/>
      <c r="CQ134" s="49"/>
      <c r="CR134" s="49"/>
      <c r="CS134" s="49"/>
      <c r="CT134" s="89"/>
      <c r="CU134" s="49"/>
      <c r="CV134" s="49"/>
      <c r="CW134" s="49"/>
      <c r="CX134" s="49"/>
      <c r="CY134" s="49"/>
      <c r="CZ134" s="49"/>
      <c r="DA134" s="49"/>
      <c r="DB134" s="49"/>
      <c r="DC134" s="49"/>
      <c r="DD134" s="49"/>
      <c r="DE134" s="49"/>
      <c r="DF134" s="49"/>
      <c r="DG134" s="49"/>
      <c r="DH134" s="49"/>
      <c r="DI134" s="49"/>
      <c r="DJ134" s="49"/>
      <c r="DK134" s="49"/>
      <c r="DL134" s="49"/>
      <c r="DM134" s="49"/>
      <c r="DN134" s="49"/>
      <c r="DO134" s="49"/>
      <c r="DP134" s="49"/>
      <c r="DQ134" s="49"/>
      <c r="DR134" s="88"/>
      <c r="DS134" s="49"/>
      <c r="DT134" s="49"/>
      <c r="DU134" s="49"/>
      <c r="DV134" s="49"/>
      <c r="DW134" s="49"/>
      <c r="DX134" s="54"/>
      <c r="DY134" s="49"/>
      <c r="DZ134" s="49"/>
      <c r="EA134" s="89"/>
      <c r="EB134" s="49"/>
      <c r="EC134" s="49"/>
      <c r="ED134" s="49"/>
      <c r="EE134" s="49"/>
      <c r="EF134" s="49"/>
      <c r="EG134" s="49"/>
      <c r="EH134" s="49"/>
      <c r="EI134" s="54"/>
      <c r="EJ134" s="49"/>
      <c r="EK134" s="49"/>
      <c r="EL134" s="49"/>
      <c r="EM134" s="49"/>
      <c r="EN134" s="49"/>
      <c r="EO134" s="49"/>
      <c r="EP134" s="89"/>
      <c r="EQ134" s="49"/>
      <c r="ER134" s="49"/>
      <c r="ES134" s="49"/>
      <c r="ET134" s="49"/>
      <c r="EU134" s="49"/>
      <c r="EV134" s="49"/>
      <c r="EW134" s="49"/>
      <c r="EX134" s="49"/>
      <c r="EY134" s="49"/>
      <c r="EZ134" s="49"/>
      <c r="FA134" s="49"/>
      <c r="FB134" s="49"/>
      <c r="FC134" s="49"/>
      <c r="FD134" s="49"/>
      <c r="FE134" s="49"/>
      <c r="FF134" s="49"/>
      <c r="FG134" s="49"/>
      <c r="FH134" s="49"/>
      <c r="FI134" s="49"/>
      <c r="FJ134" s="49"/>
      <c r="FK134" s="49"/>
      <c r="FL134" s="49"/>
      <c r="FM134" s="49"/>
      <c r="FN134" s="88"/>
      <c r="FO134" s="49"/>
      <c r="FP134" s="49"/>
      <c r="FQ134" s="49"/>
      <c r="FR134" s="49"/>
      <c r="FS134" s="49"/>
    </row>
    <row r="135" customFormat="false" ht="10.8" hidden="false" customHeight="true" outlineLevel="0" collapsed="false">
      <c r="A135" s="32" t="s">
        <v>97</v>
      </c>
      <c r="B135" s="33"/>
      <c r="C135" s="33"/>
      <c r="D135" s="33"/>
      <c r="E135" s="32"/>
      <c r="F135" s="32"/>
      <c r="G135" s="33"/>
      <c r="H135" s="35" t="n">
        <v>2019</v>
      </c>
      <c r="I135" s="33"/>
      <c r="J135" s="33"/>
      <c r="K135" s="33"/>
      <c r="L135" s="33"/>
      <c r="M135" s="33"/>
      <c r="N135" s="33"/>
      <c r="O135" s="33"/>
      <c r="P135" s="101"/>
      <c r="Q135" s="72"/>
      <c r="R135" s="72"/>
      <c r="S135" s="72"/>
      <c r="T135" s="72"/>
      <c r="U135" s="72"/>
      <c r="V135" s="72"/>
      <c r="W135" s="72"/>
      <c r="X135" s="72"/>
      <c r="Y135" s="72"/>
      <c r="Z135" s="72"/>
      <c r="AA135" s="72"/>
      <c r="AB135" s="72"/>
      <c r="AC135" s="72"/>
      <c r="AD135" s="72"/>
      <c r="AE135" s="72"/>
      <c r="AF135" s="101"/>
      <c r="AG135" s="53"/>
      <c r="AH135" s="53"/>
      <c r="AI135" s="53"/>
      <c r="AJ135" s="53"/>
      <c r="AK135" s="53"/>
      <c r="AL135" s="53"/>
      <c r="AM135" s="53"/>
      <c r="AN135" s="53"/>
      <c r="AO135" s="53"/>
      <c r="AP135" s="53"/>
      <c r="AQ135" s="53"/>
      <c r="AR135" s="53"/>
      <c r="AS135" s="53"/>
      <c r="AT135" s="53"/>
      <c r="AU135" s="53"/>
      <c r="AV135" s="22"/>
      <c r="AW135" s="53"/>
      <c r="AX135" s="53"/>
      <c r="AY135" s="53"/>
      <c r="AZ135" s="53"/>
      <c r="BA135" s="53"/>
      <c r="BB135" s="53"/>
      <c r="BC135" s="53"/>
      <c r="BD135" s="53"/>
      <c r="BE135" s="53"/>
      <c r="BF135" s="53"/>
      <c r="BG135" s="53"/>
      <c r="BH135" s="53"/>
      <c r="BI135" s="53"/>
      <c r="BJ135" s="53"/>
      <c r="BK135" s="53"/>
      <c r="BL135" s="53"/>
      <c r="BM135" s="53"/>
      <c r="BN135" s="53"/>
      <c r="BO135" s="53"/>
      <c r="BP135" s="102"/>
      <c r="BQ135" s="105"/>
      <c r="BR135" s="104"/>
      <c r="BS135" s="101"/>
      <c r="BT135" s="101"/>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72"/>
      <c r="DJ135" s="72"/>
      <c r="DK135" s="72"/>
      <c r="DL135" s="72"/>
      <c r="DM135" s="72"/>
      <c r="DN135" s="72"/>
      <c r="DO135" s="72"/>
      <c r="DP135" s="72"/>
      <c r="DQ135" s="72"/>
      <c r="DR135" s="72"/>
      <c r="DS135" s="72"/>
      <c r="DT135" s="72"/>
      <c r="DU135" s="72"/>
      <c r="DV135" s="72"/>
      <c r="DW135" s="72"/>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72"/>
      <c r="FF135" s="72"/>
      <c r="FG135" s="72"/>
      <c r="FH135" s="72"/>
      <c r="FI135" s="72"/>
      <c r="FJ135" s="72"/>
      <c r="FK135" s="72"/>
      <c r="FL135" s="72"/>
      <c r="FM135" s="72"/>
      <c r="FN135" s="72"/>
      <c r="FO135" s="72"/>
      <c r="FP135" s="72"/>
      <c r="FQ135" s="72"/>
      <c r="FR135" s="72"/>
      <c r="FS135" s="72"/>
    </row>
    <row r="136" customFormat="false" ht="10.8" hidden="false" customHeight="true" outlineLevel="0" collapsed="false">
      <c r="A136" s="37" t="n">
        <v>3</v>
      </c>
      <c r="B136" s="37" t="n">
        <v>4</v>
      </c>
      <c r="C136" s="37" t="n">
        <v>5</v>
      </c>
      <c r="D136" s="37" t="n">
        <v>6</v>
      </c>
      <c r="E136" s="37" t="n">
        <v>7</v>
      </c>
      <c r="F136" s="39" t="n">
        <v>8</v>
      </c>
      <c r="G136" s="37" t="n">
        <v>9</v>
      </c>
      <c r="H136" s="40"/>
      <c r="I136" s="37" t="n">
        <v>10</v>
      </c>
      <c r="J136" s="41" t="n">
        <v>11</v>
      </c>
      <c r="K136" s="37" t="n">
        <v>12</v>
      </c>
      <c r="L136" s="37" t="n">
        <v>13</v>
      </c>
      <c r="M136" s="37" t="n">
        <v>14</v>
      </c>
      <c r="N136" s="37" t="n">
        <v>15</v>
      </c>
      <c r="O136" s="37" t="n">
        <v>16</v>
      </c>
      <c r="P136" s="101"/>
      <c r="Q136" s="49"/>
      <c r="R136" s="49"/>
      <c r="S136" s="49"/>
      <c r="T136" s="72"/>
      <c r="U136" s="49"/>
      <c r="V136" s="49"/>
      <c r="W136" s="49"/>
      <c r="X136" s="49"/>
      <c r="Y136" s="49"/>
      <c r="Z136" s="49"/>
      <c r="AA136" s="49"/>
      <c r="AB136" s="49"/>
      <c r="AC136" s="49"/>
      <c r="AD136" s="49"/>
      <c r="AE136" s="49"/>
      <c r="AF136" s="101"/>
      <c r="AG136" s="53"/>
      <c r="AH136" s="53"/>
      <c r="AI136" s="53"/>
      <c r="AJ136" s="53"/>
      <c r="AK136" s="53"/>
      <c r="AL136" s="53"/>
      <c r="AM136" s="53"/>
      <c r="AN136" s="53"/>
      <c r="AO136" s="53"/>
      <c r="AP136" s="53"/>
      <c r="AQ136" s="53"/>
      <c r="AR136" s="53"/>
      <c r="AS136" s="53"/>
      <c r="AT136" s="53"/>
      <c r="AU136" s="53"/>
      <c r="AV136" s="22"/>
      <c r="AW136" s="53"/>
      <c r="AX136" s="53"/>
      <c r="AY136" s="53"/>
      <c r="AZ136" s="53"/>
      <c r="BA136" s="53"/>
      <c r="BB136" s="53"/>
      <c r="BC136" s="53"/>
      <c r="BD136" s="53"/>
      <c r="BE136" s="53"/>
      <c r="BF136" s="53"/>
      <c r="BG136" s="53"/>
      <c r="BH136" s="53"/>
      <c r="BI136" s="53"/>
      <c r="BJ136" s="53"/>
      <c r="BK136" s="53"/>
      <c r="BL136" s="53"/>
      <c r="BM136" s="53"/>
      <c r="BN136" s="53"/>
      <c r="BO136" s="53"/>
      <c r="BP136" s="112"/>
      <c r="BQ136" s="113"/>
      <c r="BR136" s="114"/>
      <c r="BS136" s="101"/>
      <c r="BT136" s="101"/>
      <c r="BU136" s="49"/>
      <c r="BV136" s="49"/>
      <c r="BW136" s="49"/>
      <c r="BX136" s="49"/>
      <c r="BY136" s="89"/>
      <c r="BZ136" s="49"/>
      <c r="CA136" s="49"/>
      <c r="CB136" s="49"/>
      <c r="CC136" s="49"/>
      <c r="CD136" s="49"/>
      <c r="CE136" s="49"/>
      <c r="CF136" s="49"/>
      <c r="CG136" s="54"/>
      <c r="CH136" s="49"/>
      <c r="CI136" s="49"/>
      <c r="CJ136" s="49"/>
      <c r="CK136" s="49"/>
      <c r="CL136" s="49"/>
      <c r="CM136" s="49"/>
      <c r="CN136" s="89"/>
      <c r="CO136" s="49"/>
      <c r="CP136" s="49"/>
      <c r="CQ136" s="49"/>
      <c r="CR136" s="49"/>
      <c r="CS136" s="49"/>
      <c r="CT136" s="49"/>
      <c r="CU136" s="49"/>
      <c r="CV136" s="54"/>
      <c r="CW136" s="49"/>
      <c r="CX136" s="49"/>
      <c r="CY136" s="49"/>
      <c r="CZ136" s="49"/>
      <c r="DA136" s="49"/>
      <c r="DB136" s="49"/>
      <c r="DC136" s="49"/>
      <c r="DD136" s="89"/>
      <c r="DE136" s="49"/>
      <c r="DF136" s="49"/>
      <c r="DG136" s="49"/>
      <c r="DH136" s="49"/>
      <c r="DI136" s="49"/>
      <c r="DJ136" s="49"/>
      <c r="DK136" s="49"/>
      <c r="DL136" s="72"/>
      <c r="DM136" s="49"/>
      <c r="DN136" s="49"/>
      <c r="DO136" s="49"/>
      <c r="DP136" s="49"/>
      <c r="DQ136" s="49"/>
      <c r="DR136" s="49"/>
      <c r="DS136" s="49"/>
      <c r="DT136" s="49"/>
      <c r="DU136" s="49"/>
      <c r="DV136" s="49"/>
      <c r="DW136" s="49"/>
      <c r="DX136" s="54"/>
      <c r="DY136" s="49"/>
      <c r="DZ136" s="49"/>
      <c r="EA136" s="49"/>
      <c r="EB136" s="49"/>
      <c r="EC136" s="54"/>
      <c r="ED136" s="49"/>
      <c r="EE136" s="49"/>
      <c r="EF136" s="49"/>
      <c r="EG136" s="49"/>
      <c r="EH136" s="49"/>
      <c r="EI136" s="49"/>
      <c r="EJ136" s="89"/>
      <c r="EK136" s="49"/>
      <c r="EL136" s="49"/>
      <c r="EM136" s="49"/>
      <c r="EN136" s="49"/>
      <c r="EO136" s="49"/>
      <c r="EP136" s="49"/>
      <c r="EQ136" s="49"/>
      <c r="ER136" s="54"/>
      <c r="ES136" s="49"/>
      <c r="ET136" s="49"/>
      <c r="EU136" s="49"/>
      <c r="EV136" s="49"/>
      <c r="EW136" s="49"/>
      <c r="EX136" s="49"/>
      <c r="EY136" s="49"/>
      <c r="EZ136" s="89"/>
      <c r="FA136" s="49"/>
      <c r="FB136" s="49"/>
      <c r="FC136" s="49"/>
      <c r="FD136" s="49"/>
      <c r="FE136" s="49"/>
      <c r="FF136" s="49"/>
      <c r="FG136" s="49"/>
      <c r="FH136" s="72"/>
      <c r="FI136" s="49"/>
      <c r="FJ136" s="49"/>
      <c r="FK136" s="49"/>
      <c r="FL136" s="49"/>
      <c r="FM136" s="49"/>
      <c r="FN136" s="49"/>
      <c r="FO136" s="49"/>
      <c r="FP136" s="49"/>
      <c r="FQ136" s="49"/>
      <c r="FR136" s="49"/>
      <c r="FS136" s="49"/>
    </row>
    <row r="137" customFormat="false" ht="10.8" hidden="false" customHeight="true" outlineLevel="0" collapsed="false">
      <c r="A137" s="46" t="s">
        <v>83</v>
      </c>
      <c r="B137" s="46" t="s">
        <v>84</v>
      </c>
      <c r="C137" s="46" t="s">
        <v>85</v>
      </c>
      <c r="D137" s="46" t="s">
        <v>86</v>
      </c>
      <c r="E137" s="46" t="s">
        <v>85</v>
      </c>
      <c r="F137" s="46" t="s">
        <v>87</v>
      </c>
      <c r="G137" s="46" t="s">
        <v>83</v>
      </c>
      <c r="H137" s="47"/>
      <c r="I137" s="48" t="s">
        <v>83</v>
      </c>
      <c r="J137" s="48" t="s">
        <v>84</v>
      </c>
      <c r="K137" s="48" t="s">
        <v>85</v>
      </c>
      <c r="L137" s="48" t="s">
        <v>86</v>
      </c>
      <c r="M137" s="48" t="s">
        <v>85</v>
      </c>
      <c r="N137" s="48" t="s">
        <v>87</v>
      </c>
      <c r="O137" s="48" t="s">
        <v>83</v>
      </c>
      <c r="P137" s="101"/>
      <c r="Q137" s="90"/>
      <c r="R137" s="90"/>
      <c r="S137" s="90"/>
      <c r="T137" s="72"/>
      <c r="U137" s="50"/>
      <c r="V137" s="50"/>
      <c r="W137" s="50"/>
      <c r="X137" s="50"/>
      <c r="Y137" s="50"/>
      <c r="Z137" s="50"/>
      <c r="AA137" s="50"/>
      <c r="AB137" s="72"/>
      <c r="AC137" s="90"/>
      <c r="AD137" s="90"/>
      <c r="AE137" s="90"/>
      <c r="AF137" s="101"/>
      <c r="AG137" s="53"/>
      <c r="AH137" s="53"/>
      <c r="AI137" s="53"/>
      <c r="AJ137" s="53"/>
      <c r="AK137" s="53"/>
      <c r="AL137" s="53"/>
      <c r="AM137" s="53"/>
      <c r="AN137" s="53"/>
      <c r="AO137" s="53"/>
      <c r="AP137" s="53"/>
      <c r="AQ137" s="53"/>
      <c r="AR137" s="53"/>
      <c r="AS137" s="53"/>
      <c r="AT137" s="53"/>
      <c r="AU137" s="53"/>
      <c r="AV137" s="22"/>
      <c r="AW137" s="53"/>
      <c r="AX137" s="53"/>
      <c r="AY137" s="53"/>
      <c r="AZ137" s="53"/>
      <c r="BA137" s="53"/>
      <c r="BB137" s="53"/>
      <c r="BC137" s="53"/>
      <c r="BD137" s="53"/>
      <c r="BE137" s="53"/>
      <c r="BF137" s="53"/>
      <c r="BG137" s="53"/>
      <c r="BH137" s="53"/>
      <c r="BI137" s="53"/>
      <c r="BJ137" s="53"/>
      <c r="BK137" s="53"/>
      <c r="BL137" s="53"/>
      <c r="BM137" s="53"/>
      <c r="BN137" s="53"/>
      <c r="BO137" s="53"/>
      <c r="BP137" s="112"/>
      <c r="BQ137" s="113"/>
      <c r="BR137" s="114"/>
      <c r="BS137" s="101"/>
      <c r="BT137" s="101"/>
      <c r="BU137" s="50"/>
      <c r="BV137" s="50"/>
      <c r="BW137" s="50"/>
      <c r="BX137" s="50"/>
      <c r="BY137" s="72"/>
      <c r="BZ137" s="90"/>
      <c r="CA137" s="90"/>
      <c r="CB137" s="90"/>
      <c r="CC137" s="90"/>
      <c r="CD137" s="90"/>
      <c r="CE137" s="90"/>
      <c r="CF137" s="90"/>
      <c r="CG137" s="72"/>
      <c r="CH137" s="50"/>
      <c r="CI137" s="50"/>
      <c r="CJ137" s="50"/>
      <c r="CK137" s="50"/>
      <c r="CL137" s="50"/>
      <c r="CM137" s="50"/>
      <c r="CN137" s="72"/>
      <c r="CO137" s="90"/>
      <c r="CP137" s="90"/>
      <c r="CQ137" s="90"/>
      <c r="CR137" s="90"/>
      <c r="CS137" s="90"/>
      <c r="CT137" s="90"/>
      <c r="CU137" s="90"/>
      <c r="CV137" s="72"/>
      <c r="CW137" s="50"/>
      <c r="CX137" s="50"/>
      <c r="CY137" s="50"/>
      <c r="CZ137" s="50"/>
      <c r="DA137" s="50"/>
      <c r="DB137" s="50"/>
      <c r="DC137" s="50"/>
      <c r="DD137" s="72"/>
      <c r="DE137" s="90"/>
      <c r="DF137" s="90"/>
      <c r="DG137" s="90"/>
      <c r="DH137" s="90"/>
      <c r="DI137" s="90"/>
      <c r="DJ137" s="90"/>
      <c r="DK137" s="90"/>
      <c r="DL137" s="72"/>
      <c r="DM137" s="50"/>
      <c r="DN137" s="50"/>
      <c r="DO137" s="50"/>
      <c r="DP137" s="50"/>
      <c r="DQ137" s="50"/>
      <c r="DR137" s="50"/>
      <c r="DS137" s="50"/>
      <c r="DT137" s="72"/>
      <c r="DU137" s="90"/>
      <c r="DV137" s="90"/>
      <c r="DW137" s="90"/>
      <c r="DX137" s="54"/>
      <c r="DY137" s="90"/>
      <c r="DZ137" s="90"/>
      <c r="EA137" s="90"/>
      <c r="EB137" s="90"/>
      <c r="EC137" s="72"/>
      <c r="ED137" s="50"/>
      <c r="EE137" s="50"/>
      <c r="EF137" s="50"/>
      <c r="EG137" s="50"/>
      <c r="EH137" s="50"/>
      <c r="EI137" s="50"/>
      <c r="EJ137" s="72"/>
      <c r="EK137" s="90"/>
      <c r="EL137" s="90"/>
      <c r="EM137" s="90"/>
      <c r="EN137" s="90"/>
      <c r="EO137" s="90"/>
      <c r="EP137" s="90"/>
      <c r="EQ137" s="90"/>
      <c r="ER137" s="72"/>
      <c r="ES137" s="50"/>
      <c r="ET137" s="50"/>
      <c r="EU137" s="50"/>
      <c r="EV137" s="50"/>
      <c r="EW137" s="50"/>
      <c r="EX137" s="50"/>
      <c r="EY137" s="50"/>
      <c r="EZ137" s="72"/>
      <c r="FA137" s="90"/>
      <c r="FB137" s="90"/>
      <c r="FC137" s="90"/>
      <c r="FD137" s="90"/>
      <c r="FE137" s="90"/>
      <c r="FF137" s="90"/>
      <c r="FG137" s="90"/>
      <c r="FH137" s="72"/>
      <c r="FI137" s="50"/>
      <c r="FJ137" s="50"/>
      <c r="FK137" s="50"/>
      <c r="FL137" s="50"/>
      <c r="FM137" s="50"/>
      <c r="FN137" s="50"/>
      <c r="FO137" s="50"/>
      <c r="FP137" s="72"/>
      <c r="FQ137" s="90"/>
      <c r="FR137" s="90"/>
      <c r="FS137" s="90"/>
    </row>
    <row r="138" customFormat="false" ht="10.8" hidden="false" customHeight="true" outlineLevel="0" collapsed="false">
      <c r="A138" s="72"/>
      <c r="B138" s="72"/>
      <c r="C138" s="72"/>
      <c r="D138" s="50"/>
      <c r="E138" s="50"/>
      <c r="F138" s="50"/>
      <c r="G138" s="50"/>
      <c r="H138" s="53"/>
      <c r="I138" s="72"/>
      <c r="J138" s="72"/>
      <c r="K138" s="72"/>
      <c r="L138" s="72"/>
      <c r="M138" s="72"/>
      <c r="N138" s="72"/>
      <c r="O138" s="72"/>
      <c r="P138" s="101"/>
      <c r="Q138" s="72"/>
      <c r="R138" s="72"/>
      <c r="S138" s="72"/>
      <c r="T138" s="50"/>
      <c r="U138" s="50"/>
      <c r="V138" s="50"/>
      <c r="W138" s="50"/>
      <c r="X138" s="72"/>
      <c r="Y138" s="72"/>
      <c r="Z138" s="72"/>
      <c r="AA138" s="72"/>
      <c r="AB138" s="72"/>
      <c r="AC138" s="72"/>
      <c r="AD138" s="72"/>
      <c r="AE138" s="72"/>
      <c r="AF138" s="101"/>
      <c r="AG138" s="53"/>
      <c r="AH138" s="53"/>
      <c r="AI138" s="53"/>
      <c r="AJ138" s="53"/>
      <c r="AK138" s="53"/>
      <c r="AL138" s="53"/>
      <c r="AM138" s="53"/>
      <c r="AN138" s="53"/>
      <c r="AO138" s="53"/>
      <c r="AP138" s="53"/>
      <c r="AQ138" s="53"/>
      <c r="AR138" s="53"/>
      <c r="AS138" s="53"/>
      <c r="AT138" s="53"/>
      <c r="AU138" s="53"/>
      <c r="AV138" s="22"/>
      <c r="AW138" s="53"/>
      <c r="AX138" s="53"/>
      <c r="AY138" s="53"/>
      <c r="AZ138" s="53"/>
      <c r="BA138" s="53"/>
      <c r="BB138" s="53"/>
      <c r="BC138" s="53"/>
      <c r="BD138" s="53"/>
      <c r="BE138" s="53"/>
      <c r="BF138" s="53"/>
      <c r="BG138" s="53"/>
      <c r="BH138" s="53"/>
      <c r="BI138" s="53"/>
      <c r="BJ138" s="53"/>
      <c r="BK138" s="53"/>
      <c r="BL138" s="53"/>
      <c r="BM138" s="53"/>
      <c r="BN138" s="53"/>
      <c r="BO138" s="53"/>
      <c r="BP138" s="112"/>
      <c r="BQ138" s="113"/>
      <c r="BR138" s="114"/>
      <c r="BS138" s="101"/>
      <c r="BT138" s="101"/>
      <c r="BU138" s="100"/>
      <c r="BV138" s="54"/>
      <c r="BW138" s="54"/>
      <c r="BX138" s="54"/>
      <c r="BY138" s="54"/>
      <c r="BZ138" s="54"/>
      <c r="CA138" s="54"/>
      <c r="CB138" s="54"/>
      <c r="CC138" s="54"/>
      <c r="CD138" s="54"/>
      <c r="CE138" s="54"/>
      <c r="CF138" s="54"/>
      <c r="CG138" s="54"/>
      <c r="CH138" s="100"/>
      <c r="CI138" s="100"/>
      <c r="CJ138" s="100"/>
      <c r="CK138" s="54"/>
      <c r="CL138" s="54"/>
      <c r="CM138" s="54"/>
      <c r="CN138" s="54"/>
      <c r="CO138" s="54"/>
      <c r="CP138" s="54"/>
      <c r="CQ138" s="54"/>
      <c r="CR138" s="54"/>
      <c r="CS138" s="54"/>
      <c r="CT138" s="54"/>
      <c r="CU138" s="54"/>
      <c r="CV138" s="98"/>
      <c r="CW138" s="100"/>
      <c r="CX138" s="100"/>
      <c r="CY138" s="100"/>
      <c r="CZ138" s="54"/>
      <c r="DA138" s="54"/>
      <c r="DB138" s="54"/>
      <c r="DC138" s="54"/>
      <c r="DD138" s="54"/>
      <c r="DE138" s="54"/>
      <c r="DF138" s="54"/>
      <c r="DG138" s="54"/>
      <c r="DH138" s="54"/>
      <c r="DI138" s="72"/>
      <c r="DJ138" s="72"/>
      <c r="DK138" s="72"/>
      <c r="DL138" s="50"/>
      <c r="DM138" s="50"/>
      <c r="DN138" s="50"/>
      <c r="DO138" s="50"/>
      <c r="DP138" s="72"/>
      <c r="DQ138" s="72"/>
      <c r="DR138" s="72"/>
      <c r="DS138" s="72"/>
      <c r="DT138" s="72"/>
      <c r="DU138" s="72"/>
      <c r="DV138" s="72"/>
      <c r="DW138" s="72"/>
      <c r="DX138" s="54"/>
      <c r="DY138" s="54"/>
      <c r="DZ138" s="54"/>
      <c r="EA138" s="54"/>
      <c r="EB138" s="54"/>
      <c r="EC138" s="54"/>
      <c r="ED138" s="100"/>
      <c r="EE138" s="100"/>
      <c r="EF138" s="100"/>
      <c r="EG138" s="54"/>
      <c r="EH138" s="54"/>
      <c r="EI138" s="54"/>
      <c r="EJ138" s="54"/>
      <c r="EK138" s="54"/>
      <c r="EL138" s="54"/>
      <c r="EM138" s="54"/>
      <c r="EN138" s="54"/>
      <c r="EO138" s="54"/>
      <c r="EP138" s="54"/>
      <c r="EQ138" s="54"/>
      <c r="ER138" s="98"/>
      <c r="ES138" s="100"/>
      <c r="ET138" s="100"/>
      <c r="EU138" s="100"/>
      <c r="EV138" s="54"/>
      <c r="EW138" s="54"/>
      <c r="EX138" s="54"/>
      <c r="EY138" s="54"/>
      <c r="EZ138" s="54"/>
      <c r="FA138" s="54"/>
      <c r="FB138" s="54"/>
      <c r="FC138" s="54"/>
      <c r="FD138" s="54"/>
      <c r="FE138" s="72"/>
      <c r="FF138" s="72"/>
      <c r="FG138" s="72"/>
      <c r="FH138" s="50"/>
      <c r="FI138" s="50"/>
      <c r="FJ138" s="50"/>
      <c r="FK138" s="50"/>
      <c r="FL138" s="72"/>
      <c r="FM138" s="72"/>
      <c r="FN138" s="72"/>
      <c r="FO138" s="72"/>
      <c r="FP138" s="72"/>
      <c r="FQ138" s="72"/>
      <c r="FR138" s="72"/>
      <c r="FS138" s="72"/>
    </row>
    <row r="139" customFormat="false" ht="10.8" hidden="false" customHeight="true" outlineLevel="0" collapsed="false">
      <c r="A139" s="72"/>
      <c r="B139" s="72"/>
      <c r="C139" s="72"/>
      <c r="D139" s="72"/>
      <c r="E139" s="72"/>
      <c r="F139" s="72"/>
      <c r="G139" s="72"/>
      <c r="H139" s="53"/>
      <c r="I139" s="72"/>
      <c r="J139" s="72"/>
      <c r="K139" s="72"/>
      <c r="L139" s="72"/>
      <c r="M139" s="72"/>
      <c r="N139" s="72"/>
      <c r="O139" s="72"/>
      <c r="P139" s="101"/>
      <c r="Q139" s="72"/>
      <c r="R139" s="72"/>
      <c r="S139" s="72"/>
      <c r="T139" s="72"/>
      <c r="U139" s="72"/>
      <c r="V139" s="72"/>
      <c r="W139" s="72"/>
      <c r="X139" s="72"/>
      <c r="Y139" s="72"/>
      <c r="Z139" s="72"/>
      <c r="AA139" s="72"/>
      <c r="AB139" s="72"/>
      <c r="AC139" s="72"/>
      <c r="AD139" s="72"/>
      <c r="AE139" s="72"/>
      <c r="AF139" s="101"/>
      <c r="AG139" s="53"/>
      <c r="AH139" s="53"/>
      <c r="AI139" s="53"/>
      <c r="AJ139" s="53"/>
      <c r="AK139" s="53"/>
      <c r="AL139" s="53"/>
      <c r="AM139" s="53"/>
      <c r="AN139" s="53"/>
      <c r="AO139" s="53"/>
      <c r="AP139" s="53"/>
      <c r="AQ139" s="53"/>
      <c r="AR139" s="53"/>
      <c r="AS139" s="53"/>
      <c r="AT139" s="53"/>
      <c r="AU139" s="53"/>
      <c r="AV139" s="22"/>
      <c r="AW139" s="53"/>
      <c r="AX139" s="53"/>
      <c r="AY139" s="53"/>
      <c r="AZ139" s="53"/>
      <c r="BA139" s="53"/>
      <c r="BB139" s="53"/>
      <c r="BC139" s="53"/>
      <c r="BD139" s="53"/>
      <c r="BE139" s="53"/>
      <c r="BF139" s="53"/>
      <c r="BG139" s="53"/>
      <c r="BH139" s="53"/>
      <c r="BI139" s="53"/>
      <c r="BJ139" s="53"/>
      <c r="BK139" s="53"/>
      <c r="BL139" s="53"/>
      <c r="BM139" s="53"/>
      <c r="BN139" s="53"/>
      <c r="BO139" s="53"/>
      <c r="BP139" s="112"/>
      <c r="BQ139" s="113"/>
      <c r="BR139" s="114"/>
      <c r="BS139" s="101"/>
      <c r="BT139" s="101"/>
      <c r="BU139" s="72"/>
      <c r="BV139" s="72"/>
      <c r="BW139" s="72"/>
      <c r="BX139" s="72"/>
      <c r="BY139" s="54"/>
      <c r="BZ139" s="72"/>
      <c r="CA139" s="72"/>
      <c r="CB139" s="72"/>
      <c r="CC139" s="72"/>
      <c r="CD139" s="72"/>
      <c r="CE139" s="72"/>
      <c r="CF139" s="72"/>
      <c r="CG139" s="54"/>
      <c r="CH139" s="72"/>
      <c r="CI139" s="72"/>
      <c r="CJ139" s="72"/>
      <c r="CK139" s="72"/>
      <c r="CL139" s="72"/>
      <c r="CM139" s="72"/>
      <c r="CN139" s="54"/>
      <c r="CO139" s="72"/>
      <c r="CP139" s="72"/>
      <c r="CQ139" s="72"/>
      <c r="CR139" s="72"/>
      <c r="CS139" s="72"/>
      <c r="CT139" s="72"/>
      <c r="CU139" s="72"/>
      <c r="CV139" s="49"/>
      <c r="CW139" s="72"/>
      <c r="CX139" s="72"/>
      <c r="CY139" s="72"/>
      <c r="CZ139" s="72"/>
      <c r="DA139" s="72"/>
      <c r="DB139" s="72"/>
      <c r="DC139" s="72"/>
      <c r="DD139" s="54"/>
      <c r="DE139" s="72"/>
      <c r="DF139" s="72"/>
      <c r="DG139" s="72"/>
      <c r="DH139" s="72"/>
      <c r="DI139" s="72"/>
      <c r="DJ139" s="72"/>
      <c r="DK139" s="72"/>
      <c r="DL139" s="72"/>
      <c r="DM139" s="72"/>
      <c r="DN139" s="72"/>
      <c r="DO139" s="72"/>
      <c r="DP139" s="72"/>
      <c r="DQ139" s="72"/>
      <c r="DR139" s="72"/>
      <c r="DS139" s="72"/>
      <c r="DT139" s="72"/>
      <c r="DU139" s="72"/>
      <c r="DV139" s="72"/>
      <c r="DW139" s="72"/>
      <c r="DX139" s="54"/>
      <c r="DY139" s="72"/>
      <c r="DZ139" s="72"/>
      <c r="EA139" s="72"/>
      <c r="EB139" s="72"/>
      <c r="EC139" s="54"/>
      <c r="ED139" s="72"/>
      <c r="EE139" s="72"/>
      <c r="EF139" s="72"/>
      <c r="EG139" s="72"/>
      <c r="EH139" s="72"/>
      <c r="EI139" s="72"/>
      <c r="EJ139" s="54"/>
      <c r="EK139" s="72"/>
      <c r="EL139" s="72"/>
      <c r="EM139" s="72"/>
      <c r="EN139" s="72"/>
      <c r="EO139" s="72"/>
      <c r="EP139" s="72"/>
      <c r="EQ139" s="72"/>
      <c r="ER139" s="49"/>
      <c r="ES139" s="72"/>
      <c r="ET139" s="72"/>
      <c r="EU139" s="72"/>
      <c r="EV139" s="72"/>
      <c r="EW139" s="72"/>
      <c r="EX139" s="72"/>
      <c r="EY139" s="72"/>
      <c r="EZ139" s="54"/>
      <c r="FA139" s="72"/>
      <c r="FB139" s="72"/>
      <c r="FC139" s="72"/>
      <c r="FD139" s="72"/>
      <c r="FE139" s="72"/>
      <c r="FF139" s="72"/>
      <c r="FG139" s="72"/>
      <c r="FH139" s="72"/>
      <c r="FI139" s="72"/>
      <c r="FJ139" s="72"/>
      <c r="FK139" s="72"/>
      <c r="FL139" s="72"/>
      <c r="FM139" s="72"/>
      <c r="FN139" s="72"/>
      <c r="FO139" s="72"/>
      <c r="FP139" s="72"/>
      <c r="FQ139" s="72"/>
      <c r="FR139" s="72"/>
      <c r="FS139" s="72"/>
    </row>
    <row r="140" customFormat="false" ht="10.8" hidden="false" customHeight="true" outlineLevel="0" collapsed="false">
      <c r="A140" s="29" t="n">
        <v>24</v>
      </c>
      <c r="B140" s="29"/>
      <c r="C140" s="29"/>
      <c r="D140" s="29"/>
      <c r="E140" s="29"/>
      <c r="F140" s="29"/>
      <c r="J140" s="29"/>
      <c r="K140" s="29"/>
      <c r="L140" s="30"/>
      <c r="M140" s="29"/>
      <c r="N140" s="31"/>
      <c r="O140" s="27"/>
      <c r="P140" s="101"/>
      <c r="Q140" s="72"/>
      <c r="R140" s="72"/>
      <c r="S140" s="72"/>
      <c r="T140" s="72"/>
      <c r="U140" s="72"/>
      <c r="V140" s="72"/>
      <c r="W140" s="72"/>
      <c r="X140" s="72"/>
      <c r="Y140" s="72"/>
      <c r="Z140" s="72"/>
      <c r="AA140" s="72"/>
      <c r="AB140" s="72"/>
      <c r="AC140" s="72"/>
      <c r="AD140" s="72"/>
      <c r="AE140" s="72"/>
      <c r="AF140" s="101"/>
      <c r="AG140" s="53"/>
      <c r="AH140" s="53"/>
      <c r="AI140" s="53"/>
      <c r="AJ140" s="53"/>
      <c r="AK140" s="53"/>
      <c r="AL140" s="53"/>
      <c r="AM140" s="53"/>
      <c r="AN140" s="53"/>
      <c r="AO140" s="53"/>
      <c r="AP140" s="53"/>
      <c r="AQ140" s="53"/>
      <c r="AR140" s="53"/>
      <c r="AS140" s="53"/>
      <c r="AT140" s="53"/>
      <c r="AU140" s="53"/>
      <c r="AV140" s="22"/>
      <c r="AW140" s="53"/>
      <c r="AX140" s="53"/>
      <c r="AY140" s="53"/>
      <c r="AZ140" s="53"/>
      <c r="BA140" s="53"/>
      <c r="BB140" s="53"/>
      <c r="BC140" s="53"/>
      <c r="BD140" s="53"/>
      <c r="BE140" s="53"/>
      <c r="BF140" s="53"/>
      <c r="BG140" s="53"/>
      <c r="BH140" s="53"/>
      <c r="BI140" s="53"/>
      <c r="BJ140" s="53"/>
      <c r="BK140" s="53"/>
      <c r="BL140" s="53"/>
      <c r="BM140" s="53"/>
      <c r="BN140" s="53"/>
      <c r="BO140" s="53"/>
      <c r="BP140" s="112"/>
      <c r="BQ140" s="113"/>
      <c r="BR140" s="114"/>
      <c r="BS140" s="101"/>
      <c r="BT140" s="101"/>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72"/>
      <c r="DJ140" s="72"/>
      <c r="DK140" s="72"/>
      <c r="DL140" s="72"/>
      <c r="DM140" s="72"/>
      <c r="DN140" s="72"/>
      <c r="DO140" s="72"/>
      <c r="DP140" s="72"/>
      <c r="DQ140" s="72"/>
      <c r="DR140" s="72"/>
      <c r="DS140" s="72"/>
      <c r="DT140" s="72"/>
      <c r="DU140" s="72"/>
      <c r="DV140" s="72"/>
      <c r="DW140" s="72"/>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72"/>
      <c r="FF140" s="72"/>
      <c r="FG140" s="72"/>
      <c r="FH140" s="72"/>
      <c r="FI140" s="72"/>
      <c r="FJ140" s="72"/>
      <c r="FK140" s="72"/>
      <c r="FL140" s="72"/>
      <c r="FM140" s="72"/>
      <c r="FN140" s="72"/>
      <c r="FO140" s="72"/>
      <c r="FP140" s="72"/>
      <c r="FQ140" s="72"/>
      <c r="FR140" s="72"/>
      <c r="FS140" s="72"/>
    </row>
    <row r="141" customFormat="false" ht="10.8" hidden="false" customHeight="true" outlineLevel="0" collapsed="false">
      <c r="A141" s="32" t="s">
        <v>97</v>
      </c>
      <c r="B141" s="33"/>
      <c r="C141" s="33"/>
      <c r="D141" s="33"/>
      <c r="E141" s="32"/>
      <c r="F141" s="33"/>
      <c r="G141" s="33"/>
      <c r="H141" s="35" t="n">
        <v>2019</v>
      </c>
      <c r="I141" s="33"/>
      <c r="J141" s="32"/>
      <c r="K141" s="33"/>
      <c r="L141" s="33"/>
      <c r="M141" s="32"/>
      <c r="N141" s="33"/>
      <c r="O141" s="33"/>
      <c r="P141" s="101"/>
      <c r="Q141" s="72"/>
      <c r="R141" s="72"/>
      <c r="S141" s="72"/>
      <c r="T141" s="88"/>
      <c r="U141" s="72"/>
      <c r="V141" s="72"/>
      <c r="W141" s="72"/>
      <c r="X141" s="72"/>
      <c r="Y141" s="72"/>
      <c r="Z141" s="72"/>
      <c r="AA141" s="72"/>
      <c r="AB141" s="72"/>
      <c r="AC141" s="72"/>
      <c r="AD141" s="72"/>
      <c r="AE141" s="72"/>
      <c r="AF141" s="101"/>
      <c r="AG141" s="53"/>
      <c r="AH141" s="53"/>
      <c r="AI141" s="53"/>
      <c r="AJ141" s="53"/>
      <c r="AK141" s="53"/>
      <c r="AL141" s="53"/>
      <c r="AM141" s="53"/>
      <c r="AN141" s="53"/>
      <c r="AO141" s="53"/>
      <c r="AP141" s="53"/>
      <c r="AQ141" s="53"/>
      <c r="AR141" s="53"/>
      <c r="AS141" s="53"/>
      <c r="AT141" s="53"/>
      <c r="AU141" s="53"/>
      <c r="AV141" s="22"/>
      <c r="AW141" s="53"/>
      <c r="AX141" s="53"/>
      <c r="AY141" s="53"/>
      <c r="AZ141" s="53"/>
      <c r="BA141" s="53"/>
      <c r="BB141" s="53"/>
      <c r="BC141" s="53"/>
      <c r="BD141" s="53"/>
      <c r="BE141" s="53"/>
      <c r="BF141" s="53"/>
      <c r="BG141" s="53"/>
      <c r="BH141" s="53"/>
      <c r="BI141" s="53"/>
      <c r="BJ141" s="53"/>
      <c r="BK141" s="53"/>
      <c r="BL141" s="53"/>
      <c r="BM141" s="53"/>
      <c r="BN141" s="53"/>
      <c r="BO141" s="53"/>
      <c r="BP141" s="112"/>
      <c r="BQ141" s="113"/>
      <c r="BR141" s="114"/>
      <c r="BS141" s="101"/>
      <c r="BT141" s="101"/>
      <c r="BU141" s="72"/>
      <c r="BV141" s="72"/>
      <c r="BW141" s="72"/>
      <c r="BX141" s="72"/>
      <c r="BY141" s="54"/>
      <c r="BZ141" s="72"/>
      <c r="CA141" s="72"/>
      <c r="CB141" s="72"/>
      <c r="CC141" s="72"/>
      <c r="CD141" s="72"/>
      <c r="CE141" s="72"/>
      <c r="CF141" s="72"/>
      <c r="CG141" s="54"/>
      <c r="CH141" s="72"/>
      <c r="CI141" s="72"/>
      <c r="CJ141" s="72"/>
      <c r="CK141" s="72"/>
      <c r="CL141" s="72"/>
      <c r="CM141" s="72"/>
      <c r="CN141" s="54"/>
      <c r="CO141" s="72"/>
      <c r="CP141" s="72"/>
      <c r="CQ141" s="72"/>
      <c r="CR141" s="72"/>
      <c r="CS141" s="72"/>
      <c r="CT141" s="72"/>
      <c r="CU141" s="72"/>
      <c r="CV141" s="54"/>
      <c r="CW141" s="72"/>
      <c r="CX141" s="72"/>
      <c r="CY141" s="72"/>
      <c r="CZ141" s="72"/>
      <c r="DA141" s="72"/>
      <c r="DB141" s="72"/>
      <c r="DC141" s="72"/>
      <c r="DD141" s="54"/>
      <c r="DE141" s="72"/>
      <c r="DF141" s="72"/>
      <c r="DG141" s="72"/>
      <c r="DH141" s="72"/>
      <c r="DI141" s="72"/>
      <c r="DJ141" s="72"/>
      <c r="DK141" s="72"/>
      <c r="DL141" s="88"/>
      <c r="DM141" s="72"/>
      <c r="DN141" s="72"/>
      <c r="DO141" s="72"/>
      <c r="DP141" s="72"/>
      <c r="DQ141" s="72"/>
      <c r="DR141" s="72"/>
      <c r="DS141" s="72"/>
      <c r="DT141" s="72"/>
      <c r="DU141" s="72"/>
      <c r="DV141" s="72"/>
      <c r="DW141" s="72"/>
      <c r="DX141" s="54"/>
      <c r="DY141" s="72"/>
      <c r="DZ141" s="72"/>
      <c r="EA141" s="72"/>
      <c r="EB141" s="72"/>
      <c r="EC141" s="54"/>
      <c r="ED141" s="72"/>
      <c r="EE141" s="72"/>
      <c r="EF141" s="72"/>
      <c r="EG141" s="72"/>
      <c r="EH141" s="72"/>
      <c r="EI141" s="72"/>
      <c r="EJ141" s="54"/>
      <c r="EK141" s="72"/>
      <c r="EL141" s="72"/>
      <c r="EM141" s="72"/>
      <c r="EN141" s="72"/>
      <c r="EO141" s="72"/>
      <c r="EP141" s="72"/>
      <c r="EQ141" s="72"/>
      <c r="ER141" s="54"/>
      <c r="ES141" s="72"/>
      <c r="ET141" s="72"/>
      <c r="EU141" s="72"/>
      <c r="EV141" s="72"/>
      <c r="EW141" s="72"/>
      <c r="EX141" s="72"/>
      <c r="EY141" s="72"/>
      <c r="EZ141" s="54"/>
      <c r="FA141" s="72"/>
      <c r="FB141" s="72"/>
      <c r="FC141" s="72"/>
      <c r="FD141" s="72"/>
      <c r="FE141" s="72"/>
      <c r="FF141" s="72"/>
      <c r="FG141" s="72"/>
      <c r="FH141" s="88"/>
      <c r="FI141" s="72"/>
      <c r="FJ141" s="72"/>
      <c r="FK141" s="72"/>
      <c r="FL141" s="72"/>
      <c r="FM141" s="72"/>
      <c r="FN141" s="72"/>
      <c r="FO141" s="72"/>
      <c r="FP141" s="72"/>
      <c r="FQ141" s="72"/>
      <c r="FR141" s="72"/>
      <c r="FS141" s="72"/>
    </row>
    <row r="142" customFormat="false" ht="10.8" hidden="false" customHeight="true" outlineLevel="0" collapsed="false">
      <c r="A142" s="37" t="n">
        <v>17</v>
      </c>
      <c r="B142" s="37" t="n">
        <v>18</v>
      </c>
      <c r="C142" s="37" t="n">
        <v>19</v>
      </c>
      <c r="D142" s="37" t="n">
        <v>20</v>
      </c>
      <c r="E142" s="37" t="n">
        <v>21</v>
      </c>
      <c r="F142" s="39" t="n">
        <v>22</v>
      </c>
      <c r="G142" s="37" t="n">
        <v>23</v>
      </c>
      <c r="H142" s="40"/>
      <c r="I142" s="37" t="n">
        <v>24</v>
      </c>
      <c r="J142" s="41" t="n">
        <v>25</v>
      </c>
      <c r="K142" s="37" t="n">
        <v>26</v>
      </c>
      <c r="L142" s="37" t="n">
        <v>27</v>
      </c>
      <c r="M142" s="38" t="n">
        <v>28</v>
      </c>
      <c r="N142" s="37" t="n">
        <v>29</v>
      </c>
      <c r="O142" s="37" t="n">
        <v>30</v>
      </c>
      <c r="P142" s="101"/>
      <c r="Q142" s="72"/>
      <c r="R142" s="72"/>
      <c r="S142" s="72"/>
      <c r="T142" s="49"/>
      <c r="U142" s="72"/>
      <c r="V142" s="72"/>
      <c r="W142" s="72"/>
      <c r="X142" s="72"/>
      <c r="Y142" s="72"/>
      <c r="Z142" s="72"/>
      <c r="AA142" s="72"/>
      <c r="AB142" s="72"/>
      <c r="AC142" s="72"/>
      <c r="AD142" s="72"/>
      <c r="AE142" s="72"/>
      <c r="AF142" s="101"/>
      <c r="AG142" s="53"/>
      <c r="AH142" s="53"/>
      <c r="AI142" s="53"/>
      <c r="AJ142" s="53"/>
      <c r="AK142" s="53"/>
      <c r="AL142" s="53"/>
      <c r="AM142" s="53"/>
      <c r="AN142" s="53"/>
      <c r="AO142" s="53"/>
      <c r="AP142" s="53"/>
      <c r="AQ142" s="53"/>
      <c r="AR142" s="53"/>
      <c r="AS142" s="53"/>
      <c r="AT142" s="53"/>
      <c r="AU142" s="53"/>
      <c r="AV142" s="22"/>
      <c r="AW142" s="53"/>
      <c r="AX142" s="53"/>
      <c r="AY142" s="53"/>
      <c r="AZ142" s="53"/>
      <c r="BA142" s="53"/>
      <c r="BB142" s="53"/>
      <c r="BC142" s="53"/>
      <c r="BD142" s="53"/>
      <c r="BE142" s="53"/>
      <c r="BF142" s="53"/>
      <c r="BG142" s="53"/>
      <c r="BH142" s="53"/>
      <c r="BI142" s="53"/>
      <c r="BJ142" s="53"/>
      <c r="BK142" s="53"/>
      <c r="BL142" s="53"/>
      <c r="BM142" s="53"/>
      <c r="BN142" s="53"/>
      <c r="BO142" s="53"/>
      <c r="BP142" s="112"/>
      <c r="BQ142" s="113"/>
      <c r="BR142" s="114"/>
      <c r="BS142" s="101"/>
      <c r="BT142" s="101"/>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72"/>
      <c r="DJ142" s="72"/>
      <c r="DK142" s="72"/>
      <c r="DL142" s="49"/>
      <c r="DM142" s="72"/>
      <c r="DN142" s="72"/>
      <c r="DO142" s="72"/>
      <c r="DP142" s="72"/>
      <c r="DQ142" s="72"/>
      <c r="DR142" s="72"/>
      <c r="DS142" s="72"/>
      <c r="DT142" s="72"/>
      <c r="DU142" s="72"/>
      <c r="DV142" s="72"/>
      <c r="DW142" s="72"/>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72"/>
      <c r="FF142" s="72"/>
      <c r="FG142" s="72"/>
      <c r="FH142" s="49"/>
      <c r="FI142" s="72"/>
      <c r="FJ142" s="72"/>
      <c r="FK142" s="72"/>
      <c r="FL142" s="72"/>
      <c r="FM142" s="72"/>
      <c r="FN142" s="72"/>
      <c r="FO142" s="72"/>
      <c r="FP142" s="72"/>
      <c r="FQ142" s="72"/>
      <c r="FR142" s="72"/>
      <c r="FS142" s="72"/>
    </row>
    <row r="143" customFormat="false" ht="10.8" hidden="false" customHeight="true" outlineLevel="0" collapsed="false">
      <c r="A143" s="46" t="s">
        <v>83</v>
      </c>
      <c r="B143" s="46" t="s">
        <v>84</v>
      </c>
      <c r="C143" s="46" t="s">
        <v>85</v>
      </c>
      <c r="D143" s="46" t="s">
        <v>86</v>
      </c>
      <c r="E143" s="46" t="s">
        <v>85</v>
      </c>
      <c r="F143" s="46" t="s">
        <v>87</v>
      </c>
      <c r="G143" s="46" t="s">
        <v>83</v>
      </c>
      <c r="H143" s="47"/>
      <c r="I143" s="48" t="s">
        <v>83</v>
      </c>
      <c r="J143" s="48" t="s">
        <v>84</v>
      </c>
      <c r="K143" s="48" t="s">
        <v>85</v>
      </c>
      <c r="L143" s="48" t="s">
        <v>86</v>
      </c>
      <c r="M143" s="48" t="s">
        <v>85</v>
      </c>
      <c r="N143" s="48" t="s">
        <v>87</v>
      </c>
      <c r="O143" s="48" t="s">
        <v>83</v>
      </c>
      <c r="P143" s="101"/>
      <c r="Q143" s="49"/>
      <c r="R143" s="49"/>
      <c r="S143" s="49"/>
      <c r="T143" s="49"/>
      <c r="U143" s="49"/>
      <c r="V143" s="49"/>
      <c r="W143" s="49"/>
      <c r="X143" s="49"/>
      <c r="Y143" s="49"/>
      <c r="Z143" s="49"/>
      <c r="AA143" s="49"/>
      <c r="AB143" s="72"/>
      <c r="AC143" s="49"/>
      <c r="AD143" s="49"/>
      <c r="AE143" s="49"/>
      <c r="AF143" s="101"/>
      <c r="AG143" s="53"/>
      <c r="AH143" s="53"/>
      <c r="AI143" s="53"/>
      <c r="AJ143" s="53"/>
      <c r="AK143" s="53"/>
      <c r="AL143" s="53"/>
      <c r="AM143" s="53"/>
      <c r="AN143" s="53"/>
      <c r="AO143" s="53"/>
      <c r="AP143" s="53"/>
      <c r="AQ143" s="53"/>
      <c r="AR143" s="53"/>
      <c r="AS143" s="53"/>
      <c r="AT143" s="53"/>
      <c r="AU143" s="53"/>
      <c r="AV143" s="22"/>
      <c r="AW143" s="53"/>
      <c r="AX143" s="53"/>
      <c r="AY143" s="53"/>
      <c r="AZ143" s="53"/>
      <c r="BA143" s="53"/>
      <c r="BB143" s="53"/>
      <c r="BC143" s="53"/>
      <c r="BD143" s="53"/>
      <c r="BE143" s="53"/>
      <c r="BF143" s="53"/>
      <c r="BG143" s="53"/>
      <c r="BH143" s="53"/>
      <c r="BI143" s="53"/>
      <c r="BJ143" s="53"/>
      <c r="BK143" s="53"/>
      <c r="BL143" s="53"/>
      <c r="BM143" s="53"/>
      <c r="BN143" s="53"/>
      <c r="BO143" s="53"/>
      <c r="BP143" s="112"/>
      <c r="BQ143" s="113"/>
      <c r="BR143" s="114"/>
      <c r="BS143" s="101"/>
      <c r="BT143" s="101"/>
      <c r="BU143" s="49"/>
      <c r="BV143" s="49"/>
      <c r="BW143" s="49"/>
      <c r="BX143" s="49"/>
      <c r="BY143" s="72"/>
      <c r="BZ143" s="49"/>
      <c r="CA143" s="49"/>
      <c r="CB143" s="49"/>
      <c r="CC143" s="49"/>
      <c r="CD143" s="49"/>
      <c r="CE143" s="49"/>
      <c r="CF143" s="49"/>
      <c r="CG143" s="54"/>
      <c r="CH143" s="49"/>
      <c r="CI143" s="49"/>
      <c r="CJ143" s="49"/>
      <c r="CK143" s="49"/>
      <c r="CL143" s="49"/>
      <c r="CM143" s="49"/>
      <c r="CN143" s="72"/>
      <c r="CO143" s="49"/>
      <c r="CP143" s="49"/>
      <c r="CQ143" s="49"/>
      <c r="CR143" s="49"/>
      <c r="CS143" s="49"/>
      <c r="CT143" s="49"/>
      <c r="CU143" s="49"/>
      <c r="CV143" s="54"/>
      <c r="CW143" s="49"/>
      <c r="CX143" s="49"/>
      <c r="CY143" s="49"/>
      <c r="CZ143" s="49"/>
      <c r="DA143" s="49"/>
      <c r="DB143" s="49"/>
      <c r="DC143" s="49"/>
      <c r="DD143" s="72"/>
      <c r="DE143" s="49"/>
      <c r="DF143" s="49"/>
      <c r="DG143" s="49"/>
      <c r="DH143" s="49"/>
      <c r="DI143" s="49"/>
      <c r="DJ143" s="49"/>
      <c r="DK143" s="49"/>
      <c r="DL143" s="49"/>
      <c r="DM143" s="49"/>
      <c r="DN143" s="49"/>
      <c r="DO143" s="49"/>
      <c r="DP143" s="49"/>
      <c r="DQ143" s="49"/>
      <c r="DR143" s="49"/>
      <c r="DS143" s="49"/>
      <c r="DT143" s="72"/>
      <c r="DU143" s="49"/>
      <c r="DV143" s="49"/>
      <c r="DW143" s="49"/>
      <c r="DX143" s="54"/>
      <c r="DY143" s="49"/>
      <c r="DZ143" s="49"/>
      <c r="EA143" s="49"/>
      <c r="EB143" s="49"/>
      <c r="EC143" s="54"/>
      <c r="ED143" s="49"/>
      <c r="EE143" s="49"/>
      <c r="EF143" s="49"/>
      <c r="EG143" s="49"/>
      <c r="EH143" s="49"/>
      <c r="EI143" s="49"/>
      <c r="EJ143" s="72"/>
      <c r="EK143" s="49"/>
      <c r="EL143" s="49"/>
      <c r="EM143" s="49"/>
      <c r="EN143" s="49"/>
      <c r="EO143" s="49"/>
      <c r="EP143" s="49"/>
      <c r="EQ143" s="49"/>
      <c r="ER143" s="54"/>
      <c r="ES143" s="49"/>
      <c r="ET143" s="49"/>
      <c r="EU143" s="49"/>
      <c r="EV143" s="49"/>
      <c r="EW143" s="49"/>
      <c r="EX143" s="49"/>
      <c r="EY143" s="49"/>
      <c r="EZ143" s="72"/>
      <c r="FA143" s="49"/>
      <c r="FB143" s="49"/>
      <c r="FC143" s="49"/>
      <c r="FD143" s="49"/>
      <c r="FE143" s="49"/>
      <c r="FF143" s="49"/>
      <c r="FG143" s="49"/>
      <c r="FH143" s="49"/>
      <c r="FI143" s="49"/>
      <c r="FJ143" s="49"/>
      <c r="FK143" s="49"/>
      <c r="FL143" s="49"/>
      <c r="FM143" s="49"/>
      <c r="FN143" s="49"/>
      <c r="FO143" s="49"/>
      <c r="FP143" s="72"/>
      <c r="FQ143" s="49"/>
      <c r="FR143" s="49"/>
      <c r="FS143" s="49"/>
    </row>
    <row r="144" customFormat="false" ht="10.8" hidden="false" customHeight="true" outlineLevel="0" collapsed="false">
      <c r="A144" s="72"/>
      <c r="B144" s="72"/>
      <c r="C144" s="72"/>
      <c r="D144" s="49"/>
      <c r="E144" s="72"/>
      <c r="F144" s="72"/>
      <c r="G144" s="72"/>
      <c r="H144" s="53"/>
      <c r="I144" s="72"/>
      <c r="J144" s="72"/>
      <c r="K144" s="72"/>
      <c r="L144" s="72"/>
      <c r="M144" s="72"/>
      <c r="N144" s="72"/>
      <c r="O144" s="72"/>
      <c r="P144" s="101"/>
      <c r="Q144" s="72"/>
      <c r="R144" s="72"/>
      <c r="S144" s="72"/>
      <c r="T144" s="49"/>
      <c r="U144" s="72"/>
      <c r="V144" s="72"/>
      <c r="W144" s="72"/>
      <c r="X144" s="72"/>
      <c r="Y144" s="72"/>
      <c r="Z144" s="72"/>
      <c r="AA144" s="72"/>
      <c r="AB144" s="72"/>
      <c r="AC144" s="72"/>
      <c r="AD144" s="72"/>
      <c r="AE144" s="72"/>
      <c r="AF144" s="101"/>
      <c r="AG144" s="53"/>
      <c r="AH144" s="53"/>
      <c r="AI144" s="53"/>
      <c r="AJ144" s="53"/>
      <c r="AK144" s="53"/>
      <c r="AL144" s="53"/>
      <c r="AM144" s="53"/>
      <c r="AN144" s="53"/>
      <c r="AO144" s="53"/>
      <c r="AP144" s="53"/>
      <c r="AQ144" s="53"/>
      <c r="AR144" s="53"/>
      <c r="AS144" s="53"/>
      <c r="AT144" s="53"/>
      <c r="AU144" s="53"/>
      <c r="AV144" s="22"/>
      <c r="AW144" s="53"/>
      <c r="AX144" s="53"/>
      <c r="AY144" s="53"/>
      <c r="AZ144" s="53"/>
      <c r="BA144" s="53"/>
      <c r="BB144" s="53"/>
      <c r="BC144" s="53"/>
      <c r="BD144" s="53"/>
      <c r="BE144" s="53"/>
      <c r="BF144" s="53"/>
      <c r="BG144" s="53"/>
      <c r="BH144" s="53"/>
      <c r="BI144" s="53"/>
      <c r="BJ144" s="53"/>
      <c r="BK144" s="53"/>
      <c r="BL144" s="53"/>
      <c r="BM144" s="53"/>
      <c r="BN144" s="53"/>
      <c r="BO144" s="53"/>
      <c r="BP144" s="112"/>
      <c r="BQ144" s="113"/>
      <c r="BR144" s="114"/>
      <c r="BS144" s="101"/>
      <c r="BT144" s="101"/>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72"/>
      <c r="DJ144" s="72"/>
      <c r="DK144" s="72"/>
      <c r="DL144" s="49"/>
      <c r="DM144" s="72"/>
      <c r="DN144" s="72"/>
      <c r="DO144" s="72"/>
      <c r="DP144" s="72"/>
      <c r="DQ144" s="72"/>
      <c r="DR144" s="72"/>
      <c r="DS144" s="72"/>
      <c r="DT144" s="72"/>
      <c r="DU144" s="72"/>
      <c r="DV144" s="72"/>
      <c r="DW144" s="72"/>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72"/>
      <c r="FF144" s="72"/>
      <c r="FG144" s="72"/>
      <c r="FH144" s="49"/>
      <c r="FI144" s="72"/>
      <c r="FJ144" s="72"/>
      <c r="FK144" s="72"/>
      <c r="FL144" s="72"/>
      <c r="FM144" s="72"/>
      <c r="FN144" s="72"/>
      <c r="FO144" s="72"/>
      <c r="FP144" s="72"/>
      <c r="FQ144" s="72"/>
      <c r="FR144" s="72"/>
      <c r="FS144" s="72"/>
    </row>
    <row r="145" customFormat="false" ht="10.8" hidden="false" customHeight="true" outlineLevel="0" collapsed="false">
      <c r="A145" s="49"/>
      <c r="B145" s="49"/>
      <c r="C145" s="49"/>
      <c r="D145" s="49"/>
      <c r="E145" s="49"/>
      <c r="F145" s="49"/>
      <c r="G145" s="72"/>
      <c r="H145" s="40"/>
      <c r="I145" s="49"/>
      <c r="J145" s="49"/>
      <c r="K145" s="49"/>
      <c r="L145" s="49"/>
      <c r="M145" s="49"/>
      <c r="N145" s="49"/>
      <c r="O145" s="49"/>
      <c r="P145" s="101"/>
      <c r="Q145" s="49"/>
      <c r="R145" s="49"/>
      <c r="S145" s="49"/>
      <c r="T145" s="49"/>
      <c r="U145" s="49"/>
      <c r="V145" s="49"/>
      <c r="W145" s="72"/>
      <c r="X145" s="49"/>
      <c r="Y145" s="49"/>
      <c r="Z145" s="49"/>
      <c r="AA145" s="49"/>
      <c r="AB145" s="49"/>
      <c r="AC145" s="49"/>
      <c r="AD145" s="49"/>
      <c r="AE145" s="49"/>
      <c r="AF145" s="101"/>
      <c r="AG145" s="53"/>
      <c r="AH145" s="53"/>
      <c r="AI145" s="53"/>
      <c r="AJ145" s="53"/>
      <c r="AK145" s="53"/>
      <c r="AL145" s="53"/>
      <c r="AM145" s="53"/>
      <c r="AN145" s="53"/>
      <c r="AO145" s="53"/>
      <c r="AP145" s="53"/>
      <c r="AQ145" s="53"/>
      <c r="AR145" s="53"/>
      <c r="AS145" s="53"/>
      <c r="AT145" s="53"/>
      <c r="AU145" s="53"/>
      <c r="AV145" s="22"/>
      <c r="AW145" s="53"/>
      <c r="AX145" s="53"/>
      <c r="AY145" s="53"/>
      <c r="AZ145" s="53"/>
      <c r="BA145" s="53"/>
      <c r="BB145" s="53"/>
      <c r="BC145" s="53"/>
      <c r="BD145" s="53"/>
      <c r="BE145" s="53"/>
      <c r="BF145" s="53"/>
      <c r="BG145" s="53"/>
      <c r="BH145" s="53"/>
      <c r="BI145" s="53"/>
      <c r="BJ145" s="53"/>
      <c r="BK145" s="53"/>
      <c r="BL145" s="53"/>
      <c r="BM145" s="53"/>
      <c r="BN145" s="53"/>
      <c r="BO145" s="53"/>
      <c r="BP145" s="112"/>
      <c r="BQ145" s="113"/>
      <c r="BR145" s="114"/>
      <c r="BS145" s="101"/>
      <c r="BT145" s="101"/>
      <c r="BU145" s="72"/>
      <c r="BV145" s="49"/>
      <c r="BW145" s="49"/>
      <c r="BX145" s="49"/>
      <c r="BY145" s="49"/>
      <c r="BZ145" s="49"/>
      <c r="CA145" s="49"/>
      <c r="CB145" s="49"/>
      <c r="CC145" s="49"/>
      <c r="CD145" s="49"/>
      <c r="CE145" s="49"/>
      <c r="CF145" s="49"/>
      <c r="CG145" s="54"/>
      <c r="CH145" s="49"/>
      <c r="CI145" s="49"/>
      <c r="CJ145" s="72"/>
      <c r="CK145" s="49"/>
      <c r="CL145" s="49"/>
      <c r="CM145" s="49"/>
      <c r="CN145" s="49"/>
      <c r="CO145" s="49"/>
      <c r="CP145" s="49"/>
      <c r="CQ145" s="49"/>
      <c r="CR145" s="49"/>
      <c r="CS145" s="49"/>
      <c r="CT145" s="49"/>
      <c r="CU145" s="49"/>
      <c r="CV145" s="54"/>
      <c r="CW145" s="49"/>
      <c r="CX145" s="49"/>
      <c r="CY145" s="72"/>
      <c r="CZ145" s="49"/>
      <c r="DA145" s="49"/>
      <c r="DB145" s="49"/>
      <c r="DC145" s="49"/>
      <c r="DD145" s="49"/>
      <c r="DE145" s="49"/>
      <c r="DF145" s="49"/>
      <c r="DG145" s="49"/>
      <c r="DH145" s="49"/>
      <c r="DI145" s="49"/>
      <c r="DJ145" s="49"/>
      <c r="DK145" s="49"/>
      <c r="DL145" s="49"/>
      <c r="DM145" s="49"/>
      <c r="DN145" s="49"/>
      <c r="DO145" s="72"/>
      <c r="DP145" s="49"/>
      <c r="DQ145" s="49"/>
      <c r="DR145" s="49"/>
      <c r="DS145" s="49"/>
      <c r="DT145" s="49"/>
      <c r="DU145" s="49"/>
      <c r="DV145" s="49"/>
      <c r="DW145" s="49"/>
      <c r="DX145" s="54"/>
      <c r="DY145" s="49"/>
      <c r="DZ145" s="49"/>
      <c r="EA145" s="49"/>
      <c r="EB145" s="49"/>
      <c r="EC145" s="54"/>
      <c r="ED145" s="49"/>
      <c r="EE145" s="49"/>
      <c r="EF145" s="72"/>
      <c r="EG145" s="49"/>
      <c r="EH145" s="49"/>
      <c r="EI145" s="49"/>
      <c r="EJ145" s="49"/>
      <c r="EK145" s="49"/>
      <c r="EL145" s="49"/>
      <c r="EM145" s="49"/>
      <c r="EN145" s="49"/>
      <c r="EO145" s="49"/>
      <c r="EP145" s="49"/>
      <c r="EQ145" s="49"/>
      <c r="ER145" s="54"/>
      <c r="ES145" s="49"/>
      <c r="ET145" s="49"/>
      <c r="EU145" s="72"/>
      <c r="EV145" s="49"/>
      <c r="EW145" s="49"/>
      <c r="EX145" s="49"/>
      <c r="EY145" s="49"/>
      <c r="EZ145" s="49"/>
      <c r="FA145" s="49"/>
      <c r="FB145" s="49"/>
      <c r="FC145" s="49"/>
      <c r="FD145" s="49"/>
      <c r="FE145" s="49"/>
      <c r="FF145" s="49"/>
      <c r="FG145" s="49"/>
      <c r="FH145" s="49"/>
      <c r="FI145" s="49"/>
      <c r="FJ145" s="49"/>
      <c r="FK145" s="72"/>
      <c r="FL145" s="49"/>
      <c r="FM145" s="49"/>
      <c r="FN145" s="49"/>
      <c r="FO145" s="49"/>
      <c r="FP145" s="49"/>
      <c r="FQ145" s="49"/>
      <c r="FR145" s="49"/>
      <c r="FS145" s="49"/>
    </row>
    <row r="146" customFormat="false" ht="10.8" hidden="false" customHeight="true" outlineLevel="0" collapsed="false">
      <c r="A146" s="29" t="n">
        <v>25</v>
      </c>
      <c r="B146" s="29"/>
      <c r="C146" s="29"/>
      <c r="D146" s="29"/>
      <c r="E146" s="29"/>
      <c r="F146" s="29"/>
      <c r="J146" s="29"/>
      <c r="K146" s="29"/>
      <c r="L146" s="30"/>
      <c r="M146" s="29"/>
      <c r="N146" s="31"/>
      <c r="O146" s="27"/>
      <c r="P146" s="101"/>
      <c r="Q146" s="72"/>
      <c r="R146" s="72"/>
      <c r="S146" s="72"/>
      <c r="T146" s="49"/>
      <c r="U146" s="72"/>
      <c r="V146" s="72"/>
      <c r="W146" s="72"/>
      <c r="X146" s="72"/>
      <c r="Y146" s="72"/>
      <c r="Z146" s="72"/>
      <c r="AA146" s="72"/>
      <c r="AB146" s="72"/>
      <c r="AC146" s="72"/>
      <c r="AD146" s="72"/>
      <c r="AE146" s="72"/>
      <c r="AF146" s="101"/>
      <c r="AG146" s="53"/>
      <c r="AH146" s="53"/>
      <c r="AI146" s="53"/>
      <c r="AJ146" s="53"/>
      <c r="AK146" s="53"/>
      <c r="AL146" s="53"/>
      <c r="AM146" s="53"/>
      <c r="AN146" s="53"/>
      <c r="AO146" s="53"/>
      <c r="AP146" s="53"/>
      <c r="AQ146" s="53"/>
      <c r="AR146" s="53"/>
      <c r="AS146" s="53"/>
      <c r="AT146" s="53"/>
      <c r="AU146" s="53"/>
      <c r="AV146" s="22"/>
      <c r="AW146" s="53"/>
      <c r="AX146" s="53"/>
      <c r="AY146" s="53"/>
      <c r="AZ146" s="53"/>
      <c r="BA146" s="53"/>
      <c r="BB146" s="53"/>
      <c r="BC146" s="53"/>
      <c r="BD146" s="53"/>
      <c r="BE146" s="53"/>
      <c r="BF146" s="53"/>
      <c r="BG146" s="53"/>
      <c r="BH146" s="53"/>
      <c r="BI146" s="53"/>
      <c r="BJ146" s="53"/>
      <c r="BK146" s="53"/>
      <c r="BL146" s="53"/>
      <c r="BM146" s="53"/>
      <c r="BN146" s="53"/>
      <c r="BO146" s="53"/>
      <c r="BP146" s="112"/>
      <c r="BQ146" s="113"/>
      <c r="BR146" s="114"/>
      <c r="BS146" s="101"/>
      <c r="BT146" s="101"/>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72"/>
      <c r="DJ146" s="72"/>
      <c r="DK146" s="72"/>
      <c r="DL146" s="49"/>
      <c r="DM146" s="72"/>
      <c r="DN146" s="72"/>
      <c r="DO146" s="72"/>
      <c r="DP146" s="72"/>
      <c r="DQ146" s="72"/>
      <c r="DR146" s="72"/>
      <c r="DS146" s="72"/>
      <c r="DT146" s="72"/>
      <c r="DU146" s="72"/>
      <c r="DV146" s="72"/>
      <c r="DW146" s="72"/>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72"/>
      <c r="FF146" s="72"/>
      <c r="FG146" s="72"/>
      <c r="FH146" s="49"/>
      <c r="FI146" s="72"/>
      <c r="FJ146" s="72"/>
      <c r="FK146" s="72"/>
      <c r="FL146" s="72"/>
      <c r="FM146" s="72"/>
      <c r="FN146" s="72"/>
      <c r="FO146" s="72"/>
      <c r="FP146" s="72"/>
      <c r="FQ146" s="72"/>
      <c r="FR146" s="72"/>
      <c r="FS146" s="72"/>
    </row>
    <row r="147" customFormat="false" ht="10.8" hidden="false" customHeight="true" outlineLevel="0" collapsed="false">
      <c r="A147" s="32" t="s">
        <v>98</v>
      </c>
      <c r="B147" s="33"/>
      <c r="C147" s="33"/>
      <c r="D147" s="33"/>
      <c r="E147" s="34"/>
      <c r="F147" s="33"/>
      <c r="G147" s="33"/>
      <c r="H147" s="35" t="n">
        <v>2019</v>
      </c>
      <c r="I147" s="32"/>
      <c r="J147" s="33"/>
      <c r="K147" s="32"/>
      <c r="L147" s="33"/>
      <c r="M147" s="33"/>
      <c r="N147" s="33"/>
      <c r="O147" s="33"/>
      <c r="P147" s="101"/>
      <c r="Q147" s="49"/>
      <c r="R147" s="49"/>
      <c r="S147" s="49"/>
      <c r="T147" s="49"/>
      <c r="U147" s="49"/>
      <c r="V147" s="49"/>
      <c r="W147" s="49"/>
      <c r="X147" s="49"/>
      <c r="Y147" s="49"/>
      <c r="Z147" s="49"/>
      <c r="AA147" s="49"/>
      <c r="AB147" s="49"/>
      <c r="AC147" s="49"/>
      <c r="AD147" s="49"/>
      <c r="AE147" s="49"/>
      <c r="AF147" s="101"/>
      <c r="AG147" s="53"/>
      <c r="AH147" s="53"/>
      <c r="AI147" s="53"/>
      <c r="AJ147" s="53"/>
      <c r="AK147" s="53"/>
      <c r="AL147" s="53"/>
      <c r="AM147" s="53"/>
      <c r="AN147" s="53"/>
      <c r="AO147" s="53"/>
      <c r="AP147" s="53"/>
      <c r="AQ147" s="53"/>
      <c r="AR147" s="53"/>
      <c r="AS147" s="53"/>
      <c r="AT147" s="53"/>
      <c r="AU147" s="53"/>
      <c r="AV147" s="22"/>
      <c r="AW147" s="53"/>
      <c r="AX147" s="53"/>
      <c r="AY147" s="53"/>
      <c r="AZ147" s="53"/>
      <c r="BA147" s="53"/>
      <c r="BB147" s="53"/>
      <c r="BC147" s="53"/>
      <c r="BD147" s="53"/>
      <c r="BE147" s="53"/>
      <c r="BF147" s="53"/>
      <c r="BG147" s="53"/>
      <c r="BH147" s="53"/>
      <c r="BI147" s="53"/>
      <c r="BJ147" s="53"/>
      <c r="BK147" s="53"/>
      <c r="BL147" s="53"/>
      <c r="BM147" s="53"/>
      <c r="BN147" s="53"/>
      <c r="BO147" s="53"/>
      <c r="BP147" s="112"/>
      <c r="BQ147" s="113"/>
      <c r="BR147" s="114"/>
      <c r="BS147" s="101"/>
      <c r="BT147" s="101"/>
      <c r="BU147" s="49"/>
      <c r="BV147" s="49"/>
      <c r="BW147" s="49"/>
      <c r="BX147" s="49"/>
      <c r="BY147" s="49"/>
      <c r="BZ147" s="49"/>
      <c r="CA147" s="49"/>
      <c r="CB147" s="49"/>
      <c r="CC147" s="49"/>
      <c r="CD147" s="49"/>
      <c r="CE147" s="49"/>
      <c r="CF147" s="49"/>
      <c r="CG147" s="54"/>
      <c r="CH147" s="49"/>
      <c r="CI147" s="49"/>
      <c r="CJ147" s="49"/>
      <c r="CK147" s="49"/>
      <c r="CL147" s="49"/>
      <c r="CM147" s="49"/>
      <c r="CN147" s="49"/>
      <c r="CO147" s="49"/>
      <c r="CP147" s="49"/>
      <c r="CQ147" s="49"/>
      <c r="CR147" s="49"/>
      <c r="CS147" s="49"/>
      <c r="CT147" s="49"/>
      <c r="CU147" s="49"/>
      <c r="CV147" s="54"/>
      <c r="CW147" s="49"/>
      <c r="CX147" s="49"/>
      <c r="CY147" s="49"/>
      <c r="CZ147" s="49"/>
      <c r="DA147" s="49"/>
      <c r="DB147" s="49"/>
      <c r="DC147" s="49"/>
      <c r="DD147" s="49"/>
      <c r="DE147" s="49"/>
      <c r="DF147" s="49"/>
      <c r="DG147" s="49"/>
      <c r="DH147" s="49"/>
      <c r="DI147" s="49"/>
      <c r="DJ147" s="49"/>
      <c r="DK147" s="49"/>
      <c r="DL147" s="49"/>
      <c r="DM147" s="49"/>
      <c r="DN147" s="49"/>
      <c r="DO147" s="49"/>
      <c r="DP147" s="49"/>
      <c r="DQ147" s="49"/>
      <c r="DR147" s="49"/>
      <c r="DS147" s="49"/>
      <c r="DT147" s="49"/>
      <c r="DU147" s="49"/>
      <c r="DV147" s="49"/>
      <c r="DW147" s="49"/>
      <c r="DX147" s="54"/>
      <c r="DY147" s="49"/>
      <c r="DZ147" s="49"/>
      <c r="EA147" s="49"/>
      <c r="EB147" s="49"/>
      <c r="EC147" s="54"/>
      <c r="ED147" s="49"/>
      <c r="EE147" s="49"/>
      <c r="EF147" s="49"/>
      <c r="EG147" s="49"/>
      <c r="EH147" s="49"/>
      <c r="EI147" s="49"/>
      <c r="EJ147" s="49"/>
      <c r="EK147" s="49"/>
      <c r="EL147" s="49"/>
      <c r="EM147" s="49"/>
      <c r="EN147" s="49"/>
      <c r="EO147" s="49"/>
      <c r="EP147" s="49"/>
      <c r="EQ147" s="49"/>
      <c r="ER147" s="54"/>
      <c r="ES147" s="49"/>
      <c r="ET147" s="49"/>
      <c r="EU147" s="49"/>
      <c r="EV147" s="49"/>
      <c r="EW147" s="49"/>
      <c r="EX147" s="49"/>
      <c r="EY147" s="49"/>
      <c r="EZ147" s="49"/>
      <c r="FA147" s="49"/>
      <c r="FB147" s="49"/>
      <c r="FC147" s="49"/>
      <c r="FD147" s="49"/>
      <c r="FE147" s="49"/>
      <c r="FF147" s="49"/>
      <c r="FG147" s="49"/>
      <c r="FH147" s="49"/>
      <c r="FI147" s="49"/>
      <c r="FJ147" s="49"/>
      <c r="FK147" s="49"/>
      <c r="FL147" s="49"/>
      <c r="FM147" s="49"/>
      <c r="FN147" s="49"/>
      <c r="FO147" s="49"/>
      <c r="FP147" s="49"/>
      <c r="FQ147" s="49"/>
      <c r="FR147" s="49"/>
      <c r="FS147" s="49"/>
    </row>
    <row r="148" customFormat="false" ht="10.8" hidden="false" customHeight="true" outlineLevel="0" collapsed="false">
      <c r="A148" s="37" t="n">
        <v>1</v>
      </c>
      <c r="B148" s="37" t="n">
        <v>2</v>
      </c>
      <c r="C148" s="37" t="n">
        <v>3</v>
      </c>
      <c r="D148" s="37" t="n">
        <v>4</v>
      </c>
      <c r="E148" s="37" t="n">
        <v>5</v>
      </c>
      <c r="F148" s="39" t="n">
        <v>6</v>
      </c>
      <c r="G148" s="37" t="n">
        <v>7</v>
      </c>
      <c r="H148" s="40"/>
      <c r="I148" s="37" t="n">
        <v>8</v>
      </c>
      <c r="J148" s="41" t="n">
        <v>9</v>
      </c>
      <c r="K148" s="37" t="n">
        <v>10</v>
      </c>
      <c r="L148" s="37" t="n">
        <v>11</v>
      </c>
      <c r="M148" s="37" t="n">
        <v>12</v>
      </c>
      <c r="N148" s="37" t="n">
        <v>13</v>
      </c>
      <c r="O148" s="37" t="n">
        <v>14</v>
      </c>
      <c r="P148" s="101"/>
      <c r="Q148" s="72"/>
      <c r="R148" s="72"/>
      <c r="S148" s="72"/>
      <c r="T148" s="49"/>
      <c r="U148" s="72"/>
      <c r="V148" s="72"/>
      <c r="W148" s="72"/>
      <c r="X148" s="72"/>
      <c r="Y148" s="72"/>
      <c r="Z148" s="72"/>
      <c r="AA148" s="72"/>
      <c r="AB148" s="72"/>
      <c r="AC148" s="72"/>
      <c r="AD148" s="72"/>
      <c r="AE148" s="72"/>
      <c r="AF148" s="101"/>
      <c r="AG148" s="53"/>
      <c r="AH148" s="53"/>
      <c r="AI148" s="53"/>
      <c r="AJ148" s="53"/>
      <c r="AK148" s="53"/>
      <c r="AL148" s="53"/>
      <c r="AM148" s="53"/>
      <c r="AN148" s="53"/>
      <c r="AO148" s="53"/>
      <c r="AP148" s="53"/>
      <c r="AQ148" s="53"/>
      <c r="AR148" s="53"/>
      <c r="AS148" s="53"/>
      <c r="AT148" s="53"/>
      <c r="AU148" s="53"/>
      <c r="AV148" s="22"/>
      <c r="AW148" s="53"/>
      <c r="AX148" s="53"/>
      <c r="AY148" s="53"/>
      <c r="AZ148" s="53"/>
      <c r="BA148" s="53"/>
      <c r="BB148" s="53"/>
      <c r="BC148" s="53"/>
      <c r="BD148" s="53"/>
      <c r="BE148" s="53"/>
      <c r="BF148" s="53"/>
      <c r="BG148" s="53"/>
      <c r="BH148" s="53"/>
      <c r="BI148" s="53"/>
      <c r="BJ148" s="53"/>
      <c r="BK148" s="53"/>
      <c r="BL148" s="53"/>
      <c r="BM148" s="53"/>
      <c r="BN148" s="53"/>
      <c r="BO148" s="53"/>
      <c r="BP148" s="112"/>
      <c r="BQ148" s="113"/>
      <c r="BR148" s="114"/>
      <c r="BS148" s="101"/>
      <c r="BT148" s="101"/>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49"/>
      <c r="CW148" s="54"/>
      <c r="CX148" s="54"/>
      <c r="CY148" s="54"/>
      <c r="CZ148" s="54"/>
      <c r="DA148" s="54"/>
      <c r="DB148" s="54"/>
      <c r="DC148" s="54"/>
      <c r="DD148" s="54"/>
      <c r="DE148" s="54"/>
      <c r="DF148" s="54"/>
      <c r="DG148" s="54"/>
      <c r="DH148" s="54"/>
      <c r="DI148" s="72"/>
      <c r="DJ148" s="72"/>
      <c r="DK148" s="72"/>
      <c r="DL148" s="49"/>
      <c r="DM148" s="72"/>
      <c r="DN148" s="72"/>
      <c r="DO148" s="72"/>
      <c r="DP148" s="72"/>
      <c r="DQ148" s="72"/>
      <c r="DR148" s="72"/>
      <c r="DS148" s="72"/>
      <c r="DT148" s="72"/>
      <c r="DU148" s="72"/>
      <c r="DV148" s="72"/>
      <c r="DW148" s="72"/>
      <c r="DX148" s="54"/>
      <c r="DY148" s="54"/>
      <c r="DZ148" s="54"/>
      <c r="EA148" s="54"/>
      <c r="EB148" s="54"/>
      <c r="EC148" s="54"/>
      <c r="ED148" s="54"/>
      <c r="EE148" s="54"/>
      <c r="EF148" s="54"/>
      <c r="EG148" s="54"/>
      <c r="EH148" s="54"/>
      <c r="EI148" s="54"/>
      <c r="EJ148" s="54"/>
      <c r="EK148" s="54"/>
      <c r="EL148" s="54"/>
      <c r="EM148" s="54"/>
      <c r="EN148" s="54"/>
      <c r="EO148" s="54"/>
      <c r="EP148" s="54"/>
      <c r="EQ148" s="54"/>
      <c r="ER148" s="49"/>
      <c r="ES148" s="54"/>
      <c r="ET148" s="54"/>
      <c r="EU148" s="54"/>
      <c r="EV148" s="54"/>
      <c r="EW148" s="54"/>
      <c r="EX148" s="54"/>
      <c r="EY148" s="54"/>
      <c r="EZ148" s="54"/>
      <c r="FA148" s="54"/>
      <c r="FB148" s="54"/>
      <c r="FC148" s="54"/>
      <c r="FD148" s="54"/>
      <c r="FE148" s="72"/>
      <c r="FF148" s="72"/>
      <c r="FG148" s="72"/>
      <c r="FH148" s="49"/>
      <c r="FI148" s="72"/>
      <c r="FJ148" s="72"/>
      <c r="FK148" s="72"/>
      <c r="FL148" s="72"/>
      <c r="FM148" s="72"/>
      <c r="FN148" s="72"/>
      <c r="FO148" s="72"/>
      <c r="FP148" s="72"/>
      <c r="FQ148" s="72"/>
      <c r="FR148" s="72"/>
      <c r="FS148" s="72"/>
    </row>
    <row r="149" customFormat="false" ht="10.8" hidden="false" customHeight="true" outlineLevel="0" collapsed="false">
      <c r="A149" s="46" t="s">
        <v>83</v>
      </c>
      <c r="B149" s="46" t="s">
        <v>84</v>
      </c>
      <c r="C149" s="46" t="s">
        <v>85</v>
      </c>
      <c r="D149" s="46" t="s">
        <v>86</v>
      </c>
      <c r="E149" s="46" t="s">
        <v>85</v>
      </c>
      <c r="F149" s="46" t="s">
        <v>87</v>
      </c>
      <c r="G149" s="46" t="s">
        <v>83</v>
      </c>
      <c r="H149" s="47"/>
      <c r="I149" s="48" t="s">
        <v>83</v>
      </c>
      <c r="J149" s="48" t="s">
        <v>84</v>
      </c>
      <c r="K149" s="48" t="s">
        <v>85</v>
      </c>
      <c r="L149" s="48" t="s">
        <v>86</v>
      </c>
      <c r="M149" s="48" t="s">
        <v>85</v>
      </c>
      <c r="N149" s="48" t="s">
        <v>87</v>
      </c>
      <c r="O149" s="48" t="s">
        <v>83</v>
      </c>
      <c r="P149" s="101"/>
      <c r="Q149" s="49"/>
      <c r="R149" s="49"/>
      <c r="S149" s="49"/>
      <c r="T149" s="49"/>
      <c r="U149" s="49"/>
      <c r="V149" s="72"/>
      <c r="W149" s="49"/>
      <c r="X149" s="49"/>
      <c r="Y149" s="49"/>
      <c r="Z149" s="49"/>
      <c r="AA149" s="49"/>
      <c r="AB149" s="49"/>
      <c r="AC149" s="49"/>
      <c r="AD149" s="49"/>
      <c r="AE149" s="49"/>
      <c r="AF149" s="101"/>
      <c r="AG149" s="53"/>
      <c r="AH149" s="53"/>
      <c r="AI149" s="53"/>
      <c r="AJ149" s="53"/>
      <c r="AK149" s="53"/>
      <c r="AL149" s="53"/>
      <c r="AM149" s="53"/>
      <c r="AN149" s="53"/>
      <c r="AO149" s="53"/>
      <c r="AP149" s="53"/>
      <c r="AQ149" s="53"/>
      <c r="AR149" s="53"/>
      <c r="AS149" s="53"/>
      <c r="AT149" s="53"/>
      <c r="AU149" s="53"/>
      <c r="AV149" s="22"/>
      <c r="AW149" s="53"/>
      <c r="AX149" s="53"/>
      <c r="AY149" s="53"/>
      <c r="AZ149" s="53"/>
      <c r="BA149" s="53"/>
      <c r="BB149" s="53"/>
      <c r="BC149" s="53"/>
      <c r="BD149" s="53"/>
      <c r="BE149" s="53"/>
      <c r="BF149" s="53"/>
      <c r="BG149" s="53"/>
      <c r="BH149" s="53"/>
      <c r="BI149" s="53"/>
      <c r="BJ149" s="53"/>
      <c r="BK149" s="53"/>
      <c r="BL149" s="53"/>
      <c r="BM149" s="53"/>
      <c r="BN149" s="53"/>
      <c r="BO149" s="53"/>
      <c r="BP149" s="112"/>
      <c r="BQ149" s="113"/>
      <c r="BR149" s="114"/>
      <c r="BS149" s="101"/>
      <c r="BT149" s="101"/>
      <c r="BU149" s="49"/>
      <c r="BV149" s="49"/>
      <c r="BW149" s="49"/>
      <c r="BX149" s="49"/>
      <c r="BY149" s="49"/>
      <c r="BZ149" s="49"/>
      <c r="CA149" s="49"/>
      <c r="CB149" s="49"/>
      <c r="CC149" s="49"/>
      <c r="CD149" s="49"/>
      <c r="CE149" s="49"/>
      <c r="CF149" s="49"/>
      <c r="CG149" s="54"/>
      <c r="CH149" s="49"/>
      <c r="CI149" s="72"/>
      <c r="CJ149" s="49"/>
      <c r="CK149" s="49"/>
      <c r="CL149" s="49"/>
      <c r="CM149" s="49"/>
      <c r="CN149" s="49"/>
      <c r="CO149" s="49"/>
      <c r="CP149" s="49"/>
      <c r="CQ149" s="49"/>
      <c r="CR149" s="49"/>
      <c r="CS149" s="49"/>
      <c r="CT149" s="49"/>
      <c r="CU149" s="49"/>
      <c r="CV149" s="49"/>
      <c r="CW149" s="49"/>
      <c r="CX149" s="72"/>
      <c r="CY149" s="49"/>
      <c r="CZ149" s="49"/>
      <c r="DA149" s="49"/>
      <c r="DB149" s="49"/>
      <c r="DC149" s="49"/>
      <c r="DD149" s="49"/>
      <c r="DE149" s="49"/>
      <c r="DF149" s="49"/>
      <c r="DG149" s="49"/>
      <c r="DH149" s="49"/>
      <c r="DI149" s="49"/>
      <c r="DJ149" s="49"/>
      <c r="DK149" s="49"/>
      <c r="DL149" s="49"/>
      <c r="DM149" s="49"/>
      <c r="DN149" s="72"/>
      <c r="DO149" s="49"/>
      <c r="DP149" s="49"/>
      <c r="DQ149" s="49"/>
      <c r="DR149" s="49"/>
      <c r="DS149" s="49"/>
      <c r="DT149" s="49"/>
      <c r="DU149" s="49"/>
      <c r="DV149" s="49"/>
      <c r="DW149" s="49"/>
      <c r="DX149" s="54"/>
      <c r="DY149" s="49"/>
      <c r="DZ149" s="49"/>
      <c r="EA149" s="49"/>
      <c r="EB149" s="49"/>
      <c r="EC149" s="54"/>
      <c r="ED149" s="49"/>
      <c r="EE149" s="72"/>
      <c r="EF149" s="49"/>
      <c r="EG149" s="49"/>
      <c r="EH149" s="49"/>
      <c r="EI149" s="49"/>
      <c r="EJ149" s="49"/>
      <c r="EK149" s="49"/>
      <c r="EL149" s="49"/>
      <c r="EM149" s="49"/>
      <c r="EN149" s="49"/>
      <c r="EO149" s="49"/>
      <c r="EP149" s="49"/>
      <c r="EQ149" s="49"/>
      <c r="ER149" s="49"/>
      <c r="ES149" s="49"/>
      <c r="ET149" s="72"/>
      <c r="EU149" s="49"/>
      <c r="EV149" s="49"/>
      <c r="EW149" s="49"/>
      <c r="EX149" s="49"/>
      <c r="EY149" s="49"/>
      <c r="EZ149" s="49"/>
      <c r="FA149" s="49"/>
      <c r="FB149" s="49"/>
      <c r="FC149" s="49"/>
      <c r="FD149" s="49"/>
      <c r="FE149" s="49"/>
      <c r="FF149" s="49"/>
      <c r="FG149" s="49"/>
      <c r="FH149" s="49"/>
      <c r="FI149" s="49"/>
      <c r="FJ149" s="72"/>
      <c r="FK149" s="49"/>
      <c r="FL149" s="49"/>
      <c r="FM149" s="49"/>
      <c r="FN149" s="49"/>
      <c r="FO149" s="49"/>
      <c r="FP149" s="49"/>
      <c r="FQ149" s="49"/>
      <c r="FR149" s="49"/>
      <c r="FS149" s="49"/>
    </row>
    <row r="150" customFormat="false" ht="10.8" hidden="false" customHeight="true" outlineLevel="0" collapsed="false">
      <c r="A150" s="72"/>
      <c r="B150" s="72"/>
      <c r="C150" s="72"/>
      <c r="D150" s="86"/>
      <c r="E150" s="72"/>
      <c r="F150" s="72"/>
      <c r="G150" s="72"/>
      <c r="H150" s="53"/>
      <c r="I150" s="72"/>
      <c r="J150" s="72"/>
      <c r="K150" s="72"/>
      <c r="L150" s="72"/>
      <c r="M150" s="72"/>
      <c r="N150" s="72"/>
      <c r="O150" s="72"/>
      <c r="P150" s="101"/>
      <c r="Q150" s="72"/>
      <c r="R150" s="72"/>
      <c r="S150" s="72"/>
      <c r="T150" s="86"/>
      <c r="U150" s="72"/>
      <c r="V150" s="72"/>
      <c r="W150" s="72"/>
      <c r="X150" s="72"/>
      <c r="Y150" s="72"/>
      <c r="Z150" s="72"/>
      <c r="AA150" s="72"/>
      <c r="AB150" s="72"/>
      <c r="AC150" s="72"/>
      <c r="AD150" s="72"/>
      <c r="AE150" s="72"/>
      <c r="AF150" s="101"/>
      <c r="AG150" s="53"/>
      <c r="AH150" s="53"/>
      <c r="AI150" s="53"/>
      <c r="AJ150" s="53"/>
      <c r="AK150" s="53"/>
      <c r="AL150" s="53"/>
      <c r="AM150" s="53"/>
      <c r="AN150" s="53"/>
      <c r="AO150" s="53"/>
      <c r="AP150" s="53"/>
      <c r="AQ150" s="53"/>
      <c r="AR150" s="53"/>
      <c r="AS150" s="53"/>
      <c r="AT150" s="53"/>
      <c r="AU150" s="53"/>
      <c r="AV150" s="22"/>
      <c r="AW150" s="53"/>
      <c r="AX150" s="53"/>
      <c r="AY150" s="53"/>
      <c r="AZ150" s="53"/>
      <c r="BA150" s="53"/>
      <c r="BB150" s="53"/>
      <c r="BC150" s="53"/>
      <c r="BD150" s="53"/>
      <c r="BE150" s="53"/>
      <c r="BF150" s="53"/>
      <c r="BG150" s="53"/>
      <c r="BH150" s="53"/>
      <c r="BI150" s="53"/>
      <c r="BJ150" s="53"/>
      <c r="BK150" s="53"/>
      <c r="BL150" s="53"/>
      <c r="BM150" s="53"/>
      <c r="BN150" s="53"/>
      <c r="BO150" s="53"/>
      <c r="BP150" s="112"/>
      <c r="BQ150" s="113"/>
      <c r="BR150" s="114"/>
      <c r="BS150" s="101"/>
      <c r="BT150" s="101"/>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85"/>
      <c r="CW150" s="54"/>
      <c r="CX150" s="54"/>
      <c r="CY150" s="54"/>
      <c r="CZ150" s="54"/>
      <c r="DA150" s="54"/>
      <c r="DB150" s="54"/>
      <c r="DC150" s="54"/>
      <c r="DD150" s="54"/>
      <c r="DE150" s="54"/>
      <c r="DF150" s="54"/>
      <c r="DG150" s="54"/>
      <c r="DH150" s="54"/>
      <c r="DI150" s="72"/>
      <c r="DJ150" s="72"/>
      <c r="DK150" s="72"/>
      <c r="DL150" s="86"/>
      <c r="DM150" s="72"/>
      <c r="DN150" s="72"/>
      <c r="DO150" s="72"/>
      <c r="DP150" s="72"/>
      <c r="DQ150" s="72"/>
      <c r="DR150" s="72"/>
      <c r="DS150" s="72"/>
      <c r="DT150" s="72"/>
      <c r="DU150" s="72"/>
      <c r="DV150" s="72"/>
      <c r="DW150" s="72"/>
      <c r="DX150" s="54"/>
      <c r="DY150" s="54"/>
      <c r="DZ150" s="54"/>
      <c r="EA150" s="54"/>
      <c r="EB150" s="54"/>
      <c r="EC150" s="54"/>
      <c r="ED150" s="54"/>
      <c r="EE150" s="54"/>
      <c r="EF150" s="54"/>
      <c r="EG150" s="54"/>
      <c r="EH150" s="54"/>
      <c r="EI150" s="54"/>
      <c r="EJ150" s="54"/>
      <c r="EK150" s="54"/>
      <c r="EL150" s="54"/>
      <c r="EM150" s="54"/>
      <c r="EN150" s="54"/>
      <c r="EO150" s="54"/>
      <c r="EP150" s="54"/>
      <c r="EQ150" s="54"/>
      <c r="ER150" s="85"/>
      <c r="ES150" s="54"/>
      <c r="ET150" s="54"/>
      <c r="EU150" s="54"/>
      <c r="EV150" s="54"/>
      <c r="EW150" s="54"/>
      <c r="EX150" s="54"/>
      <c r="EY150" s="54"/>
      <c r="EZ150" s="54"/>
      <c r="FA150" s="54"/>
      <c r="FB150" s="54"/>
      <c r="FC150" s="54"/>
      <c r="FD150" s="54"/>
      <c r="FE150" s="72"/>
      <c r="FF150" s="72"/>
      <c r="FG150" s="72"/>
      <c r="FH150" s="86"/>
      <c r="FI150" s="72"/>
      <c r="FJ150" s="72"/>
      <c r="FK150" s="72"/>
      <c r="FL150" s="72"/>
      <c r="FM150" s="72"/>
      <c r="FN150" s="72"/>
      <c r="FO150" s="72"/>
      <c r="FP150" s="72"/>
      <c r="FQ150" s="72"/>
      <c r="FR150" s="72"/>
      <c r="FS150" s="72"/>
    </row>
    <row r="151" customFormat="false" ht="10.8" hidden="false" customHeight="true" outlineLevel="0" collapsed="false">
      <c r="A151" s="49"/>
      <c r="B151" s="49"/>
      <c r="C151" s="49"/>
      <c r="D151" s="90"/>
      <c r="E151" s="49"/>
      <c r="F151" s="49"/>
      <c r="G151" s="72"/>
      <c r="H151" s="40"/>
      <c r="I151" s="49"/>
      <c r="J151" s="49"/>
      <c r="K151" s="49"/>
      <c r="L151" s="49"/>
      <c r="M151" s="49"/>
      <c r="N151" s="49"/>
      <c r="O151" s="49"/>
      <c r="P151" s="101"/>
      <c r="Q151" s="49"/>
      <c r="R151" s="49"/>
      <c r="S151" s="49"/>
      <c r="T151" s="90"/>
      <c r="U151" s="49"/>
      <c r="V151" s="49"/>
      <c r="W151" s="72"/>
      <c r="X151" s="49"/>
      <c r="Y151" s="49"/>
      <c r="Z151" s="49"/>
      <c r="AA151" s="49"/>
      <c r="AB151" s="49"/>
      <c r="AC151" s="49"/>
      <c r="AD151" s="49"/>
      <c r="AE151" s="49"/>
      <c r="AF151" s="101"/>
      <c r="AG151" s="53"/>
      <c r="AH151" s="53"/>
      <c r="AI151" s="53"/>
      <c r="AJ151" s="53"/>
      <c r="AK151" s="53"/>
      <c r="AL151" s="53"/>
      <c r="AM151" s="53"/>
      <c r="AN151" s="53"/>
      <c r="AO151" s="53"/>
      <c r="AP151" s="53"/>
      <c r="AQ151" s="53"/>
      <c r="AR151" s="53"/>
      <c r="AS151" s="53"/>
      <c r="AT151" s="53"/>
      <c r="AU151" s="53"/>
      <c r="AV151" s="22"/>
      <c r="AW151" s="53"/>
      <c r="AX151" s="53"/>
      <c r="AY151" s="53"/>
      <c r="AZ151" s="53"/>
      <c r="BA151" s="53"/>
      <c r="BB151" s="53"/>
      <c r="BC151" s="53"/>
      <c r="BD151" s="53"/>
      <c r="BE151" s="53"/>
      <c r="BF151" s="53"/>
      <c r="BG151" s="53"/>
      <c r="BH151" s="53"/>
      <c r="BI151" s="53"/>
      <c r="BJ151" s="53"/>
      <c r="BK151" s="53"/>
      <c r="BL151" s="53"/>
      <c r="BM151" s="53"/>
      <c r="BN151" s="53"/>
      <c r="BO151" s="53"/>
      <c r="BP151" s="112"/>
      <c r="BQ151" s="113"/>
      <c r="BR151" s="114"/>
      <c r="BS151" s="101"/>
      <c r="BT151" s="101"/>
      <c r="BU151" s="72"/>
      <c r="BV151" s="49"/>
      <c r="BW151" s="49"/>
      <c r="BX151" s="49"/>
      <c r="BY151" s="49"/>
      <c r="BZ151" s="49"/>
      <c r="CA151" s="49"/>
      <c r="CB151" s="49"/>
      <c r="CC151" s="49"/>
      <c r="CD151" s="49"/>
      <c r="CE151" s="49"/>
      <c r="CF151" s="49"/>
      <c r="CG151" s="54"/>
      <c r="CH151" s="49"/>
      <c r="CI151" s="49"/>
      <c r="CJ151" s="72"/>
      <c r="CK151" s="49"/>
      <c r="CL151" s="49"/>
      <c r="CM151" s="49"/>
      <c r="CN151" s="49"/>
      <c r="CO151" s="49"/>
      <c r="CP151" s="49"/>
      <c r="CQ151" s="49"/>
      <c r="CR151" s="49"/>
      <c r="CS151" s="49"/>
      <c r="CT151" s="49"/>
      <c r="CU151" s="49"/>
      <c r="CV151" s="54"/>
      <c r="CW151" s="49"/>
      <c r="CX151" s="49"/>
      <c r="CY151" s="72"/>
      <c r="CZ151" s="49"/>
      <c r="DA151" s="49"/>
      <c r="DB151" s="49"/>
      <c r="DC151" s="49"/>
      <c r="DD151" s="49"/>
      <c r="DE151" s="49"/>
      <c r="DF151" s="49"/>
      <c r="DG151" s="49"/>
      <c r="DH151" s="49"/>
      <c r="DI151" s="49"/>
      <c r="DJ151" s="49"/>
      <c r="DK151" s="49"/>
      <c r="DL151" s="90"/>
      <c r="DM151" s="49"/>
      <c r="DN151" s="49"/>
      <c r="DO151" s="72"/>
      <c r="DP151" s="49"/>
      <c r="DQ151" s="49"/>
      <c r="DR151" s="49"/>
      <c r="DS151" s="49"/>
      <c r="DT151" s="49"/>
      <c r="DU151" s="49"/>
      <c r="DV151" s="49"/>
      <c r="DW151" s="49"/>
      <c r="DX151" s="54"/>
      <c r="DY151" s="49"/>
      <c r="DZ151" s="49"/>
      <c r="EA151" s="49"/>
      <c r="EB151" s="49"/>
      <c r="EC151" s="54"/>
      <c r="ED151" s="49"/>
      <c r="EE151" s="49"/>
      <c r="EF151" s="72"/>
      <c r="EG151" s="49"/>
      <c r="EH151" s="49"/>
      <c r="EI151" s="49"/>
      <c r="EJ151" s="49"/>
      <c r="EK151" s="49"/>
      <c r="EL151" s="49"/>
      <c r="EM151" s="49"/>
      <c r="EN151" s="49"/>
      <c r="EO151" s="49"/>
      <c r="EP151" s="49"/>
      <c r="EQ151" s="49"/>
      <c r="ER151" s="54"/>
      <c r="ES151" s="49"/>
      <c r="ET151" s="49"/>
      <c r="EU151" s="72"/>
      <c r="EV151" s="49"/>
      <c r="EW151" s="49"/>
      <c r="EX151" s="49"/>
      <c r="EY151" s="49"/>
      <c r="EZ151" s="49"/>
      <c r="FA151" s="49"/>
      <c r="FB151" s="49"/>
      <c r="FC151" s="49"/>
      <c r="FD151" s="49"/>
      <c r="FE151" s="49"/>
      <c r="FF151" s="49"/>
      <c r="FG151" s="49"/>
      <c r="FH151" s="90"/>
      <c r="FI151" s="49"/>
      <c r="FJ151" s="49"/>
      <c r="FK151" s="72"/>
      <c r="FL151" s="49"/>
      <c r="FM151" s="49"/>
      <c r="FN151" s="49"/>
      <c r="FO151" s="49"/>
      <c r="FP151" s="49"/>
      <c r="FQ151" s="49"/>
      <c r="FR151" s="49"/>
      <c r="FS151" s="49"/>
    </row>
    <row r="152" customFormat="false" ht="10.8" hidden="false" customHeight="true" outlineLevel="0" collapsed="false">
      <c r="A152" s="29" t="n">
        <v>26</v>
      </c>
      <c r="B152" s="29"/>
      <c r="C152" s="29"/>
      <c r="D152" s="29"/>
      <c r="E152" s="29"/>
      <c r="F152" s="29"/>
      <c r="J152" s="29"/>
      <c r="K152" s="29"/>
      <c r="L152" s="30"/>
      <c r="M152" s="29"/>
      <c r="N152" s="31"/>
      <c r="O152" s="27"/>
      <c r="P152" s="101"/>
      <c r="Q152" s="72"/>
      <c r="R152" s="72"/>
      <c r="S152" s="72"/>
      <c r="T152" s="49"/>
      <c r="U152" s="72"/>
      <c r="V152" s="72"/>
      <c r="W152" s="72"/>
      <c r="X152" s="72"/>
      <c r="Y152" s="72"/>
      <c r="Z152" s="72"/>
      <c r="AA152" s="72"/>
      <c r="AB152" s="72"/>
      <c r="AC152" s="72"/>
      <c r="AD152" s="72"/>
      <c r="AE152" s="72"/>
      <c r="AF152" s="101"/>
      <c r="AG152" s="53"/>
      <c r="AH152" s="53"/>
      <c r="AI152" s="53"/>
      <c r="AJ152" s="53"/>
      <c r="AK152" s="53"/>
      <c r="AL152" s="53"/>
      <c r="AM152" s="53"/>
      <c r="AN152" s="53"/>
      <c r="AO152" s="53"/>
      <c r="AP152" s="53"/>
      <c r="AQ152" s="53"/>
      <c r="AR152" s="53"/>
      <c r="AS152" s="53"/>
      <c r="AT152" s="53"/>
      <c r="AU152" s="53"/>
      <c r="AV152" s="22"/>
      <c r="AW152" s="53"/>
      <c r="AX152" s="53"/>
      <c r="AY152" s="53"/>
      <c r="AZ152" s="53"/>
      <c r="BA152" s="53"/>
      <c r="BB152" s="53"/>
      <c r="BC152" s="53"/>
      <c r="BD152" s="53"/>
      <c r="BE152" s="53"/>
      <c r="BF152" s="53"/>
      <c r="BG152" s="53"/>
      <c r="BH152" s="53"/>
      <c r="BI152" s="53"/>
      <c r="BJ152" s="53"/>
      <c r="BK152" s="53"/>
      <c r="BL152" s="53"/>
      <c r="BM152" s="53"/>
      <c r="BN152" s="53"/>
      <c r="BO152" s="53"/>
      <c r="BP152" s="112"/>
      <c r="BQ152" s="113"/>
      <c r="BR152" s="114"/>
      <c r="BS152" s="101"/>
      <c r="BT152" s="101"/>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90"/>
      <c r="CW152" s="54"/>
      <c r="CX152" s="54"/>
      <c r="CY152" s="54"/>
      <c r="CZ152" s="54"/>
      <c r="DA152" s="54"/>
      <c r="DB152" s="54"/>
      <c r="DC152" s="54"/>
      <c r="DD152" s="54"/>
      <c r="DE152" s="54"/>
      <c r="DF152" s="54"/>
      <c r="DG152" s="54"/>
      <c r="DH152" s="54"/>
      <c r="DI152" s="72"/>
      <c r="DJ152" s="72"/>
      <c r="DK152" s="72"/>
      <c r="DL152" s="49"/>
      <c r="DM152" s="72"/>
      <c r="DN152" s="72"/>
      <c r="DO152" s="72"/>
      <c r="DP152" s="72"/>
      <c r="DQ152" s="72"/>
      <c r="DR152" s="72"/>
      <c r="DS152" s="72"/>
      <c r="DT152" s="72"/>
      <c r="DU152" s="72"/>
      <c r="DV152" s="72"/>
      <c r="DW152" s="72"/>
      <c r="DX152" s="54"/>
      <c r="DY152" s="54"/>
      <c r="DZ152" s="54"/>
      <c r="EA152" s="54"/>
      <c r="EB152" s="54"/>
      <c r="EC152" s="54"/>
      <c r="ED152" s="54"/>
      <c r="EE152" s="54"/>
      <c r="EF152" s="54"/>
      <c r="EG152" s="54"/>
      <c r="EH152" s="54"/>
      <c r="EI152" s="54"/>
      <c r="EJ152" s="54"/>
      <c r="EK152" s="54"/>
      <c r="EL152" s="54"/>
      <c r="EM152" s="54"/>
      <c r="EN152" s="54"/>
      <c r="EO152" s="54"/>
      <c r="EP152" s="54"/>
      <c r="EQ152" s="54"/>
      <c r="ER152" s="90"/>
      <c r="ES152" s="54"/>
      <c r="ET152" s="54"/>
      <c r="EU152" s="54"/>
      <c r="EV152" s="54"/>
      <c r="EW152" s="54"/>
      <c r="EX152" s="54"/>
      <c r="EY152" s="54"/>
      <c r="EZ152" s="54"/>
      <c r="FA152" s="54"/>
      <c r="FB152" s="54"/>
      <c r="FC152" s="54"/>
      <c r="FD152" s="54"/>
      <c r="FE152" s="72"/>
      <c r="FF152" s="72"/>
      <c r="FG152" s="72"/>
      <c r="FH152" s="49"/>
      <c r="FI152" s="72"/>
      <c r="FJ152" s="72"/>
      <c r="FK152" s="72"/>
      <c r="FL152" s="72"/>
      <c r="FM152" s="72"/>
      <c r="FN152" s="72"/>
      <c r="FO152" s="72"/>
      <c r="FP152" s="72"/>
      <c r="FQ152" s="72"/>
      <c r="FR152" s="72"/>
      <c r="FS152" s="72"/>
    </row>
    <row r="153" customFormat="false" ht="10.8" hidden="false" customHeight="true" outlineLevel="0" collapsed="false">
      <c r="A153" s="32" t="s">
        <v>98</v>
      </c>
      <c r="B153" s="33"/>
      <c r="C153" s="33"/>
      <c r="D153" s="33"/>
      <c r="E153" s="32"/>
      <c r="F153" s="32"/>
      <c r="G153" s="33"/>
      <c r="H153" s="35" t="n">
        <v>2019</v>
      </c>
      <c r="I153" s="33"/>
      <c r="J153" s="33"/>
      <c r="K153" s="33"/>
      <c r="L153" s="33"/>
      <c r="M153" s="33"/>
      <c r="N153" s="32"/>
      <c r="O153" s="33"/>
      <c r="P153" s="101"/>
      <c r="Q153" s="49"/>
      <c r="R153" s="49"/>
      <c r="S153" s="49"/>
      <c r="T153" s="86"/>
      <c r="U153" s="49"/>
      <c r="V153" s="49"/>
      <c r="W153" s="49"/>
      <c r="X153" s="49"/>
      <c r="Y153" s="49"/>
      <c r="Z153" s="49"/>
      <c r="AA153" s="49"/>
      <c r="AB153" s="49"/>
      <c r="AC153" s="49"/>
      <c r="AD153" s="49"/>
      <c r="AE153" s="49"/>
      <c r="AF153" s="101"/>
      <c r="AG153" s="53"/>
      <c r="AH153" s="53"/>
      <c r="AI153" s="53"/>
      <c r="AJ153" s="53"/>
      <c r="AK153" s="53"/>
      <c r="AL153" s="53"/>
      <c r="AM153" s="53"/>
      <c r="AN153" s="53"/>
      <c r="AO153" s="53"/>
      <c r="AP153" s="53"/>
      <c r="AQ153" s="53"/>
      <c r="AR153" s="53"/>
      <c r="AS153" s="53"/>
      <c r="AT153" s="53"/>
      <c r="AU153" s="53"/>
      <c r="AV153" s="22"/>
      <c r="AW153" s="53"/>
      <c r="AX153" s="53"/>
      <c r="AY153" s="53"/>
      <c r="AZ153" s="53"/>
      <c r="BA153" s="53"/>
      <c r="BB153" s="53"/>
      <c r="BC153" s="53"/>
      <c r="BD153" s="53"/>
      <c r="BE153" s="53"/>
      <c r="BF153" s="53"/>
      <c r="BG153" s="53"/>
      <c r="BH153" s="53"/>
      <c r="BI153" s="53"/>
      <c r="BJ153" s="53"/>
      <c r="BK153" s="53"/>
      <c r="BL153" s="53"/>
      <c r="BM153" s="53"/>
      <c r="BN153" s="53"/>
      <c r="BO153" s="53"/>
      <c r="BP153" s="112"/>
      <c r="BQ153" s="113"/>
      <c r="BR153" s="114"/>
      <c r="BS153" s="101"/>
      <c r="BT153" s="101"/>
      <c r="BU153" s="49"/>
      <c r="BV153" s="49"/>
      <c r="BW153" s="49"/>
      <c r="BX153" s="49"/>
      <c r="BY153" s="49"/>
      <c r="BZ153" s="49"/>
      <c r="CA153" s="49"/>
      <c r="CB153" s="49"/>
      <c r="CC153" s="82"/>
      <c r="CD153" s="49"/>
      <c r="CE153" s="49"/>
      <c r="CF153" s="49"/>
      <c r="CG153" s="54"/>
      <c r="CH153" s="49"/>
      <c r="CI153" s="49"/>
      <c r="CJ153" s="49"/>
      <c r="CK153" s="49"/>
      <c r="CL153" s="49"/>
      <c r="CM153" s="49"/>
      <c r="CN153" s="49"/>
      <c r="CO153" s="49"/>
      <c r="CP153" s="49"/>
      <c r="CQ153" s="49"/>
      <c r="CR153" s="82"/>
      <c r="CS153" s="49"/>
      <c r="CT153" s="49"/>
      <c r="CU153" s="49"/>
      <c r="CV153" s="54"/>
      <c r="CW153" s="49"/>
      <c r="CX153" s="49"/>
      <c r="CY153" s="49"/>
      <c r="CZ153" s="49"/>
      <c r="DA153" s="49"/>
      <c r="DB153" s="49"/>
      <c r="DC153" s="49"/>
      <c r="DD153" s="49"/>
      <c r="DE153" s="49"/>
      <c r="DF153" s="49"/>
      <c r="DG153" s="49"/>
      <c r="DH153" s="82"/>
      <c r="DI153" s="49"/>
      <c r="DJ153" s="49"/>
      <c r="DK153" s="49"/>
      <c r="DL153" s="86"/>
      <c r="DM153" s="49"/>
      <c r="DN153" s="49"/>
      <c r="DO153" s="49"/>
      <c r="DP153" s="49"/>
      <c r="DQ153" s="49"/>
      <c r="DR153" s="49"/>
      <c r="DS153" s="49"/>
      <c r="DT153" s="49"/>
      <c r="DU153" s="49"/>
      <c r="DV153" s="49"/>
      <c r="DW153" s="49"/>
      <c r="DX153" s="54"/>
      <c r="DY153" s="82"/>
      <c r="DZ153" s="49"/>
      <c r="EA153" s="49"/>
      <c r="EB153" s="49"/>
      <c r="EC153" s="54"/>
      <c r="ED153" s="49"/>
      <c r="EE153" s="49"/>
      <c r="EF153" s="49"/>
      <c r="EG153" s="49"/>
      <c r="EH153" s="49"/>
      <c r="EI153" s="49"/>
      <c r="EJ153" s="49"/>
      <c r="EK153" s="49"/>
      <c r="EL153" s="49"/>
      <c r="EM153" s="49"/>
      <c r="EN153" s="82"/>
      <c r="EO153" s="49"/>
      <c r="EP153" s="49"/>
      <c r="EQ153" s="49"/>
      <c r="ER153" s="54"/>
      <c r="ES153" s="49"/>
      <c r="ET153" s="49"/>
      <c r="EU153" s="49"/>
      <c r="EV153" s="49"/>
      <c r="EW153" s="49"/>
      <c r="EX153" s="49"/>
      <c r="EY153" s="49"/>
      <c r="EZ153" s="49"/>
      <c r="FA153" s="49"/>
      <c r="FB153" s="49"/>
      <c r="FC153" s="49"/>
      <c r="FD153" s="82"/>
      <c r="FE153" s="49"/>
      <c r="FF153" s="49"/>
      <c r="FG153" s="49"/>
      <c r="FH153" s="86"/>
      <c r="FI153" s="49"/>
      <c r="FJ153" s="49"/>
      <c r="FK153" s="49"/>
      <c r="FL153" s="49"/>
      <c r="FM153" s="49"/>
      <c r="FN153" s="49"/>
      <c r="FO153" s="49"/>
      <c r="FP153" s="49"/>
      <c r="FQ153" s="49"/>
      <c r="FR153" s="49"/>
      <c r="FS153" s="49"/>
    </row>
    <row r="154" customFormat="false" ht="10.8" hidden="false" customHeight="true" outlineLevel="0" collapsed="false">
      <c r="A154" s="37" t="n">
        <v>15</v>
      </c>
      <c r="B154" s="37" t="n">
        <v>16</v>
      </c>
      <c r="C154" s="37" t="n">
        <v>17</v>
      </c>
      <c r="D154" s="37" t="n">
        <v>18</v>
      </c>
      <c r="E154" s="37" t="n">
        <v>19</v>
      </c>
      <c r="F154" s="39" t="n">
        <v>20</v>
      </c>
      <c r="G154" s="37" t="n">
        <v>21</v>
      </c>
      <c r="H154" s="40"/>
      <c r="I154" s="37" t="n">
        <v>22</v>
      </c>
      <c r="J154" s="41" t="n">
        <v>23</v>
      </c>
      <c r="K154" s="37" t="n">
        <v>24</v>
      </c>
      <c r="L154" s="38" t="n">
        <v>25</v>
      </c>
      <c r="M154" s="37" t="n">
        <v>26</v>
      </c>
      <c r="N154" s="37" t="n">
        <v>27</v>
      </c>
      <c r="O154" s="37" t="n">
        <v>28</v>
      </c>
      <c r="P154" s="101"/>
      <c r="Q154" s="72"/>
      <c r="R154" s="72"/>
      <c r="S154" s="72"/>
      <c r="T154" s="86"/>
      <c r="U154" s="72"/>
      <c r="V154" s="72"/>
      <c r="W154" s="72"/>
      <c r="X154" s="72"/>
      <c r="Y154" s="72"/>
      <c r="Z154" s="72"/>
      <c r="AA154" s="72"/>
      <c r="AB154" s="72"/>
      <c r="AC154" s="72"/>
      <c r="AD154" s="72"/>
      <c r="AE154" s="72"/>
      <c r="AF154" s="101"/>
      <c r="AG154" s="53"/>
      <c r="AH154" s="53"/>
      <c r="AI154" s="53"/>
      <c r="AJ154" s="53"/>
      <c r="AK154" s="53"/>
      <c r="AL154" s="53"/>
      <c r="AM154" s="53"/>
      <c r="AN154" s="53"/>
      <c r="AO154" s="53"/>
      <c r="AP154" s="53"/>
      <c r="AQ154" s="53"/>
      <c r="AR154" s="53"/>
      <c r="AS154" s="53"/>
      <c r="AT154" s="53"/>
      <c r="AU154" s="53"/>
      <c r="AV154" s="22"/>
      <c r="AW154" s="53"/>
      <c r="AX154" s="53"/>
      <c r="AY154" s="53"/>
      <c r="AZ154" s="53"/>
      <c r="BA154" s="53"/>
      <c r="BB154" s="53"/>
      <c r="BC154" s="53"/>
      <c r="BD154" s="53"/>
      <c r="BE154" s="53"/>
      <c r="BF154" s="53"/>
      <c r="BG154" s="53"/>
      <c r="BH154" s="53"/>
      <c r="BI154" s="53"/>
      <c r="BJ154" s="53"/>
      <c r="BK154" s="53"/>
      <c r="BL154" s="53"/>
      <c r="BM154" s="53"/>
      <c r="BN154" s="53"/>
      <c r="BO154" s="53"/>
      <c r="BP154" s="112"/>
      <c r="BQ154" s="113"/>
      <c r="BR154" s="113"/>
      <c r="BS154" s="101"/>
      <c r="BT154" s="101"/>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49"/>
      <c r="CW154" s="54"/>
      <c r="CX154" s="54"/>
      <c r="CY154" s="54"/>
      <c r="CZ154" s="54"/>
      <c r="DA154" s="54"/>
      <c r="DB154" s="54"/>
      <c r="DC154" s="54"/>
      <c r="DD154" s="54"/>
      <c r="DE154" s="54"/>
      <c r="DF154" s="54"/>
      <c r="DG154" s="54"/>
      <c r="DH154" s="54"/>
      <c r="DI154" s="72"/>
      <c r="DJ154" s="72"/>
      <c r="DK154" s="72"/>
      <c r="DL154" s="86"/>
      <c r="DM154" s="72"/>
      <c r="DN154" s="72"/>
      <c r="DO154" s="72"/>
      <c r="DP154" s="72"/>
      <c r="DQ154" s="72"/>
      <c r="DR154" s="72"/>
      <c r="DS154" s="72"/>
      <c r="DT154" s="72"/>
      <c r="DU154" s="72"/>
      <c r="DV154" s="72"/>
      <c r="DW154" s="72"/>
      <c r="DX154" s="54"/>
      <c r="DY154" s="54"/>
      <c r="DZ154" s="54"/>
      <c r="EA154" s="54"/>
      <c r="EB154" s="54"/>
      <c r="EC154" s="54"/>
      <c r="ED154" s="54"/>
      <c r="EE154" s="54"/>
      <c r="EF154" s="54"/>
      <c r="EG154" s="54"/>
      <c r="EH154" s="54"/>
      <c r="EI154" s="54"/>
      <c r="EJ154" s="54"/>
      <c r="EK154" s="54"/>
      <c r="EL154" s="54"/>
      <c r="EM154" s="54"/>
      <c r="EN154" s="54"/>
      <c r="EO154" s="54"/>
      <c r="EP154" s="54"/>
      <c r="EQ154" s="54"/>
      <c r="ER154" s="49"/>
      <c r="ES154" s="54"/>
      <c r="ET154" s="54"/>
      <c r="EU154" s="54"/>
      <c r="EV154" s="54"/>
      <c r="EW154" s="54"/>
      <c r="EX154" s="54"/>
      <c r="EY154" s="54"/>
      <c r="EZ154" s="54"/>
      <c r="FA154" s="54"/>
      <c r="FB154" s="54"/>
      <c r="FC154" s="54"/>
      <c r="FD154" s="54"/>
      <c r="FE154" s="72"/>
      <c r="FF154" s="72"/>
      <c r="FG154" s="72"/>
      <c r="FH154" s="86"/>
      <c r="FI154" s="72"/>
      <c r="FJ154" s="72"/>
      <c r="FK154" s="72"/>
      <c r="FL154" s="72"/>
      <c r="FM154" s="72"/>
      <c r="FN154" s="72"/>
      <c r="FO154" s="72"/>
      <c r="FP154" s="72"/>
      <c r="FQ154" s="72"/>
      <c r="FR154" s="72"/>
      <c r="FS154" s="72"/>
    </row>
    <row r="155" customFormat="false" ht="10.8" hidden="false" customHeight="true" outlineLevel="0" collapsed="false">
      <c r="A155" s="46" t="s">
        <v>83</v>
      </c>
      <c r="B155" s="46" t="s">
        <v>84</v>
      </c>
      <c r="C155" s="46" t="s">
        <v>85</v>
      </c>
      <c r="D155" s="46" t="s">
        <v>86</v>
      </c>
      <c r="E155" s="46" t="s">
        <v>85</v>
      </c>
      <c r="F155" s="46" t="s">
        <v>87</v>
      </c>
      <c r="G155" s="46" t="s">
        <v>83</v>
      </c>
      <c r="H155" s="47"/>
      <c r="I155" s="48" t="s">
        <v>83</v>
      </c>
      <c r="J155" s="48" t="s">
        <v>84</v>
      </c>
      <c r="K155" s="48" t="s">
        <v>85</v>
      </c>
      <c r="L155" s="48" t="s">
        <v>86</v>
      </c>
      <c r="M155" s="48" t="s">
        <v>85</v>
      </c>
      <c r="N155" s="48" t="s">
        <v>87</v>
      </c>
      <c r="O155" s="48" t="s">
        <v>83</v>
      </c>
      <c r="P155" s="101"/>
      <c r="Q155" s="49"/>
      <c r="R155" s="49"/>
      <c r="S155" s="49"/>
      <c r="T155" s="49"/>
      <c r="U155" s="49"/>
      <c r="V155" s="49"/>
      <c r="W155" s="49"/>
      <c r="X155" s="49"/>
      <c r="Y155" s="49"/>
      <c r="Z155" s="49"/>
      <c r="AA155" s="49"/>
      <c r="AB155" s="49"/>
      <c r="AC155" s="49"/>
      <c r="AD155" s="49"/>
      <c r="AE155" s="49"/>
      <c r="AF155" s="101"/>
      <c r="AG155" s="53"/>
      <c r="AH155" s="53"/>
      <c r="AI155" s="53"/>
      <c r="AJ155" s="53"/>
      <c r="AK155" s="53"/>
      <c r="AL155" s="53"/>
      <c r="AM155" s="53"/>
      <c r="AN155" s="53"/>
      <c r="AO155" s="53"/>
      <c r="AP155" s="53"/>
      <c r="AQ155" s="53"/>
      <c r="AR155" s="53"/>
      <c r="AS155" s="53"/>
      <c r="AT155" s="53"/>
      <c r="AU155" s="53"/>
      <c r="AV155" s="22"/>
      <c r="AW155" s="53"/>
      <c r="AX155" s="53"/>
      <c r="AY155" s="53"/>
      <c r="AZ155" s="53"/>
      <c r="BA155" s="53"/>
      <c r="BB155" s="53"/>
      <c r="BC155" s="53"/>
      <c r="BD155" s="53"/>
      <c r="BE155" s="53"/>
      <c r="BF155" s="53"/>
      <c r="BG155" s="53"/>
      <c r="BH155" s="53"/>
      <c r="BI155" s="53"/>
      <c r="BJ155" s="53"/>
      <c r="BK155" s="53"/>
      <c r="BL155" s="53"/>
      <c r="BM155" s="53"/>
      <c r="BN155" s="53"/>
      <c r="BO155" s="53"/>
      <c r="BP155" s="112"/>
      <c r="BQ155" s="113"/>
      <c r="BR155" s="113"/>
      <c r="BS155" s="101"/>
      <c r="BT155" s="101"/>
      <c r="BU155" s="49"/>
      <c r="BV155" s="49"/>
      <c r="BW155" s="49"/>
      <c r="BX155" s="49"/>
      <c r="BY155" s="49"/>
      <c r="BZ155" s="49"/>
      <c r="CA155" s="49"/>
      <c r="CB155" s="49"/>
      <c r="CC155" s="49"/>
      <c r="CD155" s="49"/>
      <c r="CE155" s="49"/>
      <c r="CF155" s="49"/>
      <c r="CG155" s="54"/>
      <c r="CH155" s="49"/>
      <c r="CI155" s="49"/>
      <c r="CJ155" s="49"/>
      <c r="CK155" s="49"/>
      <c r="CL155" s="49"/>
      <c r="CM155" s="49"/>
      <c r="CN155" s="49"/>
      <c r="CO155" s="49"/>
      <c r="CP155" s="49"/>
      <c r="CQ155" s="49"/>
      <c r="CR155" s="49"/>
      <c r="CS155" s="49"/>
      <c r="CT155" s="49"/>
      <c r="CU155" s="49"/>
      <c r="CV155" s="85"/>
      <c r="CW155" s="49"/>
      <c r="CX155" s="49"/>
      <c r="CY155" s="49"/>
      <c r="CZ155" s="49"/>
      <c r="DA155" s="49"/>
      <c r="DB155" s="49"/>
      <c r="DC155" s="49"/>
      <c r="DD155" s="49"/>
      <c r="DE155" s="49"/>
      <c r="DF155" s="49"/>
      <c r="DG155" s="49"/>
      <c r="DH155" s="49"/>
      <c r="DI155" s="49"/>
      <c r="DJ155" s="49"/>
      <c r="DK155" s="49"/>
      <c r="DL155" s="49"/>
      <c r="DM155" s="49"/>
      <c r="DN155" s="49"/>
      <c r="DO155" s="49"/>
      <c r="DP155" s="49"/>
      <c r="DQ155" s="49"/>
      <c r="DR155" s="49"/>
      <c r="DS155" s="49"/>
      <c r="DT155" s="49"/>
      <c r="DU155" s="49"/>
      <c r="DV155" s="49"/>
      <c r="DW155" s="49"/>
      <c r="DX155" s="54"/>
      <c r="DY155" s="49"/>
      <c r="DZ155" s="49"/>
      <c r="EA155" s="49"/>
      <c r="EB155" s="49"/>
      <c r="EC155" s="54"/>
      <c r="ED155" s="49"/>
      <c r="EE155" s="49"/>
      <c r="EF155" s="49"/>
      <c r="EG155" s="49"/>
      <c r="EH155" s="49"/>
      <c r="EI155" s="49"/>
      <c r="EJ155" s="49"/>
      <c r="EK155" s="49"/>
      <c r="EL155" s="49"/>
      <c r="EM155" s="49"/>
      <c r="EN155" s="49"/>
      <c r="EO155" s="49"/>
      <c r="EP155" s="49"/>
      <c r="EQ155" s="49"/>
      <c r="ER155" s="85"/>
      <c r="ES155" s="49"/>
      <c r="ET155" s="49"/>
      <c r="EU155" s="49"/>
      <c r="EV155" s="49"/>
      <c r="EW155" s="49"/>
      <c r="EX155" s="49"/>
      <c r="EY155" s="49"/>
      <c r="EZ155" s="49"/>
      <c r="FA155" s="49"/>
      <c r="FB155" s="49"/>
      <c r="FC155" s="49"/>
      <c r="FD155" s="49"/>
      <c r="FE155" s="49"/>
      <c r="FF155" s="49"/>
      <c r="FG155" s="49"/>
      <c r="FH155" s="49"/>
      <c r="FI155" s="49"/>
      <c r="FJ155" s="49"/>
      <c r="FK155" s="49"/>
      <c r="FL155" s="49"/>
      <c r="FM155" s="49"/>
      <c r="FN155" s="49"/>
      <c r="FO155" s="49"/>
      <c r="FP155" s="49"/>
      <c r="FQ155" s="49"/>
      <c r="FR155" s="49"/>
      <c r="FS155" s="49"/>
    </row>
    <row r="156" customFormat="false" ht="10.8" hidden="false" customHeight="true" outlineLevel="0" collapsed="false">
      <c r="A156" s="86"/>
      <c r="B156" s="86"/>
      <c r="C156" s="86"/>
      <c r="D156" s="49"/>
      <c r="E156" s="86"/>
      <c r="F156" s="86"/>
      <c r="G156" s="86"/>
      <c r="H156" s="77"/>
      <c r="I156" s="86"/>
      <c r="J156" s="86"/>
      <c r="K156" s="86"/>
      <c r="L156" s="108"/>
      <c r="M156" s="86"/>
      <c r="N156" s="86"/>
      <c r="O156" s="86"/>
      <c r="P156" s="101"/>
      <c r="Q156" s="86"/>
      <c r="R156" s="86"/>
      <c r="S156" s="86"/>
      <c r="T156" s="49"/>
      <c r="U156" s="86"/>
      <c r="V156" s="86"/>
      <c r="W156" s="86"/>
      <c r="X156" s="86"/>
      <c r="Y156" s="86"/>
      <c r="Z156" s="86"/>
      <c r="AA156" s="86"/>
      <c r="AB156" s="108"/>
      <c r="AC156" s="86"/>
      <c r="AD156" s="86"/>
      <c r="AE156" s="86"/>
      <c r="AF156" s="101"/>
      <c r="AG156" s="53"/>
      <c r="AH156" s="53"/>
      <c r="AI156" s="53"/>
      <c r="AJ156" s="53"/>
      <c r="AK156" s="53"/>
      <c r="AL156" s="53"/>
      <c r="AM156" s="53"/>
      <c r="AN156" s="53"/>
      <c r="AO156" s="53"/>
      <c r="AP156" s="53"/>
      <c r="AQ156" s="53"/>
      <c r="AR156" s="53"/>
      <c r="AS156" s="53"/>
      <c r="AT156" s="53"/>
      <c r="AU156" s="53"/>
      <c r="AV156" s="22"/>
      <c r="AW156" s="53"/>
      <c r="AX156" s="53"/>
      <c r="AY156" s="53"/>
      <c r="AZ156" s="53"/>
      <c r="BA156" s="53"/>
      <c r="BB156" s="53"/>
      <c r="BC156" s="53"/>
      <c r="BD156" s="53"/>
      <c r="BE156" s="53"/>
      <c r="BF156" s="53"/>
      <c r="BG156" s="53"/>
      <c r="BH156" s="53"/>
      <c r="BI156" s="53"/>
      <c r="BJ156" s="53"/>
      <c r="BK156" s="53"/>
      <c r="BL156" s="53"/>
      <c r="BM156" s="53"/>
      <c r="BN156" s="53"/>
      <c r="BO156" s="53"/>
      <c r="BP156" s="112"/>
      <c r="BQ156" s="113"/>
      <c r="BR156" s="113"/>
      <c r="BS156" s="101"/>
      <c r="BT156" s="101"/>
      <c r="BU156" s="85"/>
      <c r="BV156" s="85"/>
      <c r="BW156" s="85"/>
      <c r="BX156" s="85"/>
      <c r="BY156" s="109"/>
      <c r="BZ156" s="85"/>
      <c r="CA156" s="85"/>
      <c r="CB156" s="85"/>
      <c r="CC156" s="85"/>
      <c r="CD156" s="85"/>
      <c r="CE156" s="85"/>
      <c r="CF156" s="85"/>
      <c r="CG156" s="54"/>
      <c r="CH156" s="85"/>
      <c r="CI156" s="85"/>
      <c r="CJ156" s="85"/>
      <c r="CK156" s="85"/>
      <c r="CL156" s="85"/>
      <c r="CM156" s="85"/>
      <c r="CN156" s="109"/>
      <c r="CO156" s="85"/>
      <c r="CP156" s="85"/>
      <c r="CQ156" s="85"/>
      <c r="CR156" s="85"/>
      <c r="CS156" s="85"/>
      <c r="CT156" s="85"/>
      <c r="CU156" s="85"/>
      <c r="CV156" s="86"/>
      <c r="CW156" s="85"/>
      <c r="CX156" s="85"/>
      <c r="CY156" s="85"/>
      <c r="CZ156" s="85"/>
      <c r="DA156" s="85"/>
      <c r="DB156" s="85"/>
      <c r="DC156" s="85"/>
      <c r="DD156" s="109"/>
      <c r="DE156" s="85"/>
      <c r="DF156" s="85"/>
      <c r="DG156" s="85"/>
      <c r="DH156" s="85"/>
      <c r="DI156" s="86"/>
      <c r="DJ156" s="86"/>
      <c r="DK156" s="86"/>
      <c r="DL156" s="49"/>
      <c r="DM156" s="86"/>
      <c r="DN156" s="86"/>
      <c r="DO156" s="86"/>
      <c r="DP156" s="86"/>
      <c r="DQ156" s="86"/>
      <c r="DR156" s="86"/>
      <c r="DS156" s="86"/>
      <c r="DT156" s="108"/>
      <c r="DU156" s="86"/>
      <c r="DV156" s="86"/>
      <c r="DW156" s="86"/>
      <c r="DX156" s="54"/>
      <c r="DY156" s="85"/>
      <c r="DZ156" s="85"/>
      <c r="EA156" s="85"/>
      <c r="EB156" s="85"/>
      <c r="EC156" s="54"/>
      <c r="ED156" s="85"/>
      <c r="EE156" s="85"/>
      <c r="EF156" s="85"/>
      <c r="EG156" s="85"/>
      <c r="EH156" s="85"/>
      <c r="EI156" s="85"/>
      <c r="EJ156" s="109"/>
      <c r="EK156" s="85"/>
      <c r="EL156" s="85"/>
      <c r="EM156" s="85"/>
      <c r="EN156" s="85"/>
      <c r="EO156" s="85"/>
      <c r="EP156" s="85"/>
      <c r="EQ156" s="85"/>
      <c r="ER156" s="86"/>
      <c r="ES156" s="85"/>
      <c r="ET156" s="85"/>
      <c r="EU156" s="85"/>
      <c r="EV156" s="85"/>
      <c r="EW156" s="85"/>
      <c r="EX156" s="85"/>
      <c r="EY156" s="85"/>
      <c r="EZ156" s="109"/>
      <c r="FA156" s="85"/>
      <c r="FB156" s="85"/>
      <c r="FC156" s="85"/>
      <c r="FD156" s="85"/>
      <c r="FE156" s="86"/>
      <c r="FF156" s="86"/>
      <c r="FG156" s="86"/>
      <c r="FH156" s="49"/>
      <c r="FI156" s="86"/>
      <c r="FJ156" s="86"/>
      <c r="FK156" s="86"/>
      <c r="FL156" s="86"/>
      <c r="FM156" s="86"/>
      <c r="FN156" s="86"/>
      <c r="FO156" s="86"/>
      <c r="FP156" s="108"/>
      <c r="FQ156" s="86"/>
      <c r="FR156" s="86"/>
      <c r="FS156" s="86"/>
    </row>
    <row r="157" customFormat="false" ht="10.8" hidden="false" customHeight="true" outlineLevel="0" collapsed="false">
      <c r="A157" s="72"/>
      <c r="B157" s="72"/>
      <c r="C157" s="72"/>
      <c r="D157" s="49"/>
      <c r="E157" s="72"/>
      <c r="F157" s="72"/>
      <c r="G157" s="72"/>
      <c r="H157" s="53"/>
      <c r="I157" s="72"/>
      <c r="J157" s="72"/>
      <c r="K157" s="72"/>
      <c r="L157" s="72"/>
      <c r="M157" s="72"/>
      <c r="N157" s="72"/>
      <c r="O157" s="72"/>
      <c r="P157" s="101"/>
      <c r="Q157" s="72"/>
      <c r="R157" s="72"/>
      <c r="S157" s="72"/>
      <c r="T157" s="49"/>
      <c r="U157" s="72"/>
      <c r="V157" s="72"/>
      <c r="W157" s="72"/>
      <c r="X157" s="72"/>
      <c r="Y157" s="72"/>
      <c r="Z157" s="72"/>
      <c r="AA157" s="72"/>
      <c r="AB157" s="72"/>
      <c r="AC157" s="72"/>
      <c r="AD157" s="72"/>
      <c r="AE157" s="72"/>
      <c r="AF157" s="101"/>
      <c r="AG157" s="53"/>
      <c r="AH157" s="53"/>
      <c r="AI157" s="53"/>
      <c r="AJ157" s="53"/>
      <c r="AK157" s="53"/>
      <c r="AL157" s="53"/>
      <c r="AM157" s="53"/>
      <c r="AN157" s="53"/>
      <c r="AO157" s="53"/>
      <c r="AP157" s="53"/>
      <c r="AQ157" s="53"/>
      <c r="AR157" s="53"/>
      <c r="AS157" s="53"/>
      <c r="AT157" s="53"/>
      <c r="AU157" s="53"/>
      <c r="AV157" s="22"/>
      <c r="AW157" s="53"/>
      <c r="AX157" s="53"/>
      <c r="AY157" s="53"/>
      <c r="AZ157" s="53"/>
      <c r="BA157" s="53"/>
      <c r="BB157" s="53"/>
      <c r="BC157" s="53"/>
      <c r="BD157" s="53"/>
      <c r="BE157" s="53"/>
      <c r="BF157" s="53"/>
      <c r="BG157" s="53"/>
      <c r="BH157" s="53"/>
      <c r="BI157" s="53"/>
      <c r="BJ157" s="53"/>
      <c r="BK157" s="53"/>
      <c r="BL157" s="53"/>
      <c r="BM157" s="53"/>
      <c r="BN157" s="53"/>
      <c r="BO157" s="53"/>
      <c r="BP157" s="112"/>
      <c r="BQ157" s="113"/>
      <c r="BR157" s="113"/>
      <c r="BS157" s="101"/>
      <c r="BT157" s="101"/>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49"/>
      <c r="CW157" s="54"/>
      <c r="CX157" s="54"/>
      <c r="CY157" s="54"/>
      <c r="CZ157" s="54"/>
      <c r="DA157" s="54"/>
      <c r="DB157" s="54"/>
      <c r="DC157" s="54"/>
      <c r="DD157" s="54"/>
      <c r="DE157" s="54"/>
      <c r="DF157" s="54"/>
      <c r="DG157" s="54"/>
      <c r="DH157" s="54"/>
      <c r="DI157" s="72"/>
      <c r="DJ157" s="72"/>
      <c r="DK157" s="72"/>
      <c r="DL157" s="49"/>
      <c r="DM157" s="72"/>
      <c r="DN157" s="72"/>
      <c r="DO157" s="72"/>
      <c r="DP157" s="72"/>
      <c r="DQ157" s="72"/>
      <c r="DR157" s="72"/>
      <c r="DS157" s="72"/>
      <c r="DT157" s="72"/>
      <c r="DU157" s="72"/>
      <c r="DV157" s="72"/>
      <c r="DW157" s="72"/>
      <c r="DX157" s="54"/>
      <c r="DY157" s="54"/>
      <c r="DZ157" s="54"/>
      <c r="EA157" s="54"/>
      <c r="EB157" s="54"/>
      <c r="EC157" s="54"/>
      <c r="ED157" s="54"/>
      <c r="EE157" s="54"/>
      <c r="EF157" s="54"/>
      <c r="EG157" s="54"/>
      <c r="EH157" s="54"/>
      <c r="EI157" s="54"/>
      <c r="EJ157" s="54"/>
      <c r="EK157" s="54"/>
      <c r="EL157" s="54"/>
      <c r="EM157" s="54"/>
      <c r="EN157" s="54"/>
      <c r="EO157" s="54"/>
      <c r="EP157" s="54"/>
      <c r="EQ157" s="54"/>
      <c r="ER157" s="49"/>
      <c r="ES157" s="54"/>
      <c r="ET157" s="54"/>
      <c r="EU157" s="54"/>
      <c r="EV157" s="54"/>
      <c r="EW157" s="54"/>
      <c r="EX157" s="54"/>
      <c r="EY157" s="54"/>
      <c r="EZ157" s="54"/>
      <c r="FA157" s="54"/>
      <c r="FB157" s="54"/>
      <c r="FC157" s="54"/>
      <c r="FD157" s="54"/>
      <c r="FE157" s="72"/>
      <c r="FF157" s="72"/>
      <c r="FG157" s="72"/>
      <c r="FH157" s="49"/>
      <c r="FI157" s="72"/>
      <c r="FJ157" s="72"/>
      <c r="FK157" s="72"/>
      <c r="FL157" s="72"/>
      <c r="FM157" s="72"/>
      <c r="FN157" s="72"/>
      <c r="FO157" s="72"/>
      <c r="FP157" s="72"/>
      <c r="FQ157" s="72"/>
      <c r="FR157" s="72"/>
      <c r="FS157" s="72"/>
    </row>
    <row r="158" customFormat="false" ht="10.8" hidden="false" customHeight="true" outlineLevel="0" collapsed="false">
      <c r="A158" s="29" t="n">
        <v>1</v>
      </c>
      <c r="B158" s="29"/>
      <c r="C158" s="29"/>
      <c r="D158" s="29"/>
      <c r="E158" s="29"/>
      <c r="F158" s="29"/>
      <c r="J158" s="29"/>
      <c r="K158" s="29"/>
      <c r="L158" s="30"/>
      <c r="M158" s="29"/>
      <c r="N158" s="31"/>
      <c r="O158" s="27"/>
      <c r="P158" s="101"/>
      <c r="Q158" s="86"/>
      <c r="R158" s="86"/>
      <c r="S158" s="86"/>
      <c r="T158" s="49"/>
      <c r="U158" s="86"/>
      <c r="V158" s="86"/>
      <c r="W158" s="86"/>
      <c r="X158" s="86"/>
      <c r="Y158" s="86"/>
      <c r="Z158" s="86"/>
      <c r="AA158" s="86"/>
      <c r="AB158" s="72"/>
      <c r="AC158" s="86"/>
      <c r="AD158" s="86"/>
      <c r="AE158" s="86"/>
      <c r="AF158" s="101"/>
      <c r="AG158" s="53"/>
      <c r="AH158" s="53"/>
      <c r="AI158" s="53"/>
      <c r="AJ158" s="53"/>
      <c r="AK158" s="53"/>
      <c r="AL158" s="53"/>
      <c r="AM158" s="53"/>
      <c r="AN158" s="53"/>
      <c r="AO158" s="53"/>
      <c r="AP158" s="53"/>
      <c r="AQ158" s="53"/>
      <c r="AR158" s="53"/>
      <c r="AS158" s="53"/>
      <c r="AT158" s="53"/>
      <c r="AU158" s="53"/>
      <c r="AV158" s="22"/>
      <c r="AW158" s="53"/>
      <c r="AX158" s="53"/>
      <c r="AY158" s="53"/>
      <c r="AZ158" s="53"/>
      <c r="BA158" s="53"/>
      <c r="BB158" s="53"/>
      <c r="BC158" s="53"/>
      <c r="BD158" s="53"/>
      <c r="BE158" s="53"/>
      <c r="BF158" s="53"/>
      <c r="BG158" s="53"/>
      <c r="BH158" s="53"/>
      <c r="BI158" s="53"/>
      <c r="BJ158" s="53"/>
      <c r="BK158" s="53"/>
      <c r="BL158" s="53"/>
      <c r="BM158" s="53"/>
      <c r="BN158" s="53"/>
      <c r="BO158" s="53"/>
      <c r="BP158" s="112"/>
      <c r="BQ158" s="113"/>
      <c r="BR158" s="113"/>
      <c r="BS158" s="101"/>
      <c r="BT158" s="101"/>
      <c r="BU158" s="85"/>
      <c r="BV158" s="85"/>
      <c r="BW158" s="85"/>
      <c r="BX158" s="85"/>
      <c r="BY158" s="54"/>
      <c r="BZ158" s="85"/>
      <c r="CA158" s="85"/>
      <c r="CB158" s="85"/>
      <c r="CC158" s="85"/>
      <c r="CD158" s="85"/>
      <c r="CE158" s="85"/>
      <c r="CF158" s="85"/>
      <c r="CG158" s="54"/>
      <c r="CH158" s="85"/>
      <c r="CI158" s="85"/>
      <c r="CJ158" s="85"/>
      <c r="CK158" s="85"/>
      <c r="CL158" s="85"/>
      <c r="CM158" s="85"/>
      <c r="CN158" s="54"/>
      <c r="CO158" s="85"/>
      <c r="CP158" s="85"/>
      <c r="CQ158" s="85"/>
      <c r="CR158" s="85"/>
      <c r="CS158" s="85"/>
      <c r="CT158" s="85"/>
      <c r="CU158" s="85"/>
      <c r="CV158" s="49"/>
      <c r="CW158" s="85"/>
      <c r="CX158" s="85"/>
      <c r="CY158" s="85"/>
      <c r="CZ158" s="85"/>
      <c r="DA158" s="85"/>
      <c r="DB158" s="85"/>
      <c r="DC158" s="85"/>
      <c r="DD158" s="54"/>
      <c r="DE158" s="85"/>
      <c r="DF158" s="85"/>
      <c r="DG158" s="85"/>
      <c r="DH158" s="85"/>
      <c r="DI158" s="86"/>
      <c r="DJ158" s="86"/>
      <c r="DK158" s="86"/>
      <c r="DL158" s="49"/>
      <c r="DM158" s="86"/>
      <c r="DN158" s="86"/>
      <c r="DO158" s="86"/>
      <c r="DP158" s="86"/>
      <c r="DQ158" s="86"/>
      <c r="DR158" s="86"/>
      <c r="DS158" s="86"/>
      <c r="DT158" s="72"/>
      <c r="DU158" s="86"/>
      <c r="DV158" s="86"/>
      <c r="DW158" s="86"/>
      <c r="DX158" s="54"/>
      <c r="DY158" s="85"/>
      <c r="DZ158" s="85"/>
      <c r="EA158" s="85"/>
      <c r="EB158" s="85"/>
      <c r="EC158" s="54"/>
      <c r="ED158" s="85"/>
      <c r="EE158" s="85"/>
      <c r="EF158" s="85"/>
      <c r="EG158" s="85"/>
      <c r="EH158" s="85"/>
      <c r="EI158" s="85"/>
      <c r="EJ158" s="54"/>
      <c r="EK158" s="85"/>
      <c r="EL158" s="85"/>
      <c r="EM158" s="85"/>
      <c r="EN158" s="85"/>
      <c r="EO158" s="85"/>
      <c r="EP158" s="85"/>
      <c r="EQ158" s="85"/>
      <c r="ER158" s="49"/>
      <c r="ES158" s="85"/>
      <c r="ET158" s="85"/>
      <c r="EU158" s="85"/>
      <c r="EV158" s="85"/>
      <c r="EW158" s="85"/>
      <c r="EX158" s="85"/>
      <c r="EY158" s="85"/>
      <c r="EZ158" s="54"/>
      <c r="FA158" s="85"/>
      <c r="FB158" s="85"/>
      <c r="FC158" s="85"/>
      <c r="FD158" s="85"/>
      <c r="FE158" s="86"/>
      <c r="FF158" s="86"/>
      <c r="FG158" s="86"/>
      <c r="FH158" s="49"/>
      <c r="FI158" s="86"/>
      <c r="FJ158" s="86"/>
      <c r="FK158" s="86"/>
      <c r="FL158" s="86"/>
      <c r="FM158" s="86"/>
      <c r="FN158" s="86"/>
      <c r="FO158" s="86"/>
      <c r="FP158" s="72"/>
      <c r="FQ158" s="86"/>
      <c r="FR158" s="86"/>
      <c r="FS158" s="86"/>
    </row>
    <row r="159" customFormat="false" ht="10.8" hidden="false" customHeight="true" outlineLevel="0" collapsed="false">
      <c r="A159" s="32"/>
      <c r="B159" s="33"/>
      <c r="C159" s="33"/>
      <c r="D159" s="33" t="s">
        <v>82</v>
      </c>
      <c r="E159" s="32"/>
      <c r="F159" s="33"/>
      <c r="G159" s="33"/>
      <c r="H159" s="35" t="n">
        <v>2020</v>
      </c>
      <c r="I159" s="33"/>
      <c r="J159" s="32"/>
      <c r="K159" s="33"/>
      <c r="L159" s="33"/>
      <c r="M159" s="32"/>
      <c r="N159" s="33"/>
      <c r="O159" s="33"/>
      <c r="P159" s="101"/>
      <c r="Q159" s="72"/>
      <c r="R159" s="72"/>
      <c r="S159" s="72"/>
      <c r="T159" s="110"/>
      <c r="U159" s="72"/>
      <c r="V159" s="72"/>
      <c r="W159" s="72"/>
      <c r="X159" s="72"/>
      <c r="Y159" s="72"/>
      <c r="Z159" s="72"/>
      <c r="AA159" s="72"/>
      <c r="AB159" s="72"/>
      <c r="AC159" s="72"/>
      <c r="AD159" s="72"/>
      <c r="AE159" s="72"/>
      <c r="AF159" s="101"/>
      <c r="AG159" s="53"/>
      <c r="AH159" s="53"/>
      <c r="AI159" s="53"/>
      <c r="AJ159" s="53"/>
      <c r="AK159" s="53"/>
      <c r="AL159" s="53"/>
      <c r="AM159" s="53"/>
      <c r="AN159" s="53"/>
      <c r="AO159" s="53"/>
      <c r="AP159" s="53"/>
      <c r="AQ159" s="53"/>
      <c r="AR159" s="53"/>
      <c r="AS159" s="53"/>
      <c r="AT159" s="53"/>
      <c r="AU159" s="53"/>
      <c r="AV159" s="22"/>
      <c r="AW159" s="53"/>
      <c r="AX159" s="53"/>
      <c r="AY159" s="53"/>
      <c r="AZ159" s="53"/>
      <c r="BA159" s="53"/>
      <c r="BB159" s="53"/>
      <c r="BC159" s="53"/>
      <c r="BD159" s="53"/>
      <c r="BE159" s="53"/>
      <c r="BF159" s="53"/>
      <c r="BG159" s="53"/>
      <c r="BH159" s="53"/>
      <c r="BI159" s="53"/>
      <c r="BJ159" s="53"/>
      <c r="BK159" s="53"/>
      <c r="BL159" s="53"/>
      <c r="BM159" s="53"/>
      <c r="BN159" s="53"/>
      <c r="BO159" s="53"/>
      <c r="BP159" s="112"/>
      <c r="BQ159" s="113"/>
      <c r="BR159" s="113"/>
      <c r="BS159" s="101"/>
      <c r="BT159" s="101"/>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49"/>
      <c r="CW159" s="54"/>
      <c r="CX159" s="54"/>
      <c r="CY159" s="54"/>
      <c r="CZ159" s="54"/>
      <c r="DA159" s="54"/>
      <c r="DB159" s="54"/>
      <c r="DC159" s="54"/>
      <c r="DD159" s="54"/>
      <c r="DE159" s="54"/>
      <c r="DF159" s="54"/>
      <c r="DG159" s="54"/>
      <c r="DH159" s="54"/>
      <c r="DI159" s="72"/>
      <c r="DJ159" s="72"/>
      <c r="DK159" s="72"/>
      <c r="DL159" s="110"/>
      <c r="DM159" s="72"/>
      <c r="DN159" s="72"/>
      <c r="DO159" s="72"/>
      <c r="DP159" s="72"/>
      <c r="DQ159" s="72"/>
      <c r="DR159" s="72"/>
      <c r="DS159" s="72"/>
      <c r="DT159" s="72"/>
      <c r="DU159" s="72"/>
      <c r="DV159" s="72"/>
      <c r="DW159" s="72"/>
      <c r="DX159" s="54"/>
      <c r="DY159" s="54"/>
      <c r="DZ159" s="54"/>
      <c r="EA159" s="54"/>
      <c r="EB159" s="54"/>
      <c r="EC159" s="54"/>
      <c r="ED159" s="54"/>
      <c r="EE159" s="54"/>
      <c r="EF159" s="54"/>
      <c r="EG159" s="54"/>
      <c r="EH159" s="54"/>
      <c r="EI159" s="54"/>
      <c r="EJ159" s="54"/>
      <c r="EK159" s="54"/>
      <c r="EL159" s="54"/>
      <c r="EM159" s="54"/>
      <c r="EN159" s="54"/>
      <c r="EO159" s="54"/>
      <c r="EP159" s="54"/>
      <c r="EQ159" s="54"/>
      <c r="ER159" s="49"/>
      <c r="ES159" s="54"/>
      <c r="ET159" s="54"/>
      <c r="EU159" s="54"/>
      <c r="EV159" s="54"/>
      <c r="EW159" s="54"/>
      <c r="EX159" s="54"/>
      <c r="EY159" s="54"/>
      <c r="EZ159" s="54"/>
      <c r="FA159" s="54"/>
      <c r="FB159" s="54"/>
      <c r="FC159" s="54"/>
      <c r="FD159" s="54"/>
      <c r="FE159" s="72"/>
      <c r="FF159" s="72"/>
      <c r="FG159" s="72"/>
      <c r="FH159" s="110"/>
      <c r="FI159" s="72"/>
      <c r="FJ159" s="72"/>
      <c r="FK159" s="72"/>
      <c r="FL159" s="72"/>
      <c r="FM159" s="72"/>
      <c r="FN159" s="72"/>
      <c r="FO159" s="72"/>
      <c r="FP159" s="72"/>
      <c r="FQ159" s="72"/>
      <c r="FR159" s="72"/>
      <c r="FS159" s="72"/>
    </row>
    <row r="160" customFormat="false" ht="10.8" hidden="false" customHeight="true" outlineLevel="0" collapsed="false">
      <c r="A160" s="37" t="n">
        <v>29</v>
      </c>
      <c r="B160" s="37" t="n">
        <v>30</v>
      </c>
      <c r="C160" s="37" t="n">
        <v>31</v>
      </c>
      <c r="D160" s="38" t="n">
        <v>1</v>
      </c>
      <c r="E160" s="37" t="n">
        <v>2</v>
      </c>
      <c r="F160" s="39" t="n">
        <v>3</v>
      </c>
      <c r="G160" s="37" t="n">
        <v>4</v>
      </c>
      <c r="H160" s="40"/>
      <c r="I160" s="37" t="n">
        <v>5</v>
      </c>
      <c r="J160" s="41" t="n">
        <v>6</v>
      </c>
      <c r="K160" s="37" t="n">
        <v>7</v>
      </c>
      <c r="L160" s="37" t="n">
        <v>8</v>
      </c>
      <c r="M160" s="37" t="n">
        <v>9</v>
      </c>
      <c r="N160" s="37" t="n">
        <v>10</v>
      </c>
      <c r="O160" s="37" t="n">
        <v>11</v>
      </c>
      <c r="P160" s="101"/>
      <c r="Q160" s="72"/>
      <c r="R160" s="72"/>
      <c r="S160" s="72"/>
      <c r="T160" s="49"/>
      <c r="U160" s="72"/>
      <c r="V160" s="72"/>
      <c r="W160" s="72"/>
      <c r="X160" s="72"/>
      <c r="Y160" s="72"/>
      <c r="Z160" s="72"/>
      <c r="AA160" s="72"/>
      <c r="AB160" s="72"/>
      <c r="AC160" s="72"/>
      <c r="AD160" s="72"/>
      <c r="AE160" s="72"/>
      <c r="AF160" s="101"/>
      <c r="AG160" s="53"/>
      <c r="AH160" s="53"/>
      <c r="AI160" s="53"/>
      <c r="AJ160" s="53"/>
      <c r="AK160" s="53"/>
      <c r="AL160" s="53"/>
      <c r="AM160" s="53"/>
      <c r="AN160" s="53"/>
      <c r="AO160" s="53"/>
      <c r="AP160" s="53"/>
      <c r="AQ160" s="53"/>
      <c r="AR160" s="53"/>
      <c r="AS160" s="53"/>
      <c r="AT160" s="53"/>
      <c r="AU160" s="53"/>
      <c r="AV160" s="22"/>
      <c r="AW160" s="53"/>
      <c r="AX160" s="53"/>
      <c r="AY160" s="53"/>
      <c r="AZ160" s="53"/>
      <c r="BA160" s="53"/>
      <c r="BB160" s="53"/>
      <c r="BC160" s="53"/>
      <c r="BD160" s="53"/>
      <c r="BE160" s="53"/>
      <c r="BF160" s="53"/>
      <c r="BG160" s="53"/>
      <c r="BH160" s="53"/>
      <c r="BI160" s="53"/>
      <c r="BJ160" s="53"/>
      <c r="BK160" s="53"/>
      <c r="BL160" s="53"/>
      <c r="BM160" s="53"/>
      <c r="BN160" s="53"/>
      <c r="BO160" s="53"/>
      <c r="BP160" s="112"/>
      <c r="BQ160" s="113"/>
      <c r="BR160" s="113"/>
      <c r="BS160" s="101"/>
      <c r="BT160" s="101"/>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49"/>
      <c r="CW160" s="54"/>
      <c r="CX160" s="54"/>
      <c r="CY160" s="54"/>
      <c r="CZ160" s="54"/>
      <c r="DA160" s="54"/>
      <c r="DB160" s="54"/>
      <c r="DC160" s="54"/>
      <c r="DD160" s="54"/>
      <c r="DE160" s="54"/>
      <c r="DF160" s="54"/>
      <c r="DG160" s="54"/>
      <c r="DH160" s="54"/>
      <c r="DI160" s="72"/>
      <c r="DJ160" s="72"/>
      <c r="DK160" s="72"/>
      <c r="DL160" s="49"/>
      <c r="DM160" s="72"/>
      <c r="DN160" s="72"/>
      <c r="DO160" s="72"/>
      <c r="DP160" s="72"/>
      <c r="DQ160" s="72"/>
      <c r="DR160" s="72"/>
      <c r="DS160" s="72"/>
      <c r="DT160" s="72"/>
      <c r="DU160" s="72"/>
      <c r="DV160" s="72"/>
      <c r="DW160" s="72"/>
      <c r="DX160" s="54"/>
      <c r="DY160" s="54"/>
      <c r="DZ160" s="54"/>
      <c r="EA160" s="54"/>
      <c r="EB160" s="54"/>
      <c r="EC160" s="54"/>
      <c r="ED160" s="54"/>
      <c r="EE160" s="54"/>
      <c r="EF160" s="54"/>
      <c r="EG160" s="54"/>
      <c r="EH160" s="54"/>
      <c r="EI160" s="54"/>
      <c r="EJ160" s="54"/>
      <c r="EK160" s="54"/>
      <c r="EL160" s="54"/>
      <c r="EM160" s="54"/>
      <c r="EN160" s="54"/>
      <c r="EO160" s="54"/>
      <c r="EP160" s="54"/>
      <c r="EQ160" s="54"/>
      <c r="ER160" s="49"/>
      <c r="ES160" s="54"/>
      <c r="ET160" s="54"/>
      <c r="EU160" s="54"/>
      <c r="EV160" s="54"/>
      <c r="EW160" s="54"/>
      <c r="EX160" s="54"/>
      <c r="EY160" s="54"/>
      <c r="EZ160" s="54"/>
      <c r="FA160" s="54"/>
      <c r="FB160" s="54"/>
      <c r="FC160" s="54"/>
      <c r="FD160" s="54"/>
      <c r="FE160" s="72"/>
      <c r="FF160" s="72"/>
      <c r="FG160" s="72"/>
      <c r="FH160" s="49"/>
      <c r="FI160" s="72"/>
      <c r="FJ160" s="72"/>
      <c r="FK160" s="72"/>
      <c r="FL160" s="72"/>
      <c r="FM160" s="72"/>
      <c r="FN160" s="72"/>
      <c r="FO160" s="72"/>
      <c r="FP160" s="72"/>
      <c r="FQ160" s="72"/>
      <c r="FR160" s="72"/>
      <c r="FS160" s="72"/>
    </row>
    <row r="161" customFormat="false" ht="10.8" hidden="false" customHeight="true" outlineLevel="0" collapsed="false">
      <c r="A161" s="46" t="s">
        <v>83</v>
      </c>
      <c r="B161" s="46" t="s">
        <v>84</v>
      </c>
      <c r="C161" s="46" t="s">
        <v>85</v>
      </c>
      <c r="D161" s="46" t="s">
        <v>86</v>
      </c>
      <c r="E161" s="46" t="s">
        <v>85</v>
      </c>
      <c r="F161" s="46" t="s">
        <v>87</v>
      </c>
      <c r="G161" s="46" t="s">
        <v>83</v>
      </c>
      <c r="H161" s="47"/>
      <c r="I161" s="48" t="s">
        <v>83</v>
      </c>
      <c r="J161" s="48" t="s">
        <v>84</v>
      </c>
      <c r="K161" s="48" t="s">
        <v>85</v>
      </c>
      <c r="L161" s="48" t="s">
        <v>86</v>
      </c>
      <c r="M161" s="48" t="s">
        <v>85</v>
      </c>
      <c r="N161" s="48" t="s">
        <v>87</v>
      </c>
      <c r="O161" s="48" t="s">
        <v>83</v>
      </c>
      <c r="P161" s="101"/>
      <c r="Q161" s="49"/>
      <c r="R161" s="49"/>
      <c r="S161" s="49"/>
      <c r="T161" s="49"/>
      <c r="U161" s="49"/>
      <c r="V161" s="49"/>
      <c r="W161" s="49"/>
      <c r="X161" s="49"/>
      <c r="Y161" s="49"/>
      <c r="Z161" s="49"/>
      <c r="AA161" s="49"/>
      <c r="AB161" s="49"/>
      <c r="AC161" s="49"/>
      <c r="AD161" s="49"/>
      <c r="AE161" s="49"/>
      <c r="AF161" s="101"/>
      <c r="AG161" s="53"/>
      <c r="AH161" s="53"/>
      <c r="AI161" s="53"/>
      <c r="AJ161" s="53"/>
      <c r="AK161" s="53"/>
      <c r="AL161" s="53"/>
      <c r="AM161" s="53"/>
      <c r="AN161" s="53"/>
      <c r="AO161" s="53"/>
      <c r="AP161" s="53"/>
      <c r="AQ161" s="53"/>
      <c r="AR161" s="53"/>
      <c r="AS161" s="53"/>
      <c r="AT161" s="53"/>
      <c r="AU161" s="53"/>
      <c r="AV161" s="22"/>
      <c r="AW161" s="53"/>
      <c r="AX161" s="53"/>
      <c r="AY161" s="53"/>
      <c r="AZ161" s="53"/>
      <c r="BA161" s="53"/>
      <c r="BB161" s="53"/>
      <c r="BC161" s="53"/>
      <c r="BD161" s="53"/>
      <c r="BE161" s="53"/>
      <c r="BF161" s="53"/>
      <c r="BG161" s="53"/>
      <c r="BH161" s="53"/>
      <c r="BI161" s="53"/>
      <c r="BJ161" s="53"/>
      <c r="BK161" s="53"/>
      <c r="BL161" s="53"/>
      <c r="BM161" s="53"/>
      <c r="BN161" s="53"/>
      <c r="BO161" s="53"/>
      <c r="BP161" s="112"/>
      <c r="BQ161" s="113"/>
      <c r="BR161" s="113"/>
      <c r="BS161" s="101"/>
      <c r="BT161" s="101"/>
      <c r="BU161" s="49"/>
      <c r="BV161" s="49"/>
      <c r="BW161" s="49"/>
      <c r="BX161" s="49"/>
      <c r="BY161" s="49"/>
      <c r="BZ161" s="49"/>
      <c r="CA161" s="49"/>
      <c r="CB161" s="49"/>
      <c r="CC161" s="49"/>
      <c r="CD161" s="49"/>
      <c r="CE161" s="49"/>
      <c r="CF161" s="49"/>
      <c r="CG161" s="54"/>
      <c r="CH161" s="49"/>
      <c r="CI161" s="49"/>
      <c r="CJ161" s="49"/>
      <c r="CK161" s="49"/>
      <c r="CL161" s="49"/>
      <c r="CM161" s="49"/>
      <c r="CN161" s="49"/>
      <c r="CO161" s="49"/>
      <c r="CP161" s="49"/>
      <c r="CQ161" s="49"/>
      <c r="CR161" s="49"/>
      <c r="CS161" s="49"/>
      <c r="CT161" s="49"/>
      <c r="CU161" s="49"/>
      <c r="CV161" s="86"/>
      <c r="CW161" s="49"/>
      <c r="CX161" s="49"/>
      <c r="CY161" s="49"/>
      <c r="CZ161" s="49"/>
      <c r="DA161" s="49"/>
      <c r="DB161" s="49"/>
      <c r="DC161" s="49"/>
      <c r="DD161" s="49"/>
      <c r="DE161" s="49"/>
      <c r="DF161" s="49"/>
      <c r="DG161" s="49"/>
      <c r="DH161" s="49"/>
      <c r="DI161" s="49"/>
      <c r="DJ161" s="49"/>
      <c r="DK161" s="49"/>
      <c r="DL161" s="49"/>
      <c r="DM161" s="49"/>
      <c r="DN161" s="49"/>
      <c r="DO161" s="49"/>
      <c r="DP161" s="49"/>
      <c r="DQ161" s="49"/>
      <c r="DR161" s="49"/>
      <c r="DS161" s="49"/>
      <c r="DT161" s="49"/>
      <c r="DU161" s="49"/>
      <c r="DV161" s="49"/>
      <c r="DW161" s="49"/>
      <c r="DX161" s="54"/>
      <c r="DY161" s="49"/>
      <c r="DZ161" s="49"/>
      <c r="EA161" s="49"/>
      <c r="EB161" s="49"/>
      <c r="EC161" s="54"/>
      <c r="ED161" s="49"/>
      <c r="EE161" s="49"/>
      <c r="EF161" s="49"/>
      <c r="EG161" s="49"/>
      <c r="EH161" s="49"/>
      <c r="EI161" s="49"/>
      <c r="EJ161" s="49"/>
      <c r="EK161" s="49"/>
      <c r="EL161" s="49"/>
      <c r="EM161" s="49"/>
      <c r="EN161" s="49"/>
      <c r="EO161" s="49"/>
      <c r="EP161" s="49"/>
      <c r="EQ161" s="49"/>
      <c r="ER161" s="86"/>
      <c r="ES161" s="49"/>
      <c r="ET161" s="49"/>
      <c r="EU161" s="49"/>
      <c r="EV161" s="49"/>
      <c r="EW161" s="49"/>
      <c r="EX161" s="49"/>
      <c r="EY161" s="49"/>
      <c r="EZ161" s="49"/>
      <c r="FA161" s="49"/>
      <c r="FB161" s="49"/>
      <c r="FC161" s="49"/>
      <c r="FD161" s="49"/>
      <c r="FE161" s="49"/>
      <c r="FF161" s="49"/>
      <c r="FG161" s="49"/>
      <c r="FH161" s="49"/>
      <c r="FI161" s="49"/>
      <c r="FJ161" s="49"/>
      <c r="FK161" s="49"/>
      <c r="FL161" s="49"/>
      <c r="FM161" s="49"/>
      <c r="FN161" s="49"/>
      <c r="FO161" s="49"/>
      <c r="FP161" s="49"/>
      <c r="FQ161" s="49"/>
      <c r="FR161" s="49"/>
      <c r="FS161" s="49"/>
    </row>
  </sheetData>
  <sheetProtection sheet="true" objects="true" scenarios="true"/>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tabColor rgb="FF2323DC"/>
    <pageSetUpPr fitToPage="false"/>
  </sheetPr>
  <dimension ref="A1:AMJ19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2.45" zeroHeight="false" outlineLevelRow="0" outlineLevelCol="0"/>
  <cols>
    <col collapsed="false" customWidth="true" hidden="false" outlineLevel="0" max="1" min="1" style="115" width="6.53"/>
    <col collapsed="false" customWidth="true" hidden="false" outlineLevel="0" max="2" min="2" style="116" width="19.5"/>
    <col collapsed="false" customWidth="true" hidden="false" outlineLevel="0" max="3" min="3" style="116" width="8.06"/>
    <col collapsed="false" customWidth="true" hidden="false" outlineLevel="0" max="4" min="4" style="116" width="148.96"/>
    <col collapsed="false" customWidth="true" hidden="false" outlineLevel="0" max="5" min="5" style="116" width="3.15"/>
    <col collapsed="false" customWidth="false" hidden="false" outlineLevel="0" max="1023" min="6" style="116" width="11.57"/>
    <col collapsed="false" customWidth="false" hidden="false" outlineLevel="0" max="1025" min="1024" style="117" width="11.57"/>
  </cols>
  <sheetData>
    <row r="1" s="119" customFormat="true" ht="23.75" hidden="false" customHeight="true" outlineLevel="0" collapsed="false">
      <c r="A1" s="115"/>
      <c r="B1" s="116"/>
      <c r="C1" s="118"/>
      <c r="D1" s="118"/>
      <c r="AMJ1" s="117"/>
    </row>
    <row r="2" s="119" customFormat="true" ht="23.75" hidden="false" customHeight="true" outlineLevel="0" collapsed="false">
      <c r="A2" s="115"/>
      <c r="B2" s="120" t="s">
        <v>99</v>
      </c>
      <c r="C2" s="121"/>
      <c r="D2" s="122"/>
      <c r="F2" s="116"/>
      <c r="G2" s="116"/>
      <c r="H2" s="116"/>
      <c r="I2" s="116"/>
      <c r="J2" s="116"/>
      <c r="K2" s="116"/>
      <c r="L2" s="116"/>
      <c r="M2" s="116"/>
      <c r="N2" s="116"/>
      <c r="AMJ2" s="117"/>
    </row>
    <row r="3" customFormat="false" ht="23.75" hidden="false" customHeight="true" outlineLevel="0" collapsed="false">
      <c r="B3" s="120" t="s">
        <v>100</v>
      </c>
      <c r="C3" s="121"/>
      <c r="D3" s="122"/>
      <c r="E3" s="119"/>
    </row>
    <row r="4" customFormat="false" ht="23.75" hidden="false" customHeight="true" outlineLevel="0" collapsed="false">
      <c r="B4" s="123" t="s">
        <v>101</v>
      </c>
      <c r="C4" s="124"/>
      <c r="D4" s="125"/>
      <c r="E4" s="119"/>
      <c r="F4" s="119"/>
    </row>
    <row r="5" customFormat="false" ht="23.75" hidden="false" customHeight="true" outlineLevel="0" collapsed="false">
      <c r="B5" s="123"/>
      <c r="C5" s="124"/>
      <c r="D5" s="125"/>
      <c r="E5" s="119"/>
      <c r="F5" s="119"/>
    </row>
    <row r="6" customFormat="false" ht="23.75" hidden="false" customHeight="true" outlineLevel="0" collapsed="false">
      <c r="B6" s="126"/>
      <c r="C6" s="119"/>
      <c r="D6" s="119"/>
      <c r="E6" s="119"/>
    </row>
    <row r="7" customFormat="false" ht="23.75" hidden="false" customHeight="true" outlineLevel="0" collapsed="false">
      <c r="B7" s="127" t="s">
        <v>102</v>
      </c>
      <c r="C7" s="119"/>
      <c r="D7" s="119"/>
      <c r="E7" s="119"/>
      <c r="G7" s="119"/>
      <c r="H7" s="119"/>
      <c r="I7" s="119"/>
      <c r="J7" s="119"/>
      <c r="K7" s="119"/>
      <c r="L7" s="119"/>
      <c r="M7" s="119"/>
      <c r="N7" s="119"/>
    </row>
    <row r="8" customFormat="false" ht="23.75" hidden="false" customHeight="true" outlineLevel="0" collapsed="false">
      <c r="B8" s="128" t="s">
        <v>103</v>
      </c>
      <c r="C8" s="129"/>
      <c r="P8" s="119"/>
      <c r="Q8" s="119"/>
    </row>
    <row r="9" customFormat="false" ht="23.75" hidden="false" customHeight="true" outlineLevel="0" collapsed="false">
      <c r="B9" s="128"/>
      <c r="C9" s="129"/>
      <c r="P9" s="119"/>
      <c r="Q9" s="119"/>
    </row>
    <row r="10" customFormat="false" ht="23.75" hidden="false" customHeight="true" outlineLevel="0" collapsed="false">
      <c r="B10" s="128"/>
      <c r="C10" s="129"/>
      <c r="P10" s="119"/>
      <c r="Q10" s="119"/>
    </row>
    <row r="11" customFormat="false" ht="23.75" hidden="false" customHeight="true" outlineLevel="0" collapsed="false">
      <c r="B11" s="130" t="s">
        <v>104</v>
      </c>
      <c r="C11" s="129"/>
      <c r="D11" s="131" t="s">
        <v>105</v>
      </c>
      <c r="P11" s="119"/>
      <c r="Q11" s="119"/>
    </row>
    <row r="12" customFormat="false" ht="23.75" hidden="false" customHeight="true" outlineLevel="0" collapsed="false">
      <c r="B12" s="130" t="s">
        <v>106</v>
      </c>
      <c r="C12" s="129"/>
      <c r="D12" s="131" t="s">
        <v>107</v>
      </c>
      <c r="P12" s="119"/>
      <c r="Q12" s="119"/>
    </row>
    <row r="13" customFormat="false" ht="23.75" hidden="false" customHeight="true" outlineLevel="0" collapsed="false">
      <c r="B13" s="130"/>
      <c r="C13" s="129"/>
      <c r="D13" s="132" t="s">
        <v>108</v>
      </c>
      <c r="P13" s="119"/>
      <c r="Q13" s="119"/>
    </row>
    <row r="14" customFormat="false" ht="23.75" hidden="false" customHeight="true" outlineLevel="0" collapsed="false">
      <c r="B14" s="130"/>
      <c r="C14" s="129"/>
      <c r="D14" s="132" t="s">
        <v>109</v>
      </c>
      <c r="P14" s="119"/>
      <c r="Q14" s="119"/>
    </row>
    <row r="15" customFormat="false" ht="23.75" hidden="false" customHeight="true" outlineLevel="0" collapsed="false">
      <c r="B15" s="130"/>
      <c r="C15" s="129"/>
      <c r="D15" s="132" t="s">
        <v>110</v>
      </c>
      <c r="P15" s="119"/>
      <c r="Q15" s="119"/>
    </row>
    <row r="16" customFormat="false" ht="10.5" hidden="false" customHeight="true" outlineLevel="0" collapsed="false">
      <c r="B16" s="130"/>
      <c r="C16" s="129"/>
      <c r="D16" s="132"/>
      <c r="P16" s="119"/>
      <c r="Q16" s="119"/>
    </row>
    <row r="17" customFormat="false" ht="25.2" hidden="false" customHeight="true" outlineLevel="0" collapsed="false">
      <c r="B17" s="130"/>
      <c r="C17" s="129"/>
      <c r="D17" s="132" t="s">
        <v>111</v>
      </c>
      <c r="P17" s="119"/>
      <c r="Q17" s="119"/>
    </row>
    <row r="18" customFormat="false" ht="12.25" hidden="false" customHeight="true" outlineLevel="0" collapsed="false">
      <c r="B18" s="130"/>
      <c r="C18" s="129"/>
      <c r="D18" s="132"/>
      <c r="P18" s="119"/>
      <c r="Q18" s="119"/>
    </row>
    <row r="19" customFormat="false" ht="23.75" hidden="false" customHeight="true" outlineLevel="0" collapsed="false">
      <c r="B19" s="130"/>
      <c r="C19" s="129"/>
      <c r="D19" s="133" t="s">
        <v>112</v>
      </c>
      <c r="P19" s="119"/>
      <c r="Q19" s="119"/>
    </row>
    <row r="20" customFormat="false" ht="12.25" hidden="false" customHeight="true" outlineLevel="0" collapsed="false">
      <c r="B20" s="130"/>
      <c r="C20" s="129"/>
      <c r="D20" s="133"/>
      <c r="P20" s="119"/>
      <c r="Q20" s="119"/>
    </row>
    <row r="21" customFormat="false" ht="23.75" hidden="false" customHeight="true" outlineLevel="0" collapsed="false">
      <c r="B21" s="130"/>
      <c r="C21" s="129"/>
      <c r="D21" s="119" t="s">
        <v>113</v>
      </c>
      <c r="P21" s="119"/>
      <c r="Q21" s="119"/>
    </row>
    <row r="22" customFormat="false" ht="11.9" hidden="false" customHeight="true" outlineLevel="0" collapsed="false">
      <c r="B22" s="130"/>
      <c r="C22" s="129"/>
      <c r="D22" s="134"/>
      <c r="P22" s="119"/>
      <c r="Q22" s="119"/>
    </row>
    <row r="23" customFormat="false" ht="23.75" hidden="false" customHeight="true" outlineLevel="0" collapsed="false">
      <c r="B23" s="130"/>
      <c r="C23" s="129"/>
      <c r="D23" s="135" t="s">
        <v>114</v>
      </c>
      <c r="P23" s="119"/>
      <c r="Q23" s="119"/>
    </row>
    <row r="24" customFormat="false" ht="23.75" hidden="false" customHeight="true" outlineLevel="0" collapsed="false">
      <c r="B24" s="130"/>
      <c r="C24" s="129"/>
      <c r="D24" s="135"/>
      <c r="P24" s="119"/>
      <c r="Q24" s="119"/>
    </row>
    <row r="25" s="119" customFormat="true" ht="23.75" hidden="false" customHeight="true" outlineLevel="0" collapsed="false">
      <c r="A25" s="115"/>
      <c r="B25" s="118" t="s">
        <v>115</v>
      </c>
      <c r="C25" s="116"/>
      <c r="D25" s="119" t="s">
        <v>116</v>
      </c>
      <c r="AMJ25" s="117"/>
    </row>
    <row r="26" s="119" customFormat="true" ht="23.75" hidden="false" customHeight="true" outlineLevel="0" collapsed="false">
      <c r="A26" s="115"/>
      <c r="B26" s="118"/>
      <c r="C26" s="116"/>
      <c r="AMJ26" s="117"/>
    </row>
    <row r="27" s="136" customFormat="true" ht="33.6" hidden="false" customHeight="true" outlineLevel="0" collapsed="false">
      <c r="B27" s="134" t="s">
        <v>117</v>
      </c>
      <c r="C27" s="134"/>
      <c r="D27" s="131" t="s">
        <v>118</v>
      </c>
    </row>
    <row r="28" s="136" customFormat="true" ht="23.75" hidden="false" customHeight="true" outlineLevel="0" collapsed="false">
      <c r="B28" s="134"/>
      <c r="C28" s="134"/>
      <c r="D28" s="131" t="s">
        <v>119</v>
      </c>
    </row>
    <row r="29" s="134" customFormat="true" ht="21.4" hidden="false" customHeight="true" outlineLevel="0" collapsed="false">
      <c r="A29" s="135"/>
      <c r="D29" s="131" t="s">
        <v>120</v>
      </c>
    </row>
    <row r="30" s="134" customFormat="true" ht="23.75" hidden="false" customHeight="true" outlineLevel="0" collapsed="false">
      <c r="A30" s="135"/>
      <c r="D30" s="132" t="s">
        <v>121</v>
      </c>
      <c r="AA30" s="137"/>
    </row>
    <row r="31" s="134" customFormat="true" ht="23.75" hidden="false" customHeight="true" outlineLevel="0" collapsed="false">
      <c r="A31" s="135"/>
      <c r="D31" s="132" t="s">
        <v>122</v>
      </c>
      <c r="AA31" s="137"/>
    </row>
    <row r="32" s="134" customFormat="true" ht="12.25" hidden="false" customHeight="true" outlineLevel="0" collapsed="false">
      <c r="D32" s="138"/>
    </row>
    <row r="33" s="134" customFormat="true" ht="23.75" hidden="false" customHeight="true" outlineLevel="0" collapsed="false">
      <c r="D33" s="135" t="s">
        <v>123</v>
      </c>
    </row>
    <row r="34" s="134" customFormat="true" ht="23.75" hidden="false" customHeight="true" outlineLevel="0" collapsed="false">
      <c r="D34" s="135" t="s">
        <v>124</v>
      </c>
    </row>
    <row r="35" customFormat="false" ht="23.75" hidden="false" customHeight="true" outlineLevel="0" collapsed="false">
      <c r="B35" s="139"/>
      <c r="O35" s="119"/>
      <c r="P35" s="119"/>
      <c r="Q35" s="119"/>
    </row>
    <row r="36" s="119" customFormat="true" ht="23.75" hidden="false" customHeight="true" outlineLevel="0" collapsed="false">
      <c r="A36" s="115"/>
      <c r="B36" s="118" t="s">
        <v>125</v>
      </c>
      <c r="C36" s="116"/>
      <c r="D36" s="119" t="s">
        <v>126</v>
      </c>
      <c r="AMJ36" s="117"/>
    </row>
    <row r="37" s="119" customFormat="true" ht="23.75" hidden="false" customHeight="true" outlineLevel="0" collapsed="false">
      <c r="A37" s="115"/>
      <c r="B37" s="118"/>
      <c r="C37" s="116"/>
      <c r="D37" s="140" t="s">
        <v>127</v>
      </c>
      <c r="AMJ37" s="117"/>
    </row>
    <row r="38" s="119" customFormat="true" ht="23.75" hidden="false" customHeight="true" outlineLevel="0" collapsed="false">
      <c r="A38" s="115"/>
      <c r="B38" s="118"/>
      <c r="C38" s="116"/>
      <c r="AMJ38" s="117"/>
    </row>
    <row r="39" customFormat="false" ht="23.75" hidden="false" customHeight="true" outlineLevel="0" collapsed="false">
      <c r="B39" s="133" t="s">
        <v>128</v>
      </c>
      <c r="C39" s="119"/>
      <c r="D39" s="133" t="s">
        <v>129</v>
      </c>
      <c r="E39" s="119"/>
      <c r="F39" s="119"/>
      <c r="G39" s="119"/>
      <c r="H39" s="119"/>
      <c r="I39" s="119"/>
      <c r="J39" s="119"/>
      <c r="K39" s="119"/>
      <c r="L39" s="119"/>
      <c r="M39" s="119"/>
      <c r="N39" s="119"/>
      <c r="O39" s="119"/>
      <c r="P39" s="119"/>
      <c r="Q39" s="119"/>
    </row>
    <row r="40" customFormat="false" ht="23.75" hidden="false" customHeight="true" outlineLevel="0" collapsed="false">
      <c r="B40" s="133"/>
      <c r="C40" s="119"/>
      <c r="D40" s="133"/>
      <c r="E40" s="119"/>
      <c r="F40" s="119"/>
      <c r="G40" s="119"/>
      <c r="H40" s="119"/>
      <c r="I40" s="119"/>
      <c r="J40" s="119"/>
      <c r="K40" s="119"/>
      <c r="L40" s="119"/>
      <c r="M40" s="119"/>
      <c r="N40" s="119"/>
      <c r="O40" s="119"/>
      <c r="P40" s="119"/>
      <c r="Q40" s="119"/>
    </row>
    <row r="41" customFormat="false" ht="23.75" hidden="false" customHeight="true" outlineLevel="0" collapsed="false">
      <c r="B41" s="118" t="s">
        <v>130</v>
      </c>
      <c r="C41" s="119"/>
      <c r="D41" s="119" t="s">
        <v>131</v>
      </c>
      <c r="E41" s="119"/>
      <c r="F41" s="119"/>
      <c r="G41" s="119"/>
      <c r="H41" s="119"/>
      <c r="I41" s="119"/>
      <c r="J41" s="119"/>
      <c r="K41" s="119"/>
      <c r="L41" s="119"/>
      <c r="M41" s="119"/>
      <c r="N41" s="119"/>
      <c r="O41" s="119"/>
      <c r="P41" s="119"/>
      <c r="Q41" s="119"/>
    </row>
    <row r="42" s="119" customFormat="true" ht="23.75" hidden="false" customHeight="true" outlineLevel="0" collapsed="false">
      <c r="A42" s="115"/>
      <c r="B42" s="118"/>
      <c r="D42" s="119" t="s">
        <v>132</v>
      </c>
      <c r="E42" s="116"/>
      <c r="F42" s="116"/>
      <c r="G42" s="116"/>
      <c r="H42" s="116"/>
      <c r="I42" s="116"/>
      <c r="J42" s="116"/>
      <c r="K42" s="116"/>
      <c r="L42" s="116"/>
      <c r="M42" s="116"/>
      <c r="AMJ42" s="117"/>
    </row>
    <row r="43" s="119" customFormat="true" ht="23.75" hidden="false" customHeight="true" outlineLevel="0" collapsed="false">
      <c r="A43" s="115"/>
      <c r="B43" s="118"/>
      <c r="D43" s="141" t="s">
        <v>133</v>
      </c>
      <c r="E43" s="116"/>
      <c r="F43" s="116"/>
      <c r="G43" s="116"/>
      <c r="H43" s="116"/>
      <c r="I43" s="116"/>
      <c r="J43" s="116"/>
      <c r="K43" s="116"/>
      <c r="L43" s="116"/>
      <c r="M43" s="116"/>
      <c r="AMJ43" s="117"/>
    </row>
    <row r="44" s="119" customFormat="true" ht="23.75" hidden="false" customHeight="true" outlineLevel="0" collapsed="false">
      <c r="A44" s="115"/>
      <c r="B44" s="118"/>
      <c r="D44" s="141" t="s">
        <v>134</v>
      </c>
      <c r="E44" s="116"/>
      <c r="F44" s="116"/>
      <c r="G44" s="116"/>
      <c r="H44" s="116"/>
      <c r="I44" s="116"/>
      <c r="J44" s="116"/>
      <c r="K44" s="116"/>
      <c r="L44" s="116"/>
      <c r="M44" s="116"/>
      <c r="AMJ44" s="117"/>
    </row>
    <row r="45" s="119" customFormat="true" ht="23.75" hidden="false" customHeight="true" outlineLevel="0" collapsed="false">
      <c r="A45" s="115"/>
      <c r="B45" s="118"/>
      <c r="D45" s="141" t="s">
        <v>135</v>
      </c>
      <c r="E45" s="116"/>
      <c r="F45" s="116"/>
      <c r="G45" s="116"/>
      <c r="H45" s="116"/>
      <c r="I45" s="116"/>
      <c r="J45" s="116"/>
      <c r="K45" s="116"/>
      <c r="L45" s="116"/>
      <c r="M45" s="116"/>
      <c r="AMJ45" s="117"/>
    </row>
    <row r="46" s="144" customFormat="true" ht="23.75" hidden="false" customHeight="true" outlineLevel="0" collapsed="false">
      <c r="A46" s="142"/>
      <c r="B46" s="143"/>
      <c r="E46" s="145"/>
      <c r="F46" s="145"/>
      <c r="G46" s="145"/>
      <c r="H46" s="145"/>
      <c r="I46" s="145"/>
      <c r="J46" s="145"/>
      <c r="K46" s="145"/>
      <c r="L46" s="145"/>
      <c r="M46" s="145"/>
      <c r="AMJ46" s="117"/>
    </row>
    <row r="47" s="119" customFormat="true" ht="23.75" hidden="false" customHeight="true" outlineLevel="0" collapsed="false">
      <c r="A47" s="115"/>
      <c r="B47" s="118" t="s">
        <v>136</v>
      </c>
      <c r="D47" s="119" t="s">
        <v>137</v>
      </c>
      <c r="AMJ47" s="117"/>
    </row>
    <row r="48" s="119" customFormat="true" ht="23.75" hidden="false" customHeight="true" outlineLevel="0" collapsed="false">
      <c r="A48" s="115"/>
      <c r="B48" s="118"/>
      <c r="D48" s="119" t="s">
        <v>138</v>
      </c>
      <c r="AMJ48" s="117"/>
    </row>
    <row r="49" s="119" customFormat="true" ht="23.75" hidden="false" customHeight="true" outlineLevel="0" collapsed="false">
      <c r="A49" s="115"/>
      <c r="B49" s="118"/>
      <c r="D49" s="119" t="s">
        <v>139</v>
      </c>
      <c r="AMJ49" s="117"/>
    </row>
    <row r="50" s="119" customFormat="true" ht="23.75" hidden="false" customHeight="true" outlineLevel="0" collapsed="false">
      <c r="A50" s="115"/>
      <c r="B50" s="118"/>
      <c r="D50" s="119" t="s">
        <v>140</v>
      </c>
      <c r="AMJ50" s="117"/>
    </row>
    <row r="51" s="144" customFormat="true" ht="23.75" hidden="false" customHeight="true" outlineLevel="0" collapsed="false">
      <c r="A51" s="142"/>
      <c r="B51" s="143"/>
      <c r="AMJ51" s="117"/>
    </row>
    <row r="52" s="119" customFormat="true" ht="23.75" hidden="false" customHeight="true" outlineLevel="0" collapsed="false">
      <c r="A52" s="115"/>
      <c r="B52" s="118" t="s">
        <v>141</v>
      </c>
      <c r="D52" s="119" t="s">
        <v>142</v>
      </c>
      <c r="AMJ52" s="117"/>
    </row>
    <row r="53" s="119" customFormat="true" ht="23.75" hidden="false" customHeight="true" outlineLevel="0" collapsed="false">
      <c r="A53" s="115"/>
      <c r="B53" s="118"/>
      <c r="D53" s="119" t="s">
        <v>143</v>
      </c>
      <c r="AMJ53" s="117"/>
    </row>
    <row r="54" s="119" customFormat="true" ht="10.5" hidden="false" customHeight="true" outlineLevel="0" collapsed="false">
      <c r="A54" s="115"/>
      <c r="B54" s="118"/>
      <c r="AMJ54" s="117"/>
    </row>
    <row r="55" s="119" customFormat="true" ht="23.75" hidden="false" customHeight="true" outlineLevel="0" collapsed="false">
      <c r="A55" s="115"/>
      <c r="B55" s="118"/>
      <c r="D55" s="119" t="s">
        <v>144</v>
      </c>
      <c r="AMJ55" s="117"/>
    </row>
    <row r="56" s="119" customFormat="true" ht="23.75" hidden="false" customHeight="true" outlineLevel="0" collapsed="false">
      <c r="A56" s="115"/>
      <c r="B56" s="118"/>
      <c r="D56" s="146" t="s">
        <v>145</v>
      </c>
      <c r="AMJ56" s="117"/>
    </row>
    <row r="57" s="119" customFormat="true" ht="10.5" hidden="false" customHeight="true" outlineLevel="0" collapsed="false">
      <c r="A57" s="115"/>
      <c r="B57" s="118"/>
      <c r="D57" s="146"/>
      <c r="AMJ57" s="117"/>
    </row>
    <row r="58" s="119" customFormat="true" ht="23.75" hidden="false" customHeight="true" outlineLevel="0" collapsed="false">
      <c r="A58" s="147"/>
      <c r="B58" s="118"/>
      <c r="D58" s="119" t="s">
        <v>146</v>
      </c>
      <c r="AMJ58" s="117"/>
    </row>
    <row r="59" s="144" customFormat="true" ht="23.75" hidden="false" customHeight="true" outlineLevel="0" collapsed="false">
      <c r="A59" s="142"/>
      <c r="B59" s="143"/>
      <c r="AMJ59" s="117"/>
    </row>
    <row r="60" s="119" customFormat="true" ht="23.75" hidden="false" customHeight="true" outlineLevel="0" collapsed="false">
      <c r="A60" s="115"/>
      <c r="B60" s="118" t="s">
        <v>147</v>
      </c>
      <c r="D60" s="119" t="s">
        <v>148</v>
      </c>
      <c r="AMJ60" s="117"/>
    </row>
    <row r="61" s="144" customFormat="true" ht="23.75" hidden="false" customHeight="true" outlineLevel="0" collapsed="false">
      <c r="A61" s="142"/>
      <c r="B61" s="143"/>
      <c r="AMJ61" s="117"/>
    </row>
    <row r="62" s="119" customFormat="true" ht="23.75" hidden="false" customHeight="true" outlineLevel="0" collapsed="false">
      <c r="A62" s="115"/>
      <c r="B62" s="118" t="s">
        <v>149</v>
      </c>
      <c r="D62" s="119" t="s">
        <v>150</v>
      </c>
      <c r="Q62" s="148"/>
      <c r="R62" s="148"/>
      <c r="S62" s="148"/>
      <c r="AMJ62" s="117"/>
    </row>
    <row r="63" s="144" customFormat="true" ht="23.75" hidden="false" customHeight="true" outlineLevel="0" collapsed="false">
      <c r="A63" s="142"/>
      <c r="B63" s="149"/>
      <c r="C63" s="150"/>
      <c r="D63" s="150"/>
      <c r="E63" s="150"/>
      <c r="F63" s="150"/>
      <c r="G63" s="150"/>
      <c r="H63" s="150"/>
      <c r="I63" s="150"/>
      <c r="AMJ63" s="117"/>
    </row>
    <row r="64" s="119" customFormat="true" ht="23.75" hidden="false" customHeight="true" outlineLevel="0" collapsed="false">
      <c r="A64" s="115"/>
      <c r="B64" s="118" t="s">
        <v>151</v>
      </c>
      <c r="D64" s="119" t="s">
        <v>152</v>
      </c>
      <c r="AMJ64" s="117"/>
    </row>
    <row r="65" s="144" customFormat="true" ht="23.75" hidden="false" customHeight="true" outlineLevel="0" collapsed="false">
      <c r="A65" s="142"/>
      <c r="B65" s="143"/>
      <c r="AMJ65" s="117"/>
    </row>
    <row r="66" s="119" customFormat="true" ht="23.75" hidden="false" customHeight="true" outlineLevel="0" collapsed="false">
      <c r="A66" s="115"/>
      <c r="B66" s="118" t="s">
        <v>153</v>
      </c>
      <c r="D66" s="119" t="s">
        <v>154</v>
      </c>
      <c r="AMJ66" s="117"/>
    </row>
    <row r="67" s="119" customFormat="true" ht="23.75" hidden="false" customHeight="true" outlineLevel="0" collapsed="false">
      <c r="A67" s="115"/>
      <c r="B67" s="118" t="s">
        <v>147</v>
      </c>
      <c r="D67" s="119" t="s">
        <v>155</v>
      </c>
      <c r="AMJ67" s="117"/>
    </row>
    <row r="68" s="119" customFormat="true" ht="23.75" hidden="false" customHeight="true" outlineLevel="0" collapsed="false">
      <c r="A68" s="115"/>
      <c r="B68" s="118" t="s">
        <v>149</v>
      </c>
      <c r="D68" s="119" t="s">
        <v>156</v>
      </c>
      <c r="AMJ68" s="117"/>
    </row>
    <row r="69" s="119" customFormat="true" ht="23.75" hidden="false" customHeight="true" outlineLevel="0" collapsed="false">
      <c r="A69" s="115"/>
      <c r="B69" s="118" t="s">
        <v>157</v>
      </c>
      <c r="AMJ69" s="117"/>
    </row>
    <row r="70" s="119" customFormat="true" ht="19.5" hidden="false" customHeight="true" outlineLevel="0" collapsed="false">
      <c r="A70" s="115"/>
      <c r="B70" s="118"/>
      <c r="D70" s="133" t="s">
        <v>158</v>
      </c>
      <c r="AMJ70" s="117"/>
    </row>
    <row r="71" s="119" customFormat="true" ht="23.75" hidden="false" customHeight="true" outlineLevel="0" collapsed="false">
      <c r="A71" s="115"/>
      <c r="B71" s="118"/>
      <c r="D71" s="133" t="s">
        <v>159</v>
      </c>
      <c r="AMJ71" s="117"/>
    </row>
    <row r="72" s="119" customFormat="true" ht="23.75" hidden="false" customHeight="true" outlineLevel="0" collapsed="false">
      <c r="A72" s="115"/>
      <c r="B72" s="118"/>
      <c r="D72" s="133" t="s">
        <v>160</v>
      </c>
      <c r="AMJ72" s="117"/>
    </row>
    <row r="73" s="119" customFormat="true" ht="23.75" hidden="false" customHeight="true" outlineLevel="0" collapsed="false">
      <c r="A73" s="115"/>
      <c r="B73" s="118"/>
      <c r="D73" s="133" t="s">
        <v>161</v>
      </c>
      <c r="AMJ73" s="117"/>
    </row>
    <row r="74" s="150" customFormat="true" ht="23.75" hidden="false" customHeight="true" outlineLevel="0" collapsed="false">
      <c r="B74" s="149"/>
      <c r="D74" s="133"/>
      <c r="AMJ74" s="117"/>
    </row>
    <row r="75" s="119" customFormat="true" ht="23.75" hidden="false" customHeight="true" outlineLevel="0" collapsed="false">
      <c r="A75" s="115"/>
      <c r="B75" s="118" t="s">
        <v>162</v>
      </c>
      <c r="D75" s="119" t="s">
        <v>163</v>
      </c>
      <c r="AMJ75" s="117"/>
    </row>
    <row r="76" s="119" customFormat="true" ht="23.75" hidden="false" customHeight="true" outlineLevel="0" collapsed="false">
      <c r="A76" s="115"/>
      <c r="B76" s="118"/>
      <c r="D76" s="119" t="s">
        <v>164</v>
      </c>
      <c r="Q76" s="116"/>
      <c r="AMJ76" s="117"/>
    </row>
    <row r="77" s="119" customFormat="true" ht="23.75" hidden="false" customHeight="true" outlineLevel="0" collapsed="false">
      <c r="A77" s="115"/>
      <c r="B77" s="118"/>
      <c r="D77" s="119" t="s">
        <v>165</v>
      </c>
      <c r="AMJ77" s="117"/>
    </row>
    <row r="78" s="119" customFormat="true" ht="23.75" hidden="false" customHeight="true" outlineLevel="0" collapsed="false">
      <c r="A78" s="115"/>
      <c r="B78" s="118"/>
      <c r="AMJ78" s="117"/>
    </row>
    <row r="79" s="119" customFormat="true" ht="23.75" hidden="false" customHeight="true" outlineLevel="0" collapsed="false">
      <c r="A79" s="115"/>
      <c r="B79" s="118" t="s">
        <v>166</v>
      </c>
      <c r="C79" s="129"/>
      <c r="D79" s="146" t="s">
        <v>167</v>
      </c>
      <c r="AMJ79" s="117"/>
    </row>
    <row r="80" s="119" customFormat="true" ht="23.75" hidden="false" customHeight="true" outlineLevel="0" collapsed="false">
      <c r="A80" s="115"/>
      <c r="B80" s="118"/>
      <c r="C80" s="129"/>
      <c r="D80" s="146" t="s">
        <v>168</v>
      </c>
      <c r="AMJ80" s="117"/>
    </row>
    <row r="81" s="119" customFormat="true" ht="23.75" hidden="false" customHeight="true" outlineLevel="0" collapsed="false">
      <c r="A81" s="115"/>
      <c r="B81" s="128"/>
      <c r="C81" s="129"/>
      <c r="D81" s="133" t="s">
        <v>169</v>
      </c>
      <c r="AMJ81" s="117"/>
    </row>
    <row r="82" s="119" customFormat="true" ht="23.75" hidden="false" customHeight="true" outlineLevel="0" collapsed="false">
      <c r="A82" s="115"/>
      <c r="B82" s="128"/>
      <c r="C82" s="129"/>
      <c r="D82" s="151" t="s">
        <v>170</v>
      </c>
      <c r="AMJ82" s="117"/>
    </row>
    <row r="83" s="119" customFormat="true" ht="23.75" hidden="false" customHeight="true" outlineLevel="0" collapsed="false">
      <c r="A83" s="115"/>
      <c r="B83" s="128"/>
      <c r="C83" s="129"/>
      <c r="D83" s="146" t="s">
        <v>171</v>
      </c>
      <c r="AMJ83" s="117"/>
    </row>
    <row r="84" s="119" customFormat="true" ht="23.75" hidden="false" customHeight="true" outlineLevel="0" collapsed="false">
      <c r="A84" s="115"/>
      <c r="B84" s="128"/>
      <c r="C84" s="129"/>
      <c r="D84" s="146" t="s">
        <v>172</v>
      </c>
      <c r="AMJ84" s="117"/>
    </row>
    <row r="85" s="119" customFormat="true" ht="23.75" hidden="false" customHeight="true" outlineLevel="0" collapsed="false">
      <c r="A85" s="115"/>
      <c r="B85" s="128"/>
      <c r="C85" s="129"/>
      <c r="D85" s="146" t="s">
        <v>173</v>
      </c>
      <c r="AMJ85" s="117"/>
    </row>
    <row r="86" s="119" customFormat="true" ht="23.75" hidden="false" customHeight="true" outlineLevel="0" collapsed="false">
      <c r="A86" s="115"/>
      <c r="B86" s="128"/>
      <c r="C86" s="129"/>
      <c r="D86" s="146" t="s">
        <v>174</v>
      </c>
      <c r="AMJ86" s="117"/>
    </row>
    <row r="87" s="119" customFormat="true" ht="23.75" hidden="false" customHeight="true" outlineLevel="0" collapsed="false">
      <c r="A87" s="115"/>
      <c r="B87" s="128"/>
      <c r="C87" s="129"/>
      <c r="D87" s="146" t="s">
        <v>175</v>
      </c>
      <c r="AMJ87" s="117"/>
    </row>
    <row r="88" s="119" customFormat="true" ht="23.75" hidden="false" customHeight="true" outlineLevel="0" collapsed="false">
      <c r="A88" s="115"/>
      <c r="B88" s="128"/>
      <c r="C88" s="129"/>
      <c r="D88" s="146" t="s">
        <v>176</v>
      </c>
      <c r="AMJ88" s="117"/>
    </row>
    <row r="89" s="119" customFormat="true" ht="23.75" hidden="false" customHeight="true" outlineLevel="0" collapsed="false">
      <c r="A89" s="115"/>
      <c r="B89" s="128"/>
      <c r="C89" s="129"/>
      <c r="D89" s="146" t="s">
        <v>177</v>
      </c>
      <c r="AMJ89" s="117"/>
    </row>
    <row r="90" s="119" customFormat="true" ht="23.75" hidden="false" customHeight="true" outlineLevel="0" collapsed="false">
      <c r="A90" s="115"/>
      <c r="B90" s="128"/>
      <c r="C90" s="129"/>
      <c r="D90" s="151" t="s">
        <v>178</v>
      </c>
      <c r="AMJ90" s="117"/>
    </row>
    <row r="91" s="119" customFormat="true" ht="23.75" hidden="false" customHeight="true" outlineLevel="0" collapsed="false">
      <c r="A91" s="115"/>
      <c r="B91" s="128"/>
      <c r="C91" s="129"/>
      <c r="D91" s="146"/>
      <c r="AMJ91" s="117"/>
    </row>
    <row r="92" s="148" customFormat="true" ht="23.75" hidden="false" customHeight="true" outlineLevel="0" collapsed="false">
      <c r="B92" s="118" t="s">
        <v>179</v>
      </c>
      <c r="AMJ92" s="117"/>
    </row>
    <row r="93" s="148" customFormat="true" ht="23.75" hidden="false" customHeight="true" outlineLevel="0" collapsed="false">
      <c r="B93" s="118" t="s">
        <v>180</v>
      </c>
      <c r="C93" s="148" t="s">
        <v>181</v>
      </c>
      <c r="D93" s="133" t="s">
        <v>169</v>
      </c>
      <c r="AMJ93" s="117"/>
    </row>
    <row r="94" customFormat="false" ht="23.75" hidden="false" customHeight="true" outlineLevel="0" collapsed="false">
      <c r="B94" s="152"/>
      <c r="C94" s="115"/>
      <c r="D94" s="151" t="s">
        <v>182</v>
      </c>
      <c r="E94" s="115"/>
      <c r="F94" s="115"/>
      <c r="G94" s="115"/>
      <c r="H94" s="115"/>
      <c r="I94" s="119"/>
      <c r="J94" s="119"/>
      <c r="K94" s="119"/>
      <c r="L94" s="119"/>
      <c r="M94" s="119"/>
      <c r="N94" s="119"/>
    </row>
    <row r="95" s="115" customFormat="true" ht="11.2" hidden="false" customHeight="true" outlineLevel="0" collapsed="false">
      <c r="B95" s="152"/>
      <c r="C95" s="119"/>
      <c r="D95" s="153"/>
      <c r="E95" s="119"/>
      <c r="F95" s="119"/>
      <c r="G95" s="119"/>
      <c r="H95" s="119"/>
      <c r="I95" s="148"/>
      <c r="J95" s="119"/>
      <c r="K95" s="119"/>
      <c r="L95" s="119"/>
      <c r="M95" s="119"/>
      <c r="N95" s="119"/>
      <c r="O95" s="119"/>
      <c r="P95" s="119"/>
      <c r="Q95" s="119"/>
      <c r="AMJ95" s="117"/>
    </row>
    <row r="96" customFormat="false" ht="23.75" hidden="false" customHeight="true" outlineLevel="0" collapsed="false">
      <c r="B96" s="118"/>
      <c r="C96" s="119"/>
      <c r="D96" s="154" t="s">
        <v>183</v>
      </c>
      <c r="E96" s="119"/>
      <c r="F96" s="119"/>
      <c r="G96" s="119"/>
      <c r="H96" s="119"/>
      <c r="I96" s="148"/>
      <c r="J96" s="119"/>
      <c r="K96" s="119"/>
      <c r="L96" s="119"/>
      <c r="M96" s="119"/>
      <c r="N96" s="119"/>
      <c r="O96" s="119"/>
      <c r="P96" s="119"/>
      <c r="Q96" s="119"/>
    </row>
    <row r="97" s="119" customFormat="true" ht="23.75" hidden="false" customHeight="true" outlineLevel="0" collapsed="false">
      <c r="A97" s="115"/>
      <c r="B97" s="118"/>
      <c r="D97" s="133" t="s">
        <v>184</v>
      </c>
      <c r="I97" s="148"/>
      <c r="AMJ97" s="117"/>
    </row>
    <row r="98" s="119" customFormat="true" ht="23.75" hidden="false" customHeight="true" outlineLevel="0" collapsed="false">
      <c r="A98" s="115"/>
      <c r="B98" s="118"/>
      <c r="D98" s="133" t="s">
        <v>185</v>
      </c>
      <c r="AMJ98" s="117"/>
    </row>
    <row r="99" s="119" customFormat="true" ht="23.75" hidden="false" customHeight="true" outlineLevel="0" collapsed="false">
      <c r="A99" s="115"/>
      <c r="B99" s="118"/>
      <c r="D99" s="133" t="s">
        <v>186</v>
      </c>
      <c r="AMJ99" s="117"/>
    </row>
    <row r="100" s="150" customFormat="true" ht="23.75" hidden="false" customHeight="true" outlineLevel="0" collapsed="false">
      <c r="B100" s="149"/>
      <c r="AMJ100" s="117"/>
    </row>
    <row r="101" s="150" customFormat="true" ht="23.75" hidden="false" customHeight="true" outlineLevel="0" collapsed="false">
      <c r="B101" s="118" t="s">
        <v>187</v>
      </c>
      <c r="AMJ101" s="117"/>
    </row>
    <row r="102" s="150" customFormat="true" ht="23.75" hidden="false" customHeight="true" outlineLevel="0" collapsed="false">
      <c r="B102" s="118" t="s">
        <v>115</v>
      </c>
      <c r="D102" s="155" t="s">
        <v>188</v>
      </c>
      <c r="AMJ102" s="117"/>
    </row>
    <row r="103" s="150" customFormat="true" ht="30.1" hidden="false" customHeight="true" outlineLevel="0" collapsed="false">
      <c r="B103" s="118"/>
      <c r="D103" s="151" t="s">
        <v>189</v>
      </c>
      <c r="AMJ103" s="117"/>
    </row>
    <row r="104" s="150" customFormat="true" ht="23.75" hidden="false" customHeight="true" outlineLevel="0" collapsed="false">
      <c r="B104" s="133"/>
      <c r="D104" s="133" t="s">
        <v>190</v>
      </c>
      <c r="AMJ104" s="117"/>
    </row>
    <row r="105" s="150" customFormat="true" ht="11.2" hidden="false" customHeight="true" outlineLevel="0" collapsed="false">
      <c r="B105" s="118"/>
      <c r="D105" s="133"/>
      <c r="AMJ105" s="117"/>
    </row>
    <row r="106" s="150" customFormat="true" ht="23.75" hidden="false" customHeight="true" outlineLevel="0" collapsed="false">
      <c r="B106" s="118"/>
      <c r="D106" s="146" t="s">
        <v>191</v>
      </c>
      <c r="AMJ106" s="117"/>
    </row>
    <row r="107" s="144" customFormat="true" ht="23.75" hidden="false" customHeight="true" outlineLevel="0" collapsed="false">
      <c r="A107" s="142"/>
      <c r="B107" s="143"/>
      <c r="D107" s="146" t="s">
        <v>192</v>
      </c>
      <c r="AMJ107" s="117"/>
    </row>
    <row r="108" s="144" customFormat="true" ht="23.75" hidden="false" customHeight="true" outlineLevel="0" collapsed="false">
      <c r="A108" s="142"/>
      <c r="B108" s="143"/>
      <c r="D108" s="146" t="s">
        <v>193</v>
      </c>
      <c r="AMJ108" s="117"/>
    </row>
    <row r="109" s="119" customFormat="true" ht="23.75" hidden="false" customHeight="true" outlineLevel="0" collapsed="false">
      <c r="A109" s="115"/>
      <c r="B109" s="118"/>
      <c r="D109" s="154" t="s">
        <v>194</v>
      </c>
      <c r="E109" s="116"/>
      <c r="F109" s="116"/>
      <c r="G109" s="116"/>
      <c r="H109" s="116"/>
      <c r="I109" s="116"/>
      <c r="J109" s="116"/>
      <c r="K109" s="116"/>
      <c r="L109" s="116"/>
      <c r="M109" s="116"/>
      <c r="AMJ109" s="117"/>
    </row>
    <row r="110" s="119" customFormat="true" ht="23.75" hidden="false" customHeight="true" outlineLevel="0" collapsed="false">
      <c r="A110" s="115"/>
      <c r="B110" s="118"/>
      <c r="D110" s="154"/>
      <c r="E110" s="116"/>
      <c r="F110" s="116"/>
      <c r="G110" s="116"/>
      <c r="H110" s="116"/>
      <c r="I110" s="116"/>
      <c r="J110" s="116"/>
      <c r="K110" s="116"/>
      <c r="L110" s="116"/>
      <c r="M110" s="116"/>
      <c r="AMJ110" s="117"/>
    </row>
    <row r="111" s="119" customFormat="true" ht="23.75" hidden="false" customHeight="true" outlineLevel="0" collapsed="false">
      <c r="A111" s="115"/>
      <c r="B111" s="118" t="s">
        <v>195</v>
      </c>
      <c r="D111" s="146" t="s">
        <v>196</v>
      </c>
      <c r="AMJ111" s="117"/>
    </row>
    <row r="112" s="119" customFormat="true" ht="23.75" hidden="false" customHeight="true" outlineLevel="0" collapsed="false">
      <c r="A112" s="115"/>
      <c r="B112" s="118"/>
      <c r="D112" s="146" t="s">
        <v>197</v>
      </c>
      <c r="AMJ112" s="117"/>
    </row>
    <row r="113" s="119" customFormat="true" ht="23.75" hidden="false" customHeight="true" outlineLevel="0" collapsed="false">
      <c r="A113" s="115"/>
      <c r="B113" s="118"/>
      <c r="D113" s="146" t="s">
        <v>198</v>
      </c>
      <c r="AMJ113" s="117"/>
    </row>
    <row r="114" s="150" customFormat="true" ht="23.75" hidden="false" customHeight="true" outlineLevel="0" collapsed="false">
      <c r="B114" s="149"/>
      <c r="AMJ114" s="117"/>
    </row>
    <row r="115" s="119" customFormat="true" ht="23.75" hidden="false" customHeight="true" outlineLevel="0" collapsed="false">
      <c r="A115" s="115"/>
      <c r="B115" s="118" t="s">
        <v>199</v>
      </c>
      <c r="D115" s="119" t="s">
        <v>200</v>
      </c>
      <c r="AMJ115" s="117"/>
    </row>
    <row r="116" s="119" customFormat="true" ht="23.75" hidden="false" customHeight="true" outlineLevel="0" collapsed="false">
      <c r="A116" s="115"/>
      <c r="B116" s="118"/>
      <c r="D116" s="119" t="s">
        <v>201</v>
      </c>
      <c r="AMJ116" s="117"/>
    </row>
    <row r="117" s="150" customFormat="true" ht="23.75" hidden="false" customHeight="true" outlineLevel="0" collapsed="false">
      <c r="B117" s="149"/>
      <c r="AMJ117" s="117"/>
    </row>
    <row r="118" s="119" customFormat="true" ht="23.75" hidden="false" customHeight="true" outlineLevel="0" collapsed="false">
      <c r="A118" s="115"/>
      <c r="B118" s="118" t="s">
        <v>202</v>
      </c>
      <c r="AMJ118" s="117"/>
    </row>
    <row r="119" s="117" customFormat="true" ht="23.75" hidden="false" customHeight="true" outlineLevel="0" collapsed="false">
      <c r="B119" s="118" t="s">
        <v>203</v>
      </c>
      <c r="D119" s="119" t="s">
        <v>204</v>
      </c>
    </row>
    <row r="120" s="117" customFormat="true" ht="23.75" hidden="false" customHeight="true" outlineLevel="0" collapsed="false">
      <c r="B120" s="118"/>
      <c r="D120" s="146" t="s">
        <v>205</v>
      </c>
    </row>
    <row r="121" s="117" customFormat="true" ht="23.75" hidden="false" customHeight="true" outlineLevel="0" collapsed="false">
      <c r="B121" s="118"/>
      <c r="D121" s="146" t="s">
        <v>135</v>
      </c>
    </row>
    <row r="122" s="117" customFormat="true" ht="23.75" hidden="false" customHeight="true" outlineLevel="0" collapsed="false">
      <c r="B122" s="118"/>
      <c r="D122" s="156" t="s">
        <v>206</v>
      </c>
    </row>
    <row r="123" s="117" customFormat="true" ht="23.75" hidden="false" customHeight="true" outlineLevel="0" collapsed="false">
      <c r="B123" s="118"/>
      <c r="D123" s="146" t="s">
        <v>207</v>
      </c>
    </row>
    <row r="124" s="117" customFormat="true" ht="23.75" hidden="false" customHeight="true" outlineLevel="0" collapsed="false">
      <c r="B124" s="152"/>
      <c r="D124" s="146" t="s">
        <v>208</v>
      </c>
    </row>
    <row r="125" s="117" customFormat="true" ht="23.75" hidden="false" customHeight="true" outlineLevel="0" collapsed="false">
      <c r="B125" s="152"/>
      <c r="D125" s="146" t="s">
        <v>209</v>
      </c>
    </row>
    <row r="126" s="117" customFormat="true" ht="23.75" hidden="false" customHeight="true" outlineLevel="0" collapsed="false">
      <c r="B126" s="152"/>
      <c r="D126" s="146" t="s">
        <v>210</v>
      </c>
    </row>
    <row r="127" s="117" customFormat="true" ht="23.75" hidden="false" customHeight="true" outlineLevel="0" collapsed="false">
      <c r="B127" s="152"/>
      <c r="D127" s="146" t="s">
        <v>211</v>
      </c>
    </row>
    <row r="128" s="117" customFormat="true" ht="23.75" hidden="false" customHeight="true" outlineLevel="0" collapsed="false">
      <c r="B128" s="152"/>
      <c r="D128" s="146"/>
    </row>
    <row r="129" s="148" customFormat="true" ht="23.75" hidden="false" customHeight="true" outlineLevel="0" collapsed="false">
      <c r="A129" s="115"/>
      <c r="B129" s="118" t="s">
        <v>212</v>
      </c>
      <c r="C129" s="119"/>
      <c r="D129" s="119" t="s">
        <v>213</v>
      </c>
      <c r="AMJ129" s="117"/>
    </row>
    <row r="130" s="148" customFormat="true" ht="23.75" hidden="false" customHeight="true" outlineLevel="0" collapsed="false">
      <c r="A130" s="115"/>
      <c r="B130" s="118" t="s">
        <v>214</v>
      </c>
      <c r="C130" s="119"/>
      <c r="D130" s="119" t="s">
        <v>215</v>
      </c>
      <c r="AMJ130" s="117"/>
    </row>
    <row r="131" s="148" customFormat="true" ht="23.75" hidden="false" customHeight="true" outlineLevel="0" collapsed="false">
      <c r="B131" s="118" t="s">
        <v>216</v>
      </c>
      <c r="C131" s="119"/>
      <c r="D131" s="119" t="s">
        <v>217</v>
      </c>
      <c r="AMJ131" s="117"/>
    </row>
    <row r="132" s="148" customFormat="true" ht="23.75" hidden="false" customHeight="true" outlineLevel="0" collapsed="false">
      <c r="B132" s="152"/>
      <c r="D132" s="119" t="s">
        <v>218</v>
      </c>
      <c r="AMJ132" s="117"/>
    </row>
    <row r="133" s="148" customFormat="true" ht="23.75" hidden="false" customHeight="true" outlineLevel="0" collapsed="false">
      <c r="B133" s="157"/>
      <c r="D133" s="119" t="s">
        <v>219</v>
      </c>
      <c r="AMJ133" s="117"/>
    </row>
    <row r="134" s="148" customFormat="true" ht="23.75" hidden="false" customHeight="true" outlineLevel="0" collapsed="false">
      <c r="B134" s="157"/>
      <c r="D134" s="119" t="s">
        <v>133</v>
      </c>
      <c r="AMJ134" s="117"/>
    </row>
    <row r="135" s="148" customFormat="true" ht="23.75" hidden="false" customHeight="true" outlineLevel="0" collapsed="false">
      <c r="B135" s="157"/>
      <c r="D135" s="119" t="s">
        <v>220</v>
      </c>
      <c r="AMJ135" s="117"/>
    </row>
    <row r="136" s="148" customFormat="true" ht="23.75" hidden="false" customHeight="true" outlineLevel="0" collapsed="false">
      <c r="B136" s="157"/>
      <c r="D136" s="119" t="s">
        <v>221</v>
      </c>
      <c r="AMJ136" s="117"/>
    </row>
    <row r="137" s="148" customFormat="true" ht="23.75" hidden="false" customHeight="true" outlineLevel="0" collapsed="false">
      <c r="D137" s="119" t="s">
        <v>222</v>
      </c>
      <c r="AMJ137" s="117"/>
    </row>
    <row r="138" s="148" customFormat="true" ht="23.75" hidden="false" customHeight="true" outlineLevel="0" collapsed="false">
      <c r="D138" s="119" t="s">
        <v>223</v>
      </c>
      <c r="AMJ138" s="117"/>
    </row>
    <row r="139" customFormat="false" ht="23.75" hidden="false" customHeight="true" outlineLevel="0" collapsed="false"/>
    <row r="140" customFormat="false" ht="23.75" hidden="false" customHeight="true" outlineLevel="0" collapsed="false"/>
    <row r="141" customFormat="false" ht="23.75" hidden="false" customHeight="true" outlineLevel="0" collapsed="false"/>
    <row r="142" customFormat="false" ht="23.75" hidden="false" customHeight="true" outlineLevel="0" collapsed="false"/>
    <row r="143" customFormat="false" ht="21.6" hidden="false" customHeight="true" outlineLevel="0" collapsed="false"/>
    <row r="144" customFormat="false" ht="21.6" hidden="false" customHeight="true" outlineLevel="0" collapsed="false"/>
    <row r="145" customFormat="false" ht="21.6" hidden="false" customHeight="true" outlineLevel="0" collapsed="false"/>
    <row r="146" customFormat="false" ht="21.6" hidden="false" customHeight="true" outlineLevel="0" collapsed="false"/>
    <row r="147" customFormat="false" ht="21.6" hidden="false" customHeight="true" outlineLevel="0" collapsed="false"/>
    <row r="148" customFormat="false" ht="21.6" hidden="false" customHeight="true" outlineLevel="0" collapsed="false"/>
    <row r="149" customFormat="false" ht="21.6" hidden="false" customHeight="true" outlineLevel="0" collapsed="false"/>
    <row r="150" customFormat="false" ht="21.6" hidden="false" customHeight="true" outlineLevel="0" collapsed="false"/>
    <row r="151" customFormat="false" ht="21.6" hidden="false" customHeight="true" outlineLevel="0" collapsed="false"/>
    <row r="152" customFormat="false" ht="21.6" hidden="false" customHeight="true" outlineLevel="0" collapsed="false"/>
    <row r="153" customFormat="false" ht="21.6" hidden="false" customHeight="true" outlineLevel="0" collapsed="false"/>
    <row r="154" customFormat="false" ht="21.6" hidden="false" customHeight="true" outlineLevel="0" collapsed="false"/>
    <row r="155" customFormat="false" ht="21.6" hidden="false" customHeight="true" outlineLevel="0" collapsed="false"/>
    <row r="156" customFormat="false" ht="21.6" hidden="false" customHeight="true" outlineLevel="0" collapsed="false"/>
    <row r="157" customFormat="false" ht="21.6" hidden="false" customHeight="true" outlineLevel="0" collapsed="false"/>
    <row r="158" customFormat="false" ht="21.6" hidden="false" customHeight="true" outlineLevel="0" collapsed="false"/>
    <row r="159" customFormat="false" ht="21.6" hidden="false" customHeight="true" outlineLevel="0" collapsed="false"/>
    <row r="160" customFormat="false" ht="21.6" hidden="false" customHeight="true" outlineLevel="0" collapsed="false"/>
    <row r="161" customFormat="false" ht="21.6" hidden="false" customHeight="true" outlineLevel="0" collapsed="false"/>
    <row r="162" customFormat="false" ht="21.6" hidden="false" customHeight="true" outlineLevel="0" collapsed="false"/>
    <row r="163" customFormat="false" ht="21.6" hidden="false" customHeight="true" outlineLevel="0" collapsed="false"/>
    <row r="164" customFormat="false" ht="21.6" hidden="false" customHeight="true" outlineLevel="0" collapsed="false"/>
    <row r="165" customFormat="false" ht="21.6" hidden="false" customHeight="true" outlineLevel="0" collapsed="false"/>
    <row r="166" customFormat="false" ht="21.6" hidden="false" customHeight="true" outlineLevel="0" collapsed="false"/>
    <row r="167" customFormat="false" ht="21.6" hidden="false" customHeight="true" outlineLevel="0" collapsed="false"/>
    <row r="168" customFormat="false" ht="21.6" hidden="false" customHeight="true" outlineLevel="0" collapsed="false"/>
    <row r="169" customFormat="false" ht="21.6" hidden="false" customHeight="true" outlineLevel="0" collapsed="false"/>
    <row r="170" customFormat="false" ht="21.6" hidden="false" customHeight="true" outlineLevel="0" collapsed="false"/>
    <row r="171" customFormat="false" ht="21.6" hidden="false" customHeight="true" outlineLevel="0" collapsed="false"/>
    <row r="172" customFormat="false" ht="21.6" hidden="false" customHeight="true" outlineLevel="0" collapsed="false"/>
    <row r="173" customFormat="false" ht="21.6" hidden="false" customHeight="true" outlineLevel="0" collapsed="false"/>
    <row r="174" customFormat="false" ht="21.6" hidden="false" customHeight="true" outlineLevel="0" collapsed="false"/>
    <row r="175" customFormat="false" ht="21.6" hidden="false" customHeight="true" outlineLevel="0" collapsed="false"/>
    <row r="176" customFormat="false" ht="21.6" hidden="false" customHeight="true" outlineLevel="0" collapsed="false"/>
    <row r="177" customFormat="false" ht="21.6" hidden="false" customHeight="true" outlineLevel="0" collapsed="false"/>
    <row r="178" customFormat="false" ht="21.6" hidden="false" customHeight="true" outlineLevel="0" collapsed="false"/>
    <row r="179" customFormat="false" ht="21.6" hidden="false" customHeight="true" outlineLevel="0" collapsed="false"/>
    <row r="180" customFormat="false" ht="21.6" hidden="false" customHeight="true" outlineLevel="0" collapsed="false"/>
    <row r="181" customFormat="false" ht="21.6" hidden="false" customHeight="true" outlineLevel="0" collapsed="false"/>
    <row r="182" customFormat="false" ht="21.6" hidden="false" customHeight="true" outlineLevel="0" collapsed="false"/>
    <row r="183" customFormat="false" ht="21.6" hidden="false" customHeight="true" outlineLevel="0" collapsed="false"/>
    <row r="184" customFormat="false" ht="21.6" hidden="false" customHeight="true" outlineLevel="0" collapsed="false"/>
    <row r="185" customFormat="false" ht="21.6" hidden="false" customHeight="true" outlineLevel="0" collapsed="false"/>
    <row r="186" customFormat="false" ht="21.6" hidden="false" customHeight="true" outlineLevel="0" collapsed="false"/>
    <row r="187" customFormat="false" ht="21.6" hidden="false" customHeight="true" outlineLevel="0" collapsed="false"/>
    <row r="188" customFormat="false" ht="21.6" hidden="false" customHeight="true" outlineLevel="0" collapsed="false"/>
    <row r="189" customFormat="false" ht="21.6" hidden="false" customHeight="true" outlineLevel="0" collapsed="false"/>
    <row r="190" customFormat="false" ht="21.85" hidden="false" customHeight="true" outlineLevel="0" collapsed="false"/>
    <row r="191" customFormat="false" ht="21.85" hidden="false" customHeight="true" outlineLevel="0" collapsed="false"/>
    <row r="192" customFormat="false" ht="21.85" hidden="false" customHeight="true" outlineLevel="0" collapsed="false"/>
    <row r="193" customFormat="false" ht="21.85" hidden="false" customHeight="true" outlineLevel="0" collapsed="false"/>
    <row r="194" customFormat="false" ht="21.85" hidden="false" customHeight="true" outlineLevel="0" collapsed="false"/>
    <row r="195" customFormat="false" ht="21.85" hidden="false" customHeight="true" outlineLevel="0" collapsed="false"/>
  </sheetData>
  <sheetProtection sheet="true" objects="true" scenarios="true"/>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tabColor rgb="FFFFFF99"/>
    <pageSetUpPr fitToPage="false"/>
  </sheetPr>
  <dimension ref="A1:AMJ3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25" zeroHeight="false" outlineLevelRow="0" outlineLevelCol="0"/>
  <cols>
    <col collapsed="false" customWidth="true" hidden="false" outlineLevel="0" max="3" min="3" style="0" width="7.8"/>
    <col collapsed="false" customWidth="true" hidden="false" outlineLevel="0" max="5" min="5" style="0" width="7.43"/>
    <col collapsed="false" customWidth="false" hidden="false" outlineLevel="0" max="8" min="6" style="158" width="11.57"/>
    <col collapsed="false" customWidth="false" hidden="false" outlineLevel="0" max="56" min="47" style="159" width="11.57"/>
  </cols>
  <sheetData>
    <row r="1" customFormat="false" ht="12.25" hidden="false" customHeight="true" outlineLevel="0" collapsed="false">
      <c r="A1" s="160"/>
      <c r="B1" s="161"/>
      <c r="C1" s="162"/>
      <c r="D1" s="163"/>
      <c r="E1" s="164"/>
      <c r="F1" s="165"/>
      <c r="G1" s="165"/>
      <c r="H1" s="165"/>
      <c r="I1" s="166"/>
      <c r="J1" s="167"/>
      <c r="K1" s="165"/>
      <c r="L1" s="165"/>
      <c r="M1" s="165"/>
      <c r="N1" s="165"/>
      <c r="O1" s="165"/>
    </row>
    <row r="2" s="173" customFormat="true" ht="18.7" hidden="false" customHeight="true" outlineLevel="0" collapsed="false">
      <c r="A2" s="168" t="s">
        <v>224</v>
      </c>
      <c r="B2" s="169"/>
      <c r="C2" s="170"/>
      <c r="D2" s="171"/>
      <c r="E2" s="172"/>
      <c r="I2" s="174"/>
      <c r="J2" s="175"/>
      <c r="AB2" s="163"/>
      <c r="AC2" s="165"/>
      <c r="AD2" s="165"/>
      <c r="AE2" s="0"/>
      <c r="AF2" s="0"/>
      <c r="AG2" s="0"/>
      <c r="AH2" s="0"/>
      <c r="AI2" s="0"/>
      <c r="AJ2" s="0"/>
      <c r="AK2" s="0"/>
      <c r="AL2" s="0"/>
      <c r="AM2" s="0"/>
      <c r="AN2" s="0"/>
      <c r="AO2" s="0"/>
      <c r="AP2" s="0"/>
      <c r="AQ2" s="0"/>
      <c r="AR2" s="0"/>
      <c r="AS2" s="0"/>
      <c r="AT2" s="0"/>
      <c r="AU2" s="171"/>
      <c r="AV2" s="171"/>
      <c r="AW2" s="171"/>
      <c r="AX2" s="176"/>
      <c r="AY2" s="171"/>
      <c r="AZ2" s="171"/>
      <c r="BA2" s="171"/>
      <c r="BB2" s="171"/>
      <c r="BC2" s="171"/>
      <c r="BD2" s="171"/>
      <c r="BE2" s="165"/>
      <c r="BF2" s="165"/>
      <c r="BG2" s="165"/>
      <c r="BH2" s="171"/>
      <c r="BI2" s="165"/>
      <c r="BJ2" s="165"/>
      <c r="BK2" s="177"/>
      <c r="BL2" s="177"/>
      <c r="BM2" s="177"/>
      <c r="BN2" s="177"/>
      <c r="BO2" s="177"/>
      <c r="BP2" s="177"/>
      <c r="BQ2" s="177"/>
      <c r="BR2" s="177"/>
      <c r="BS2" s="177"/>
      <c r="BT2" s="177"/>
      <c r="BU2" s="177"/>
      <c r="BV2" s="177"/>
      <c r="BW2" s="177"/>
      <c r="BX2" s="177"/>
      <c r="BY2" s="177"/>
      <c r="BZ2" s="0"/>
      <c r="CA2" s="0"/>
      <c r="CB2" s="0"/>
      <c r="CC2" s="0"/>
      <c r="CD2" s="0"/>
      <c r="CE2" s="0"/>
      <c r="CF2" s="0"/>
      <c r="CG2" s="0"/>
      <c r="CH2" s="0"/>
      <c r="CI2" s="0"/>
      <c r="CJ2" s="0"/>
      <c r="CK2" s="0"/>
      <c r="CL2" s="177"/>
      <c r="CM2" s="177"/>
      <c r="CN2" s="177"/>
      <c r="CO2" s="177"/>
      <c r="CP2" s="177"/>
      <c r="CQ2" s="177"/>
      <c r="CR2" s="0"/>
      <c r="CS2" s="0"/>
      <c r="CT2" s="0"/>
      <c r="CU2" s="0"/>
      <c r="CV2" s="0"/>
      <c r="CW2" s="0"/>
      <c r="CX2" s="0"/>
      <c r="CY2" s="0"/>
      <c r="CZ2" s="0"/>
      <c r="DA2" s="0"/>
      <c r="DB2" s="0"/>
      <c r="DC2" s="0"/>
      <c r="DD2" s="0"/>
      <c r="DE2" s="0"/>
      <c r="DF2" s="0"/>
      <c r="DG2" s="0"/>
      <c r="DH2" s="0"/>
      <c r="DI2" s="0"/>
      <c r="DJ2" s="0"/>
      <c r="DK2" s="0"/>
      <c r="DL2" s="0"/>
      <c r="DM2" s="0"/>
      <c r="DN2" s="165"/>
      <c r="DO2" s="1"/>
      <c r="DP2" s="1"/>
      <c r="DQ2" s="1"/>
      <c r="DR2" s="1"/>
      <c r="DS2" s="1"/>
      <c r="DT2" s="1"/>
      <c r="DU2" s="1"/>
      <c r="DV2" s="1"/>
      <c r="DW2" s="1"/>
      <c r="DX2" s="1"/>
      <c r="DY2" s="1"/>
      <c r="DZ2" s="1"/>
      <c r="EA2" s="1"/>
      <c r="EB2" s="1"/>
      <c r="EC2" s="1"/>
      <c r="ED2" s="1"/>
      <c r="EE2" s="165"/>
      <c r="EF2" s="165"/>
      <c r="EG2" s="165"/>
      <c r="EH2" s="165"/>
      <c r="EI2" s="165"/>
      <c r="EJ2" s="165"/>
      <c r="EK2" s="165"/>
      <c r="EL2" s="165"/>
      <c r="AMI2" s="0"/>
      <c r="AMJ2" s="0"/>
    </row>
    <row r="3" s="173" customFormat="true" ht="17.55" hidden="false" customHeight="true" outlineLevel="0" collapsed="false">
      <c r="A3" s="168" t="s">
        <v>100</v>
      </c>
      <c r="B3" s="169"/>
      <c r="C3" s="170"/>
      <c r="D3" s="171"/>
      <c r="E3" s="178"/>
      <c r="F3" s="179"/>
      <c r="G3" s="179"/>
      <c r="H3" s="179"/>
      <c r="I3" s="180"/>
      <c r="J3" s="181"/>
      <c r="K3" s="179"/>
      <c r="AB3" s="163"/>
      <c r="AC3" s="165"/>
      <c r="AD3" s="165"/>
      <c r="AE3" s="0"/>
      <c r="AF3" s="0"/>
      <c r="AG3" s="0"/>
      <c r="AH3" s="0"/>
      <c r="AI3" s="0"/>
      <c r="AJ3" s="0"/>
      <c r="AK3" s="0"/>
      <c r="AL3" s="0"/>
      <c r="AM3" s="0"/>
      <c r="AN3" s="0"/>
      <c r="AO3" s="0"/>
      <c r="AP3" s="0"/>
      <c r="AQ3" s="0"/>
      <c r="AR3" s="0"/>
      <c r="AS3" s="0"/>
      <c r="AT3" s="0"/>
      <c r="AU3" s="171"/>
      <c r="AV3" s="171"/>
      <c r="AW3" s="171"/>
      <c r="AX3" s="176"/>
      <c r="AY3" s="171"/>
      <c r="AZ3" s="171"/>
      <c r="BA3" s="171"/>
      <c r="BB3" s="171"/>
      <c r="BC3" s="171"/>
      <c r="BD3" s="171"/>
      <c r="BE3" s="165"/>
      <c r="BF3" s="165"/>
      <c r="BG3" s="165"/>
      <c r="BH3" s="171"/>
      <c r="BI3" s="165"/>
      <c r="BJ3" s="165"/>
      <c r="BK3" s="177"/>
      <c r="BL3" s="177"/>
      <c r="BM3" s="177"/>
      <c r="BN3" s="177"/>
      <c r="BO3" s="177"/>
      <c r="BP3" s="177"/>
      <c r="BQ3" s="177"/>
      <c r="BR3" s="177"/>
      <c r="BS3" s="177"/>
      <c r="BT3" s="177"/>
      <c r="BU3" s="177"/>
      <c r="BV3" s="177"/>
      <c r="BW3" s="177"/>
      <c r="BX3" s="177"/>
      <c r="BY3" s="177"/>
      <c r="BZ3" s="0"/>
      <c r="CA3" s="0"/>
      <c r="CB3" s="0"/>
      <c r="CC3" s="0"/>
      <c r="CD3" s="0"/>
      <c r="CE3" s="0"/>
      <c r="CF3" s="0"/>
      <c r="CG3" s="0"/>
      <c r="CH3" s="0"/>
      <c r="CI3" s="0"/>
      <c r="CJ3" s="0"/>
      <c r="CK3" s="0"/>
      <c r="CL3" s="177"/>
      <c r="CM3" s="177"/>
      <c r="CN3" s="177"/>
      <c r="CO3" s="177"/>
      <c r="CP3" s="177"/>
      <c r="CQ3" s="177"/>
      <c r="CR3" s="0"/>
      <c r="CS3" s="0"/>
      <c r="CT3" s="0"/>
      <c r="CU3" s="0"/>
      <c r="CV3" s="0"/>
      <c r="CW3" s="0"/>
      <c r="CX3" s="0"/>
      <c r="CY3" s="0"/>
      <c r="CZ3" s="0"/>
      <c r="DA3" s="0"/>
      <c r="DB3" s="0"/>
      <c r="DC3" s="0"/>
      <c r="DD3" s="0"/>
      <c r="DE3" s="0"/>
      <c r="DF3" s="0"/>
      <c r="DG3" s="0"/>
      <c r="DH3" s="0"/>
      <c r="DI3" s="0"/>
      <c r="DJ3" s="0"/>
      <c r="DK3" s="0"/>
      <c r="DL3" s="0"/>
      <c r="DM3" s="0"/>
      <c r="DN3" s="165"/>
      <c r="DO3" s="1"/>
      <c r="DP3" s="1"/>
      <c r="DQ3" s="1"/>
      <c r="DR3" s="1"/>
      <c r="DS3" s="1"/>
      <c r="DT3" s="1"/>
      <c r="DU3" s="1"/>
      <c r="DV3" s="1"/>
      <c r="DW3" s="1"/>
      <c r="DX3" s="1"/>
      <c r="DY3" s="1"/>
      <c r="DZ3" s="1"/>
      <c r="EA3" s="1"/>
      <c r="EB3" s="1"/>
      <c r="EC3" s="1"/>
      <c r="ED3" s="1"/>
      <c r="EE3" s="165"/>
      <c r="EF3" s="165"/>
      <c r="EG3" s="165"/>
      <c r="EH3" s="165"/>
      <c r="EI3" s="165"/>
      <c r="EJ3" s="165"/>
      <c r="EK3" s="165"/>
      <c r="EL3" s="165"/>
      <c r="AMI3" s="0"/>
      <c r="AMJ3" s="0"/>
    </row>
    <row r="4" customFormat="false" ht="12.25" hidden="false" customHeight="true" outlineLevel="0" collapsed="false">
      <c r="A4" s="182" t="s">
        <v>101</v>
      </c>
      <c r="B4" s="183"/>
      <c r="C4" s="184"/>
      <c r="AU4" s="0"/>
      <c r="AV4" s="0"/>
      <c r="AW4" s="0"/>
      <c r="AX4" s="0"/>
      <c r="AY4" s="0"/>
      <c r="AZ4" s="0"/>
      <c r="BA4" s="0"/>
      <c r="BB4" s="0"/>
      <c r="BC4" s="0"/>
      <c r="BD4" s="0"/>
    </row>
    <row r="5" customFormat="false" ht="12.25" hidden="false" customHeight="true" outlineLevel="0" collapsed="false">
      <c r="A5" s="185"/>
      <c r="B5" s="186"/>
      <c r="C5" s="186"/>
      <c r="AU5" s="0"/>
      <c r="AV5" s="0"/>
      <c r="AW5" s="0"/>
      <c r="AX5" s="0"/>
      <c r="AY5" s="0"/>
      <c r="AZ5" s="0"/>
      <c r="BA5" s="0"/>
      <c r="BB5" s="0"/>
      <c r="BC5" s="0"/>
      <c r="BD5" s="0"/>
    </row>
    <row r="6" customFormat="false" ht="12.25" hidden="false" customHeight="true" outlineLevel="0" collapsed="false">
      <c r="AU6" s="0"/>
      <c r="AV6" s="0"/>
      <c r="AW6" s="0"/>
      <c r="AX6" s="0"/>
      <c r="AY6" s="0"/>
      <c r="AZ6" s="0"/>
      <c r="BA6" s="0"/>
      <c r="BB6" s="0"/>
      <c r="BC6" s="0"/>
      <c r="BD6" s="0"/>
    </row>
    <row r="7" customFormat="false" ht="12.25" hidden="false" customHeight="true" outlineLevel="0" collapsed="false">
      <c r="A7" s="187"/>
      <c r="B7" s="188" t="s">
        <v>225</v>
      </c>
      <c r="C7" s="189"/>
      <c r="D7" s="190" t="s">
        <v>225</v>
      </c>
      <c r="E7" s="164"/>
      <c r="F7" s="191"/>
      <c r="G7" s="192"/>
      <c r="H7" s="165"/>
      <c r="I7" s="166"/>
      <c r="J7" s="167"/>
      <c r="K7" s="165"/>
      <c r="L7" s="165"/>
      <c r="M7" s="165"/>
      <c r="N7" s="165"/>
      <c r="O7" s="165"/>
    </row>
    <row r="8" customFormat="false" ht="12.25" hidden="false" customHeight="true" outlineLevel="0" collapsed="false">
      <c r="A8" s="160"/>
      <c r="B8" s="193" t="s">
        <v>226</v>
      </c>
      <c r="C8" s="194"/>
      <c r="D8" s="195" t="s">
        <v>227</v>
      </c>
      <c r="E8" s="196"/>
      <c r="F8" s="197"/>
      <c r="G8" s="198"/>
      <c r="H8" s="165"/>
      <c r="I8" s="166"/>
      <c r="J8" s="167"/>
      <c r="K8" s="165"/>
      <c r="L8" s="165"/>
      <c r="M8" s="165"/>
      <c r="N8" s="165"/>
      <c r="O8" s="165"/>
    </row>
    <row r="9" customFormat="false" ht="12.25" hidden="false" customHeight="true" outlineLevel="0" collapsed="false">
      <c r="A9" s="187"/>
      <c r="E9" s="199"/>
      <c r="F9" s="200"/>
      <c r="G9" s="198"/>
      <c r="H9" s="165"/>
      <c r="I9" s="166"/>
      <c r="J9" s="167"/>
      <c r="K9" s="165"/>
      <c r="L9" s="165"/>
      <c r="M9" s="165"/>
      <c r="N9" s="165"/>
      <c r="O9" s="165"/>
      <c r="P9" s="1"/>
      <c r="Q9" s="1"/>
    </row>
    <row r="10" customFormat="false" ht="12.25" hidden="false" customHeight="true" outlineLevel="0" collapsed="false">
      <c r="A10" s="187"/>
      <c r="B10" s="189"/>
      <c r="C10" s="201"/>
      <c r="D10" s="189"/>
      <c r="E10" s="189"/>
      <c r="F10" s="197"/>
      <c r="G10" s="197"/>
      <c r="H10" s="165"/>
      <c r="I10" s="166"/>
      <c r="J10" s="202"/>
      <c r="K10" s="165"/>
      <c r="L10" s="165"/>
      <c r="M10" s="165"/>
      <c r="N10" s="165"/>
      <c r="O10" s="165"/>
      <c r="P10" s="1"/>
      <c r="Q10" s="1"/>
    </row>
    <row r="11" customFormat="false" ht="12.25" hidden="false" customHeight="true" outlineLevel="0" collapsed="false">
      <c r="A11" s="1"/>
      <c r="B11" s="191" t="n">
        <v>1</v>
      </c>
      <c r="C11" s="201"/>
      <c r="D11" s="191" t="n">
        <v>1.2</v>
      </c>
      <c r="E11" s="189"/>
      <c r="F11" s="193" t="s">
        <v>166</v>
      </c>
      <c r="G11" s="203" t="s">
        <v>228</v>
      </c>
      <c r="H11" s="194"/>
      <c r="I11" s="1"/>
      <c r="J11" s="1"/>
      <c r="K11" s="1"/>
      <c r="L11" s="1"/>
      <c r="M11" s="1"/>
      <c r="N11" s="204"/>
      <c r="O11" s="196"/>
      <c r="P11" s="1"/>
      <c r="Q11" s="1"/>
    </row>
    <row r="12" customFormat="false" ht="12.25" hidden="false" customHeight="true" outlineLevel="0" collapsed="false">
      <c r="A12" s="196"/>
      <c r="B12" s="205"/>
      <c r="C12" s="201"/>
      <c r="D12" s="206"/>
      <c r="E12" s="189"/>
      <c r="F12" s="203"/>
      <c r="G12" s="203"/>
      <c r="H12" s="201"/>
      <c r="I12" s="1"/>
      <c r="J12" s="1"/>
      <c r="K12" s="1"/>
      <c r="L12" s="1"/>
      <c r="M12" s="1"/>
      <c r="N12" s="207"/>
      <c r="O12" s="208"/>
      <c r="P12" s="1"/>
      <c r="Q12" s="1"/>
    </row>
    <row r="13" customFormat="false" ht="12.25" hidden="false" customHeight="true" outlineLevel="0" collapsed="false">
      <c r="B13" s="209" t="n">
        <v>24</v>
      </c>
      <c r="C13" s="201"/>
      <c r="D13" s="209" t="n">
        <v>24</v>
      </c>
      <c r="E13" s="189"/>
      <c r="F13" s="193" t="s">
        <v>229</v>
      </c>
      <c r="G13" s="203"/>
      <c r="H13" s="201"/>
      <c r="I13" s="1"/>
      <c r="J13" s="1"/>
      <c r="K13" s="1"/>
      <c r="L13" s="1"/>
      <c r="M13" s="1"/>
      <c r="N13" s="207"/>
      <c r="O13" s="208"/>
      <c r="P13" s="1"/>
      <c r="Q13" s="1"/>
    </row>
    <row r="14" customFormat="false" ht="12.25" hidden="false" customHeight="true" outlineLevel="0" collapsed="false">
      <c r="A14" s="210"/>
      <c r="B14" s="205"/>
      <c r="C14" s="189"/>
      <c r="D14" s="211"/>
      <c r="E14" s="189"/>
      <c r="F14" s="212"/>
      <c r="G14" s="212"/>
      <c r="H14" s="200"/>
      <c r="I14" s="1"/>
      <c r="J14" s="1"/>
      <c r="K14" s="1"/>
      <c r="L14" s="1"/>
      <c r="M14" s="1"/>
      <c r="N14" s="211"/>
      <c r="O14" s="196"/>
      <c r="P14" s="1"/>
      <c r="Q14" s="1"/>
    </row>
    <row r="15" customFormat="false" ht="12.25" hidden="false" customHeight="true" outlineLevel="0" collapsed="false">
      <c r="A15" s="210"/>
      <c r="B15" s="191" t="n">
        <f aca="false">B13*B11</f>
        <v>24</v>
      </c>
      <c r="C15" s="201"/>
      <c r="D15" s="191" t="n">
        <f aca="false">D13*D11</f>
        <v>28.8</v>
      </c>
      <c r="E15" s="189"/>
      <c r="F15" s="193" t="s">
        <v>230</v>
      </c>
      <c r="G15" s="203"/>
      <c r="H15" s="213"/>
      <c r="I15" s="1"/>
      <c r="J15" s="1"/>
      <c r="K15" s="1"/>
      <c r="L15" s="1"/>
      <c r="M15" s="1"/>
      <c r="N15" s="1"/>
      <c r="O15" s="193"/>
      <c r="P15" s="1"/>
      <c r="Q15" s="1"/>
    </row>
    <row r="16" customFormat="false" ht="12.25" hidden="false" customHeight="true" outlineLevel="0" collapsed="false">
      <c r="A16" s="210"/>
      <c r="B16" s="205"/>
      <c r="C16" s="201"/>
      <c r="D16" s="206"/>
      <c r="E16" s="189"/>
      <c r="F16" s="203"/>
      <c r="G16" s="203"/>
      <c r="H16" s="213"/>
      <c r="I16" s="1"/>
      <c r="J16" s="1"/>
      <c r="K16" s="1"/>
      <c r="L16" s="1"/>
      <c r="M16" s="1"/>
      <c r="N16" s="1"/>
      <c r="O16" s="193"/>
      <c r="P16" s="1"/>
      <c r="Q16" s="1"/>
    </row>
    <row r="17" customFormat="false" ht="12.25" hidden="false" customHeight="true" outlineLevel="0" collapsed="false">
      <c r="A17" s="210"/>
      <c r="B17" s="191" t="n">
        <f aca="false">B15/12</f>
        <v>2</v>
      </c>
      <c r="C17" s="201"/>
      <c r="D17" s="191" t="n">
        <f aca="false">D15/12</f>
        <v>2.4</v>
      </c>
      <c r="E17" s="189"/>
      <c r="F17" s="193" t="s">
        <v>231</v>
      </c>
      <c r="G17" s="203"/>
      <c r="H17" s="213"/>
      <c r="I17" s="1"/>
      <c r="J17" s="1"/>
      <c r="K17" s="1"/>
      <c r="L17" s="1"/>
      <c r="M17" s="1"/>
      <c r="N17" s="1"/>
      <c r="O17" s="193"/>
      <c r="P17" s="1"/>
      <c r="Q17" s="1"/>
    </row>
    <row r="18" customFormat="false" ht="12.25" hidden="false" customHeight="true" outlineLevel="0" collapsed="false">
      <c r="A18" s="210"/>
      <c r="B18" s="196"/>
      <c r="C18" s="196"/>
      <c r="D18" s="191"/>
      <c r="E18" s="196"/>
      <c r="F18" s="191"/>
      <c r="G18" s="193"/>
      <c r="H18" s="213"/>
      <c r="I18" s="1"/>
      <c r="J18" s="1"/>
      <c r="K18" s="1"/>
      <c r="L18" s="1"/>
      <c r="M18" s="1"/>
      <c r="N18" s="1"/>
      <c r="O18" s="214"/>
      <c r="P18" s="1"/>
      <c r="Q18" s="1"/>
    </row>
    <row r="19" customFormat="false" ht="12.25" hidden="false" customHeight="true" outlineLevel="0" collapsed="false">
      <c r="A19" s="215"/>
      <c r="F19" s="197"/>
      <c r="G19" s="197"/>
      <c r="H19" s="213"/>
      <c r="I19" s="1"/>
      <c r="J19" s="1"/>
      <c r="K19" s="1"/>
      <c r="L19" s="1"/>
      <c r="M19" s="1"/>
      <c r="N19" s="1"/>
      <c r="O19" s="193"/>
      <c r="P19" s="1"/>
      <c r="Q19" s="1"/>
    </row>
    <row r="20" customFormat="false" ht="12.25" hidden="false" customHeight="true" outlineLevel="0" collapsed="false">
      <c r="A20" s="210"/>
      <c r="F20" s="213"/>
      <c r="G20" s="213"/>
      <c r="H20" s="213"/>
      <c r="I20" s="1"/>
      <c r="J20" s="1"/>
      <c r="K20" s="1"/>
      <c r="L20" s="1"/>
      <c r="M20" s="1"/>
      <c r="N20" s="1"/>
      <c r="O20" s="193"/>
      <c r="P20" s="1"/>
      <c r="Q20" s="1"/>
    </row>
    <row r="21" customFormat="false" ht="12.25" hidden="false" customHeight="true" outlineLevel="0" collapsed="false">
      <c r="A21" s="196"/>
      <c r="B21" s="216" t="s">
        <v>232</v>
      </c>
      <c r="C21" s="1"/>
      <c r="D21" s="210" t="s">
        <v>232</v>
      </c>
      <c r="E21" s="200"/>
      <c r="F21" s="213"/>
      <c r="G21" s="213"/>
      <c r="H21" s="213"/>
      <c r="I21" s="1"/>
      <c r="J21" s="1"/>
      <c r="K21" s="1"/>
      <c r="L21" s="1"/>
      <c r="M21" s="1"/>
      <c r="N21" s="1"/>
      <c r="O21" s="193"/>
      <c r="P21" s="1"/>
      <c r="Q21" s="1"/>
      <c r="Y21" s="0" t="s">
        <v>233</v>
      </c>
    </row>
    <row r="22" customFormat="false" ht="12.25" hidden="false" customHeight="true" outlineLevel="0" collapsed="false">
      <c r="A22" s="196"/>
      <c r="B22" s="193" t="s">
        <v>226</v>
      </c>
      <c r="C22" s="1"/>
      <c r="D22" s="217" t="s">
        <v>227</v>
      </c>
      <c r="E22" s="196"/>
      <c r="F22" s="213"/>
      <c r="G22" s="213"/>
      <c r="H22" s="213"/>
      <c r="I22" s="1"/>
      <c r="J22" s="1"/>
      <c r="K22" s="1"/>
      <c r="L22" s="1"/>
      <c r="M22" s="1"/>
      <c r="N22" s="193"/>
      <c r="O22" s="193"/>
      <c r="P22" s="1"/>
      <c r="Q22" s="1"/>
    </row>
    <row r="23" customFormat="false" ht="12.25" hidden="false" customHeight="true" outlineLevel="0" collapsed="false">
      <c r="A23" s="189"/>
      <c r="B23" s="189"/>
      <c r="C23" s="1"/>
      <c r="D23" s="189"/>
      <c r="E23" s="201"/>
      <c r="F23" s="213"/>
      <c r="G23" s="213"/>
      <c r="H23" s="213"/>
      <c r="I23" s="200"/>
      <c r="J23" s="189"/>
      <c r="K23" s="189"/>
      <c r="L23" s="200"/>
      <c r="M23" s="203"/>
      <c r="N23" s="203"/>
      <c r="O23" s="203"/>
      <c r="P23" s="1"/>
      <c r="Q23" s="1"/>
    </row>
    <row r="24" customFormat="false" ht="12.25" hidden="false" customHeight="true" outlineLevel="0" collapsed="false">
      <c r="A24" s="218"/>
      <c r="B24" s="191" t="n">
        <v>0.8</v>
      </c>
      <c r="C24" s="1"/>
      <c r="D24" s="191" t="n">
        <v>0.8</v>
      </c>
      <c r="E24" s="201"/>
      <c r="F24" s="193" t="s">
        <v>166</v>
      </c>
      <c r="G24" s="203" t="s">
        <v>228</v>
      </c>
      <c r="H24" s="213"/>
      <c r="I24" s="1"/>
      <c r="J24" s="1"/>
      <c r="K24" s="194"/>
      <c r="L24" s="196"/>
      <c r="M24" s="214"/>
      <c r="N24" s="214"/>
      <c r="O24" s="214"/>
      <c r="P24" s="1"/>
      <c r="Q24" s="1"/>
    </row>
    <row r="25" customFormat="false" ht="12.25" hidden="false" customHeight="true" outlineLevel="0" collapsed="false">
      <c r="A25" s="189"/>
      <c r="B25" s="189"/>
      <c r="C25" s="1"/>
      <c r="D25" s="211"/>
      <c r="E25" s="201"/>
      <c r="F25" s="203"/>
      <c r="G25" s="203"/>
      <c r="H25" s="213"/>
      <c r="I25" s="1"/>
      <c r="J25" s="1"/>
      <c r="K25" s="189"/>
      <c r="L25" s="189"/>
      <c r="M25" s="219"/>
      <c r="N25" s="219"/>
      <c r="O25" s="214"/>
      <c r="P25" s="1"/>
      <c r="Q25" s="1"/>
    </row>
    <row r="26" customFormat="false" ht="12.25" hidden="false" customHeight="true" outlineLevel="0" collapsed="false">
      <c r="A26" s="189"/>
      <c r="B26" s="209" t="n">
        <v>24</v>
      </c>
      <c r="C26" s="1"/>
      <c r="D26" s="209" t="n">
        <v>24</v>
      </c>
      <c r="E26" s="201"/>
      <c r="F26" s="193" t="s">
        <v>229</v>
      </c>
      <c r="G26" s="203"/>
      <c r="H26" s="213"/>
      <c r="I26" s="1"/>
      <c r="J26" s="1"/>
      <c r="K26" s="189"/>
      <c r="L26" s="189"/>
      <c r="M26" s="219"/>
      <c r="N26" s="219"/>
      <c r="O26" s="214"/>
      <c r="P26" s="1"/>
      <c r="Q26" s="1"/>
    </row>
    <row r="27" customFormat="false" ht="12.25" hidden="false" customHeight="true" outlineLevel="0" collapsed="false">
      <c r="A27" s="189"/>
      <c r="B27" s="189"/>
      <c r="C27" s="1"/>
      <c r="D27" s="189"/>
      <c r="E27" s="201"/>
      <c r="F27" s="212"/>
      <c r="G27" s="212"/>
      <c r="H27" s="213"/>
      <c r="I27" s="1"/>
      <c r="J27" s="1"/>
      <c r="K27" s="189"/>
      <c r="L27" s="189"/>
      <c r="M27" s="219"/>
      <c r="N27" s="219"/>
      <c r="O27" s="214"/>
      <c r="P27" s="1"/>
      <c r="Q27" s="1"/>
    </row>
    <row r="28" customFormat="false" ht="12.25" hidden="false" customHeight="true" outlineLevel="0" collapsed="false">
      <c r="A28" s="189"/>
      <c r="B28" s="191" t="n">
        <f aca="false">B26*B24</f>
        <v>19.2</v>
      </c>
      <c r="C28" s="1"/>
      <c r="D28" s="191" t="n">
        <f aca="false">D26*D24</f>
        <v>19.2</v>
      </c>
      <c r="E28" s="201"/>
      <c r="F28" s="193" t="s">
        <v>230</v>
      </c>
      <c r="G28" s="203"/>
      <c r="H28" s="213"/>
      <c r="I28" s="1"/>
      <c r="J28" s="1"/>
      <c r="K28" s="1"/>
      <c r="L28" s="1"/>
      <c r="M28" s="1"/>
      <c r="N28" s="1"/>
      <c r="O28" s="193"/>
      <c r="P28" s="1"/>
      <c r="Q28" s="1"/>
    </row>
    <row r="29" customFormat="false" ht="12.25" hidden="false" customHeight="true" outlineLevel="0" collapsed="false">
      <c r="A29" s="189"/>
      <c r="B29" s="189"/>
      <c r="C29" s="1"/>
      <c r="D29" s="206"/>
      <c r="E29" s="201"/>
      <c r="F29" s="203"/>
      <c r="G29" s="203"/>
      <c r="H29" s="213"/>
      <c r="I29" s="1"/>
      <c r="J29" s="1"/>
      <c r="K29" s="1"/>
      <c r="L29" s="1"/>
      <c r="M29" s="1"/>
      <c r="N29" s="1"/>
      <c r="O29" s="193"/>
      <c r="P29" s="1"/>
      <c r="Q29" s="1"/>
    </row>
    <row r="30" customFormat="false" ht="12.25" hidden="false" customHeight="true" outlineLevel="0" collapsed="false">
      <c r="A30" s="189"/>
      <c r="B30" s="191" t="n">
        <f aca="false">B28/12</f>
        <v>1.6</v>
      </c>
      <c r="C30" s="1"/>
      <c r="D30" s="191" t="n">
        <f aca="false">D28/12</f>
        <v>1.6</v>
      </c>
      <c r="E30" s="201"/>
      <c r="F30" s="193" t="s">
        <v>231</v>
      </c>
      <c r="G30" s="203"/>
      <c r="H30" s="213"/>
      <c r="I30" s="1"/>
      <c r="J30" s="1"/>
      <c r="K30" s="1"/>
      <c r="L30" s="1"/>
      <c r="M30" s="1"/>
      <c r="N30" s="1"/>
      <c r="O30" s="193"/>
      <c r="P30" s="1"/>
      <c r="Q30" s="1"/>
    </row>
    <row r="31" customFormat="false" ht="12.25" hidden="false" customHeight="true" outlineLevel="0" collapsed="false">
      <c r="A31" s="189"/>
      <c r="H31" s="213"/>
      <c r="I31" s="1"/>
      <c r="J31" s="1"/>
      <c r="K31" s="1"/>
      <c r="L31" s="1"/>
      <c r="M31" s="1"/>
      <c r="N31" s="1"/>
      <c r="O31" s="214"/>
      <c r="P31" s="1"/>
      <c r="Q31" s="1"/>
    </row>
    <row r="32" customFormat="false" ht="12.25" hidden="false" customHeight="true" outlineLevel="0" collapsed="false">
      <c r="A32" s="189"/>
      <c r="H32" s="213"/>
      <c r="I32" s="1"/>
      <c r="J32" s="1"/>
      <c r="K32" s="1"/>
      <c r="L32" s="1"/>
      <c r="M32" s="1"/>
      <c r="N32" s="1"/>
      <c r="O32" s="193"/>
      <c r="P32" s="1"/>
      <c r="Q32" s="1"/>
    </row>
    <row r="33" customFormat="false" ht="12.25" hidden="false" customHeight="true" outlineLevel="0" collapsed="false">
      <c r="A33" s="189"/>
      <c r="D33" s="220" t="n">
        <f aca="false">' Benchmark Schedule'!J109</f>
        <v>11.5</v>
      </c>
      <c r="E33" s="1"/>
      <c r="F33" s="193" t="s">
        <v>234</v>
      </c>
      <c r="H33" s="213"/>
      <c r="I33" s="1"/>
      <c r="J33" s="1"/>
      <c r="K33" s="1"/>
      <c r="L33" s="1"/>
      <c r="M33" s="1"/>
      <c r="N33" s="1"/>
      <c r="O33" s="193"/>
      <c r="P33" s="1"/>
      <c r="Q33" s="1"/>
    </row>
  </sheetData>
  <sheetProtection sheet="true" objects="true" scenarios="true"/>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tabColor rgb="FFFFFF99"/>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22" width="7.55"/>
    <col collapsed="false" customWidth="true" hidden="false" outlineLevel="0" max="3" min="3" style="223" width="4.5"/>
    <col collapsed="false" customWidth="true" hidden="false" outlineLevel="0" max="4" min="4" style="172" width="5.07"/>
    <col collapsed="false" customWidth="true" hidden="false" outlineLevel="0" max="5" min="5" style="172" width="8.02"/>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7.13"/>
    <col collapsed="false" customWidth="true" hidden="false" outlineLevel="0" max="27" min="27" style="171" width="7.13"/>
    <col collapsed="false" customWidth="true" hidden="false" outlineLevel="0" max="50" min="28" style="173" width="7.13"/>
    <col collapsed="false" customWidth="true" hidden="false" outlineLevel="0" max="51" min="51" style="224" width="7.13"/>
    <col collapsed="false" customWidth="true" hidden="false" outlineLevel="0" max="58" min="52" style="173" width="7.13"/>
    <col collapsed="false" customWidth="true" hidden="false" outlineLevel="0" max="59" min="59" style="165" width="7.13"/>
    <col collapsed="false" customWidth="true" hidden="false" outlineLevel="0" max="61" min="60" style="165" width="6.48"/>
    <col collapsed="false" customWidth="true" hidden="false" outlineLevel="0" max="62" min="62" style="225" width="6.48"/>
    <col collapsed="false" customWidth="true" hidden="false" outlineLevel="0" max="63" min="63" style="226" width="5.66"/>
    <col collapsed="false" customWidth="true" hidden="true" outlineLevel="0" max="64" min="64" style="227" width="20.28"/>
    <col collapsed="false" customWidth="true" hidden="true" outlineLevel="0" max="65" min="65" style="227" width="6.95"/>
    <col collapsed="false" customWidth="true" hidden="true" outlineLevel="0" max="66" min="66" style="227" width="7.07"/>
    <col collapsed="false" customWidth="true" hidden="true" outlineLevel="0" max="67" min="67" style="227" width="8.4"/>
    <col collapsed="false" customWidth="true" hidden="true" outlineLevel="0" max="68" min="68" style="227" width="6.21"/>
    <col collapsed="false" customWidth="true" hidden="true" outlineLevel="0" max="69" min="69" style="227" width="7.75"/>
    <col collapsed="false" customWidth="true" hidden="true" outlineLevel="0" max="70" min="70" style="227" width="8.48"/>
    <col collapsed="false" customWidth="true" hidden="true" outlineLevel="0" max="71" min="71" style="227" width="11.23"/>
    <col collapsed="false" customWidth="true" hidden="true" outlineLevel="0" max="72" min="72" style="227" width="8.12"/>
    <col collapsed="false" customWidth="true" hidden="true" outlineLevel="0" max="73" min="73" style="227" width="10.68"/>
    <col collapsed="false" customWidth="true" hidden="true" outlineLevel="0" max="74" min="74" style="227" width="7.4"/>
    <col collapsed="false" customWidth="true" hidden="true" outlineLevel="0" max="75" min="75" style="227" width="6.15"/>
    <col collapsed="false" customWidth="true" hidden="true" outlineLevel="0" max="76" min="76" style="227" width="9.01"/>
    <col collapsed="false" customWidth="true" hidden="true" outlineLevel="0" max="77" min="77" style="227" width="8.58"/>
    <col collapsed="false" customWidth="true" hidden="true" outlineLevel="0" max="78" min="78" style="227" width="9.98"/>
    <col collapsed="false" customWidth="true" hidden="true" outlineLevel="0" max="79" min="79" style="227" width="8.67"/>
    <col collapsed="false" customWidth="true" hidden="false" outlineLevel="0" max="80" min="80" style="227" width="6.19"/>
    <col collapsed="false" customWidth="true" hidden="false" outlineLevel="0" max="81" min="81" style="227" width="8.54"/>
    <col collapsed="false" customWidth="true" hidden="false" outlineLevel="0" max="84" min="82" style="227" width="6.48"/>
    <col collapsed="false" customWidth="true" hidden="false" outlineLevel="0" max="85" min="85" style="228" width="13.15"/>
    <col collapsed="false" customWidth="true" hidden="false" outlineLevel="0" max="98" min="86" style="171" width="6.48"/>
    <col collapsed="false" customWidth="true" hidden="false" outlineLevel="0" max="117" min="99" style="22" width="6.48"/>
    <col collapsed="false" customWidth="true" hidden="false" outlineLevel="0" max="118" min="118" style="163" width="6.48"/>
    <col collapsed="false" customWidth="true" hidden="false" outlineLevel="0" max="134" min="119" style="28" width="6.48"/>
    <col collapsed="false" customWidth="true" hidden="false" outlineLevel="0" max="142" min="135" style="163" width="6.48"/>
    <col collapsed="false" customWidth="true" hidden="false" outlineLevel="0" max="481" min="143" style="171" width="6.48"/>
    <col collapsed="false" customWidth="true" hidden="false" outlineLevel="0" max="483" min="482" style="173" width="6.48"/>
    <col collapsed="false" customWidth="true" hidden="false" outlineLevel="0" max="500" min="484" style="171" width="6.48"/>
    <col collapsed="false" customWidth="false" hidden="false" outlineLevel="0" max="1022" min="501" style="173" width="11.57"/>
  </cols>
  <sheetData>
    <row r="1" customFormat="false" ht="9.4" hidden="false" customHeight="true" outlineLevel="0" collapsed="false">
      <c r="A1" s="223"/>
      <c r="B1" s="229"/>
      <c r="C1" s="230"/>
      <c r="D1" s="171"/>
      <c r="H1" s="172"/>
      <c r="I1" s="174"/>
      <c r="J1" s="175"/>
      <c r="AA1" s="173"/>
      <c r="AB1" s="171"/>
      <c r="AR1" s="171"/>
      <c r="AY1" s="173"/>
      <c r="BG1" s="173"/>
      <c r="BH1" s="171"/>
      <c r="BK1" s="231"/>
      <c r="BL1" s="226"/>
      <c r="BP1" s="231"/>
    </row>
    <row r="2" customFormat="false" ht="18.8" hidden="false" customHeight="true" outlineLevel="0" collapsed="false">
      <c r="A2" s="0"/>
      <c r="B2" s="0"/>
      <c r="C2" s="232"/>
      <c r="D2" s="0"/>
      <c r="E2" s="0"/>
      <c r="F2" s="0"/>
      <c r="G2" s="0"/>
      <c r="H2" s="0"/>
      <c r="I2" s="0"/>
      <c r="J2" s="0"/>
      <c r="K2" s="0"/>
      <c r="L2" s="0"/>
      <c r="M2" s="0"/>
      <c r="N2" s="0"/>
      <c r="O2" s="0"/>
      <c r="P2" s="0"/>
      <c r="Q2" s="0"/>
      <c r="R2" s="0"/>
      <c r="S2" s="0"/>
      <c r="T2" s="0"/>
      <c r="U2" s="0"/>
      <c r="V2" s="0"/>
      <c r="W2" s="0"/>
      <c r="X2" s="0"/>
      <c r="Y2" s="0"/>
      <c r="Z2" s="0"/>
      <c r="AA2" s="0"/>
      <c r="AB2" s="171"/>
      <c r="AR2" s="171"/>
      <c r="AY2" s="173"/>
      <c r="BG2" s="173"/>
      <c r="BH2" s="171"/>
      <c r="BK2" s="231"/>
      <c r="BL2" s="226"/>
      <c r="BM2" s="233" t="s">
        <v>235</v>
      </c>
      <c r="BN2" s="233" t="s">
        <v>236</v>
      </c>
      <c r="BO2" s="227" t="s">
        <v>237</v>
      </c>
      <c r="BP2" s="227" t="s">
        <v>238</v>
      </c>
      <c r="BQ2" s="233" t="s">
        <v>235</v>
      </c>
      <c r="BR2" s="233" t="s">
        <v>239</v>
      </c>
      <c r="BS2" s="233" t="s">
        <v>240</v>
      </c>
      <c r="BT2" s="227" t="s">
        <v>157</v>
      </c>
      <c r="BU2" s="233" t="s">
        <v>241</v>
      </c>
      <c r="BV2" s="233" t="s">
        <v>242</v>
      </c>
      <c r="BW2" s="233" t="s">
        <v>238</v>
      </c>
      <c r="BX2" s="227" t="s">
        <v>243</v>
      </c>
      <c r="BY2" s="227" t="s">
        <v>244</v>
      </c>
      <c r="BZ2" s="234" t="s">
        <v>245</v>
      </c>
      <c r="CA2" s="234" t="s">
        <v>246</v>
      </c>
    </row>
    <row r="3" customFormat="false" ht="14.4" hidden="false" customHeight="true" outlineLevel="0" collapsed="false">
      <c r="A3" s="0"/>
      <c r="B3" s="0"/>
      <c r="C3" s="232"/>
      <c r="D3" s="0"/>
      <c r="E3" s="0"/>
      <c r="F3" s="0"/>
      <c r="G3" s="0"/>
      <c r="H3" s="0"/>
      <c r="I3" s="0"/>
      <c r="J3" s="0"/>
      <c r="K3" s="0"/>
      <c r="L3" s="0"/>
      <c r="M3" s="0"/>
      <c r="N3" s="0"/>
      <c r="O3" s="0"/>
      <c r="P3" s="0"/>
      <c r="Q3" s="0"/>
      <c r="R3" s="0"/>
      <c r="S3" s="0"/>
      <c r="T3" s="1"/>
      <c r="U3" s="0"/>
      <c r="V3" s="0"/>
      <c r="W3" s="0"/>
      <c r="X3" s="0"/>
      <c r="Y3" s="0"/>
      <c r="Z3" s="0"/>
      <c r="AA3" s="0"/>
      <c r="AB3" s="171"/>
      <c r="AR3" s="171"/>
      <c r="AY3" s="173"/>
      <c r="BG3" s="173"/>
      <c r="BH3" s="171"/>
      <c r="BK3" s="231"/>
      <c r="BL3" s="226"/>
      <c r="BM3" s="233" t="s">
        <v>247</v>
      </c>
      <c r="BN3" s="234" t="s">
        <v>247</v>
      </c>
      <c r="BO3" s="227" t="s">
        <v>248</v>
      </c>
      <c r="BP3" s="233" t="s">
        <v>247</v>
      </c>
      <c r="BQ3" s="233" t="s">
        <v>249</v>
      </c>
      <c r="BR3" s="233" t="s">
        <v>249</v>
      </c>
      <c r="BS3" s="233" t="s">
        <v>249</v>
      </c>
      <c r="BT3" s="227" t="s">
        <v>249</v>
      </c>
      <c r="BU3" s="233" t="s">
        <v>250</v>
      </c>
      <c r="BV3" s="233" t="s">
        <v>249</v>
      </c>
      <c r="BW3" s="233" t="s">
        <v>249</v>
      </c>
      <c r="BX3" s="227" t="s">
        <v>251</v>
      </c>
      <c r="BY3" s="227" t="s">
        <v>252</v>
      </c>
      <c r="BZ3" s="234" t="s">
        <v>253</v>
      </c>
      <c r="CA3" s="234" t="s">
        <v>245</v>
      </c>
    </row>
    <row r="4" customFormat="false" ht="12.95" hidden="false" customHeight="true" outlineLevel="0" collapsed="false">
      <c r="A4" s="0"/>
      <c r="B4" s="0"/>
      <c r="C4" s="232"/>
      <c r="D4" s="0"/>
      <c r="E4" s="0"/>
      <c r="F4" s="0"/>
      <c r="G4" s="0"/>
      <c r="H4" s="0"/>
      <c r="I4" s="0"/>
      <c r="J4" s="0"/>
      <c r="K4" s="0"/>
      <c r="L4" s="0"/>
      <c r="M4" s="0"/>
      <c r="N4" s="0"/>
      <c r="O4" s="0"/>
      <c r="P4" s="0"/>
      <c r="Q4" s="0"/>
      <c r="R4" s="0"/>
      <c r="S4" s="0"/>
      <c r="T4" s="0"/>
      <c r="U4" s="0"/>
      <c r="V4" s="0"/>
      <c r="W4" s="0"/>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171"/>
      <c r="BK4" s="231"/>
      <c r="BL4" s="226"/>
    </row>
    <row r="5" customFormat="false" ht="12.95" hidden="false" customHeight="true" outlineLevel="0" collapsed="false">
      <c r="A5" s="0"/>
      <c r="B5" s="0"/>
      <c r="C5" s="232"/>
      <c r="D5" s="0"/>
      <c r="E5" s="0"/>
      <c r="F5" s="0"/>
      <c r="G5" s="0"/>
      <c r="H5" s="0"/>
      <c r="I5" s="0"/>
      <c r="J5" s="0"/>
      <c r="K5" s="0"/>
      <c r="L5" s="0"/>
      <c r="M5" s="0"/>
      <c r="N5" s="0"/>
      <c r="O5" s="0"/>
      <c r="P5" s="0"/>
      <c r="Q5" s="0"/>
      <c r="R5" s="0"/>
      <c r="S5" s="0"/>
      <c r="T5" s="0"/>
      <c r="U5" s="0"/>
      <c r="V5" s="0"/>
      <c r="W5" s="0"/>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171"/>
      <c r="BK5" s="231"/>
      <c r="BL5" s="226" t="s">
        <v>254</v>
      </c>
      <c r="BM5" s="234" t="n">
        <f aca="false">AP72</f>
        <v>0</v>
      </c>
      <c r="BN5" s="234" t="n">
        <f aca="false">AQ72</f>
        <v>0</v>
      </c>
      <c r="BO5" s="227" t="n">
        <f aca="false">BM5-BN5</f>
        <v>0</v>
      </c>
      <c r="BP5" s="233" t="n">
        <f aca="false">BW5/80</f>
        <v>0</v>
      </c>
      <c r="BQ5" s="227" t="n">
        <f aca="false">BM5*80</f>
        <v>0</v>
      </c>
      <c r="BR5" s="234" t="n">
        <f aca="false">AR72</f>
        <v>0</v>
      </c>
      <c r="BS5" s="234" t="n">
        <f aca="false">AI72</f>
        <v>0</v>
      </c>
      <c r="BT5" s="227" t="n">
        <f aca="false">AJ72</f>
        <v>0</v>
      </c>
      <c r="BU5" s="227" t="n">
        <f aca="false">BQ5-(BR5-BS5-BT5)</f>
        <v>0</v>
      </c>
      <c r="BV5" s="233" t="n">
        <f aca="false">AS72</f>
        <v>0</v>
      </c>
      <c r="BW5" s="233" t="n">
        <f aca="false">BR5-(BS5+BT5)</f>
        <v>0</v>
      </c>
      <c r="BZ5" s="227" t="n">
        <f aca="false">BS72</f>
        <v>0</v>
      </c>
      <c r="CA5" s="227" t="n">
        <f aca="false">BT72</f>
        <v>0</v>
      </c>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171"/>
      <c r="BI6" s="165"/>
      <c r="BJ6" s="225"/>
      <c r="BK6" s="231"/>
      <c r="BL6" s="236"/>
      <c r="BM6" s="237"/>
      <c r="BN6" s="227"/>
      <c r="BO6" s="227"/>
      <c r="BP6" s="233"/>
      <c r="BQ6" s="227"/>
      <c r="BR6" s="227"/>
      <c r="BS6" s="234"/>
      <c r="BT6" s="227"/>
      <c r="BU6" s="227"/>
      <c r="BV6" s="227"/>
      <c r="BW6" s="233"/>
      <c r="BX6" s="227"/>
      <c r="BY6" s="227"/>
      <c r="BZ6" s="227"/>
      <c r="CA6" s="227"/>
      <c r="CB6" s="227"/>
      <c r="CC6" s="227"/>
      <c r="CD6" s="227"/>
      <c r="CE6" s="227"/>
      <c r="CF6" s="227"/>
      <c r="CG6" s="228"/>
      <c r="CH6" s="171"/>
      <c r="CI6" s="171"/>
      <c r="CJ6" s="171"/>
      <c r="CK6" s="171"/>
      <c r="CL6" s="171"/>
      <c r="CM6" s="171"/>
      <c r="CN6" s="171"/>
      <c r="CO6" s="171"/>
      <c r="CP6" s="171"/>
      <c r="CQ6" s="171"/>
      <c r="CR6" s="171"/>
      <c r="CS6" s="171"/>
      <c r="CT6" s="171"/>
      <c r="CU6" s="22"/>
      <c r="CV6" s="22"/>
      <c r="CW6" s="22"/>
      <c r="CX6" s="22"/>
      <c r="CY6" s="22"/>
      <c r="CZ6" s="22"/>
      <c r="DA6" s="22"/>
      <c r="DB6" s="22"/>
      <c r="DC6" s="22"/>
      <c r="DD6" s="22"/>
      <c r="DE6" s="22"/>
      <c r="DF6" s="22"/>
      <c r="DG6" s="22"/>
      <c r="DH6" s="22"/>
      <c r="DI6" s="22"/>
      <c r="DJ6" s="22"/>
      <c r="DK6" s="22"/>
      <c r="DL6" s="22"/>
      <c r="DM6" s="22"/>
      <c r="DO6" s="28"/>
      <c r="DP6" s="28"/>
      <c r="DQ6" s="28"/>
      <c r="DR6" s="28"/>
      <c r="DS6" s="28"/>
      <c r="DT6" s="28"/>
      <c r="DU6" s="28"/>
      <c r="DV6" s="28"/>
      <c r="DW6" s="28"/>
      <c r="DX6" s="28"/>
      <c r="DY6" s="28"/>
      <c r="DZ6" s="28"/>
      <c r="EA6" s="28"/>
      <c r="EB6" s="28"/>
      <c r="EC6" s="28"/>
      <c r="ED6" s="28"/>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I7" s="165"/>
      <c r="BJ7" s="225"/>
      <c r="BK7" s="231"/>
      <c r="BL7" s="226" t="s">
        <v>255</v>
      </c>
      <c r="BM7" s="227" t="n">
        <f aca="false">AP76+AP74</f>
        <v>0</v>
      </c>
      <c r="BN7" s="227" t="n">
        <f aca="false">AQ76+AQ74</f>
        <v>0</v>
      </c>
      <c r="BO7" s="227" t="n">
        <f aca="false">BM7-BN7</f>
        <v>0</v>
      </c>
      <c r="BP7" s="233" t="n">
        <f aca="false">BW7/80</f>
        <v>0</v>
      </c>
      <c r="BQ7" s="227" t="n">
        <f aca="false">BM7*80</f>
        <v>0</v>
      </c>
      <c r="BR7" s="227" t="n">
        <f aca="false">AR76</f>
        <v>0</v>
      </c>
      <c r="BS7" s="234" t="n">
        <f aca="false">AI74+AI76</f>
        <v>0</v>
      </c>
      <c r="BT7" s="227" t="n">
        <f aca="false">AJ76+AJ74</f>
        <v>0</v>
      </c>
      <c r="BU7" s="227" t="n">
        <f aca="false">BQ7-(BR7-BS7-BT7)</f>
        <v>0</v>
      </c>
      <c r="BV7" s="227" t="n">
        <f aca="false">SUM(AS74,AS76)</f>
        <v>0</v>
      </c>
      <c r="BW7" s="233" t="n">
        <f aca="false">BR7-(BS7+BT7)</f>
        <v>0</v>
      </c>
      <c r="BX7" s="227"/>
      <c r="BY7" s="227"/>
      <c r="BZ7" s="227" t="n">
        <f aca="false">BS76+BS74</f>
        <v>0</v>
      </c>
      <c r="CA7" s="227" t="n">
        <f aca="false">BT76</f>
        <v>0</v>
      </c>
      <c r="CB7" s="227"/>
      <c r="CC7" s="227"/>
      <c r="CD7" s="227"/>
      <c r="CE7" s="227"/>
      <c r="CF7" s="227"/>
      <c r="CG7" s="228"/>
      <c r="CU7" s="22"/>
      <c r="CV7" s="22"/>
      <c r="CW7" s="22"/>
      <c r="CX7" s="22"/>
      <c r="CY7" s="22"/>
      <c r="CZ7" s="22"/>
      <c r="DA7" s="22"/>
      <c r="DB7" s="22"/>
      <c r="DC7" s="22"/>
      <c r="DD7" s="22"/>
      <c r="DE7" s="22"/>
      <c r="DF7" s="22"/>
      <c r="DG7" s="22"/>
      <c r="DH7" s="22"/>
      <c r="DI7" s="22"/>
      <c r="DJ7" s="22"/>
      <c r="DK7" s="22"/>
      <c r="DL7" s="22"/>
      <c r="DM7" s="22"/>
      <c r="DN7" s="163"/>
      <c r="DO7" s="28"/>
      <c r="DP7" s="28"/>
      <c r="DQ7" s="28"/>
      <c r="DR7" s="28"/>
      <c r="DS7" s="28"/>
      <c r="DT7" s="28"/>
      <c r="DU7" s="28"/>
      <c r="DV7" s="28"/>
      <c r="DW7" s="28"/>
      <c r="DX7" s="28"/>
      <c r="DY7" s="28"/>
      <c r="DZ7" s="28"/>
      <c r="EA7" s="28"/>
      <c r="EB7" s="28"/>
      <c r="EC7" s="28"/>
      <c r="ED7" s="28"/>
      <c r="EE7" s="163"/>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171"/>
      <c r="BK8" s="231"/>
      <c r="BL8" s="238" t="s">
        <v>256</v>
      </c>
      <c r="BM8" s="227" t="n">
        <f aca="false">SUM(AP47+AP101)</f>
        <v>0</v>
      </c>
      <c r="BN8" s="227" t="n">
        <f aca="false">SUM(AQ47+AQ101)</f>
        <v>0</v>
      </c>
      <c r="BO8" s="227" t="n">
        <f aca="false">BM8-BN8</f>
        <v>0</v>
      </c>
      <c r="BP8" s="233" t="n">
        <f aca="false">BW8/80</f>
        <v>0</v>
      </c>
      <c r="BQ8" s="227" t="n">
        <f aca="false">BM8*80</f>
        <v>0</v>
      </c>
      <c r="BR8" s="227" t="n">
        <f aca="false">SUM(AR47+AR101)</f>
        <v>0</v>
      </c>
      <c r="BS8" s="227" t="n">
        <f aca="false">SUM(AI47,AI101)</f>
        <v>0</v>
      </c>
      <c r="BT8" s="227" t="n">
        <f aca="false">AJ47+AJ101</f>
        <v>0</v>
      </c>
      <c r="BU8" s="227" t="n">
        <f aca="false">BQ8-(BR8-BS8-BT8)</f>
        <v>0</v>
      </c>
      <c r="BV8" s="227" t="n">
        <f aca="false">SUM(AS47+AS101)</f>
        <v>0</v>
      </c>
      <c r="BW8" s="233" t="n">
        <f aca="false">BR8-(BS8+BT8)</f>
        <v>0</v>
      </c>
      <c r="BZ8" s="227" t="n">
        <f aca="false">BS47+BS101</f>
        <v>0</v>
      </c>
      <c r="CA8" s="227" t="n">
        <f aca="false">BT47+BT101</f>
        <v>0</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I9" s="165"/>
      <c r="BJ9" s="225"/>
      <c r="BK9" s="231"/>
      <c r="BL9" s="226" t="s">
        <v>257</v>
      </c>
      <c r="BM9" s="227" t="n">
        <f aca="false">SUM(AP33+AP35+AP37+AP39+AP41+AP43+AP45+AP49+AP51+AP53+AP55+AP57+AP59+AP61+AP64+AP67+AP69+AP79+AP81+AP83+AP85+AP87+AP89+AP91+AP93+AP95+AP97+AP99+AP101+AP104+AP106)</f>
        <v>5</v>
      </c>
      <c r="BN9" s="227" t="n">
        <f aca="false">+SUM(AQ33+AQ35+AQ37+AQ39+AQ41+AQ43+AQ45+AQ49+AQ51+AQ53+AQ55+AQ57+AQ59+AQ61+AQ64+AQ67+AQ69+AQ79+AQ81+AQ83+AQ85+AQ87+AQ89+AQ91+AQ93+AQ95+AQ97+AQ99+AQ104+AQ106)</f>
        <v>4</v>
      </c>
      <c r="BO9" s="227" t="n">
        <f aca="false">BM9-BN9</f>
        <v>1</v>
      </c>
      <c r="BP9" s="233" t="n">
        <f aca="false">BW9/80</f>
        <v>-0.05</v>
      </c>
      <c r="BQ9" s="227" t="n">
        <f aca="false">BM9*80</f>
        <v>400</v>
      </c>
      <c r="BR9" s="227" t="n">
        <f aca="false">SUM(AR33+AR35+AR37+AR39+AR41+AR43+AR45+AR49+AR51+AR53+AR55+AR57+AR59+AR61+AR64+AR67+AR69+AR79+AR81+AR83+AR85+AR87+AR89+AR91+AR93+AR95+AR97+AR99+AR104+AR106)</f>
        <v>0</v>
      </c>
      <c r="BS9" s="227" t="n">
        <f aca="false">SUM(AI33:AI45,AI48:AI69,AI79:AI99,AI104:AI106)</f>
        <v>4</v>
      </c>
      <c r="BT9" s="227" t="n">
        <f aca="false">SUM(AJ33:AJ45,AJ49:AJ69,AJ79:AJ99,AJ103:AJ106)</f>
        <v>0</v>
      </c>
      <c r="BU9" s="227" t="n">
        <f aca="false">BQ9-(BR9-BS9-BT9)</f>
        <v>404</v>
      </c>
      <c r="BV9" s="227" t="n">
        <f aca="false">SUM(SUM(AS32:AS45,AS48:AS69,AS78:AS99,AS103:AS106))</f>
        <v>4</v>
      </c>
      <c r="BW9" s="233" t="n">
        <f aca="false">BR9-(BS9+BT9)</f>
        <v>-4</v>
      </c>
      <c r="BX9" s="227"/>
      <c r="BY9" s="227"/>
      <c r="BZ9" s="227" t="n">
        <f aca="false">SUM(BS33:BS45,BS47:BS69,BS79:BS101,AM104:AM106)</f>
        <v>0</v>
      </c>
      <c r="CA9" s="227" t="n">
        <f aca="false">SUM(BT33:BT45,BT47:BT69,BT79:BT101,AM104:AM106)</f>
        <v>0</v>
      </c>
      <c r="CB9" s="227"/>
      <c r="CC9" s="227"/>
      <c r="CD9" s="227"/>
      <c r="CE9" s="227"/>
      <c r="CF9" s="227"/>
      <c r="CG9" s="228"/>
      <c r="CU9" s="22"/>
      <c r="CV9" s="22"/>
      <c r="CW9" s="22"/>
      <c r="CX9" s="22"/>
      <c r="CY9" s="22"/>
      <c r="CZ9" s="22"/>
      <c r="DA9" s="22"/>
      <c r="DB9" s="22"/>
      <c r="DC9" s="22"/>
      <c r="DD9" s="22"/>
      <c r="DE9" s="22"/>
      <c r="DF9" s="22"/>
      <c r="DG9" s="22"/>
      <c r="DH9" s="22"/>
      <c r="DI9" s="22"/>
      <c r="DJ9" s="22"/>
      <c r="DK9" s="22"/>
      <c r="DL9" s="22"/>
      <c r="DM9" s="22"/>
      <c r="DN9" s="163"/>
      <c r="DO9" s="28"/>
      <c r="DP9" s="28"/>
      <c r="DQ9" s="28"/>
      <c r="DR9" s="28"/>
      <c r="DS9" s="28"/>
      <c r="DT9" s="28"/>
      <c r="DU9" s="28"/>
      <c r="DV9" s="28"/>
      <c r="DW9" s="28"/>
      <c r="DX9" s="28"/>
      <c r="DY9" s="28"/>
      <c r="DZ9" s="28"/>
      <c r="EA9" s="28"/>
      <c r="EB9" s="28"/>
      <c r="EC9" s="28"/>
      <c r="ED9" s="28"/>
      <c r="EE9" s="163"/>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I10" s="165"/>
      <c r="BJ10" s="225"/>
      <c r="BK10" s="231"/>
      <c r="BL10" s="226" t="s">
        <v>258</v>
      </c>
      <c r="BM10" s="227" t="n">
        <f aca="false">AP30</f>
        <v>1</v>
      </c>
      <c r="BN10" s="227" t="n">
        <f aca="false">AQ30</f>
        <v>0</v>
      </c>
      <c r="BO10" s="227" t="n">
        <f aca="false">BM10-BN10</f>
        <v>1</v>
      </c>
      <c r="BP10" s="233" t="n">
        <f aca="false">BW10/80</f>
        <v>1</v>
      </c>
      <c r="BQ10" s="227" t="n">
        <f aca="false">BM10*80</f>
        <v>80</v>
      </c>
      <c r="BR10" s="227" t="n">
        <f aca="false">BM30</f>
        <v>80</v>
      </c>
      <c r="BS10" s="227" t="n">
        <f aca="false">AI30</f>
        <v>0</v>
      </c>
      <c r="BT10" s="227" t="n">
        <f aca="false">AJ30</f>
        <v>0</v>
      </c>
      <c r="BU10" s="227" t="n">
        <f aca="false">BQ10-(BR10-BS10-BT10)</f>
        <v>0</v>
      </c>
      <c r="BV10" s="227" t="n">
        <f aca="false">AS30</f>
        <v>0</v>
      </c>
      <c r="BW10" s="233" t="n">
        <f aca="false">BR10-(BS10+BT10)</f>
        <v>80</v>
      </c>
      <c r="BX10" s="227"/>
      <c r="BY10" s="227"/>
      <c r="BZ10" s="227" t="n">
        <f aca="false">BS30</f>
        <v>0</v>
      </c>
      <c r="CA10" s="227" t="n">
        <f aca="false">BT30</f>
        <v>0</v>
      </c>
      <c r="CB10" s="227"/>
      <c r="CC10" s="227"/>
      <c r="CD10" s="227"/>
      <c r="CE10" s="227"/>
      <c r="CF10" s="227"/>
      <c r="CG10" s="228"/>
      <c r="CU10" s="22"/>
      <c r="CV10" s="22"/>
      <c r="CW10" s="22"/>
      <c r="CX10" s="22"/>
      <c r="CY10" s="22"/>
      <c r="CZ10" s="22"/>
      <c r="DA10" s="22"/>
      <c r="DB10" s="22"/>
      <c r="DC10" s="22"/>
      <c r="DD10" s="22"/>
      <c r="DE10" s="22"/>
      <c r="DF10" s="22"/>
      <c r="DG10" s="22"/>
      <c r="DH10" s="22"/>
      <c r="DI10" s="22"/>
      <c r="DJ10" s="22"/>
      <c r="DK10" s="22"/>
      <c r="DL10" s="22"/>
      <c r="DM10" s="22"/>
      <c r="DN10" s="163"/>
      <c r="DO10" s="28"/>
      <c r="DP10" s="28"/>
      <c r="DQ10" s="28"/>
      <c r="DR10" s="28"/>
      <c r="DS10" s="28"/>
      <c r="DT10" s="28"/>
      <c r="DU10" s="28"/>
      <c r="DV10" s="28"/>
      <c r="DW10" s="28"/>
      <c r="DX10" s="28"/>
      <c r="DY10" s="28"/>
      <c r="DZ10" s="28"/>
      <c r="EA10" s="28"/>
      <c r="EB10" s="28"/>
      <c r="EC10" s="28"/>
      <c r="ED10" s="28"/>
      <c r="EE10" s="163"/>
      <c r="EF10" s="163"/>
      <c r="EG10" s="163"/>
      <c r="EH10" s="163"/>
      <c r="EI10" s="163"/>
      <c r="EJ10" s="163"/>
      <c r="EK10" s="163"/>
      <c r="EL10" s="163"/>
      <c r="AMI10" s="0"/>
      <c r="AMJ10" s="0"/>
    </row>
    <row r="11" s="171" customFormat="true" ht="12.95" hidden="false" customHeight="true" outlineLevel="0" collapsed="false">
      <c r="A11" s="223"/>
      <c r="B11" s="221"/>
      <c r="C11" s="235"/>
      <c r="E11" s="172"/>
      <c r="F11" s="0"/>
      <c r="G11" s="0"/>
      <c r="H11" s="0"/>
      <c r="I11" s="0"/>
      <c r="J11" s="0"/>
      <c r="K11" s="0"/>
      <c r="L11" s="0"/>
      <c r="M11" s="0"/>
      <c r="N11" s="0"/>
      <c r="O11" s="0"/>
      <c r="P11" s="0"/>
      <c r="Q11" s="0"/>
      <c r="R11" s="0"/>
      <c r="S11" s="0"/>
      <c r="T11" s="0"/>
      <c r="U11" s="0"/>
      <c r="V11" s="0"/>
      <c r="W11" s="0"/>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I11" s="165"/>
      <c r="BJ11" s="225"/>
      <c r="BK11" s="231"/>
      <c r="BL11" s="226" t="s">
        <v>259</v>
      </c>
      <c r="BM11" s="227" t="n">
        <f aca="false">AP27</f>
        <v>1</v>
      </c>
      <c r="BN11" s="227" t="n">
        <f aca="false">AQ27</f>
        <v>0</v>
      </c>
      <c r="BO11" s="227" t="n">
        <f aca="false">BM11-BN11</f>
        <v>1</v>
      </c>
      <c r="BP11" s="233" t="n">
        <f aca="false">BW11/80</f>
        <v>0.6</v>
      </c>
      <c r="BQ11" s="227" t="n">
        <f aca="false">BM11*80</f>
        <v>80</v>
      </c>
      <c r="BR11" s="227" t="n">
        <f aca="false">BM27</f>
        <v>48</v>
      </c>
      <c r="BS11" s="227" t="n">
        <f aca="false">AI27</f>
        <v>0</v>
      </c>
      <c r="BT11" s="227" t="n">
        <f aca="false">AJ27</f>
        <v>0</v>
      </c>
      <c r="BU11" s="227" t="n">
        <f aca="false">BQ11-(BR11-BS11-BT11)</f>
        <v>32</v>
      </c>
      <c r="BV11" s="227" t="n">
        <f aca="false">AS27</f>
        <v>0</v>
      </c>
      <c r="BW11" s="233" t="n">
        <f aca="false">BR11-(BS11+BT11)</f>
        <v>48</v>
      </c>
      <c r="BX11" s="227"/>
      <c r="BY11" s="227"/>
      <c r="BZ11" s="227" t="n">
        <f aca="false">BS27</f>
        <v>0</v>
      </c>
      <c r="CA11" s="227" t="n">
        <f aca="false">BT27</f>
        <v>0</v>
      </c>
      <c r="CB11" s="227"/>
      <c r="CC11" s="227"/>
      <c r="CD11" s="227"/>
      <c r="CE11" s="227"/>
      <c r="CF11" s="227"/>
      <c r="CG11" s="228"/>
      <c r="CU11" s="22"/>
      <c r="CV11" s="22"/>
      <c r="CW11" s="22"/>
      <c r="CX11" s="22"/>
      <c r="CY11" s="22"/>
      <c r="CZ11" s="22"/>
      <c r="DA11" s="22"/>
      <c r="DB11" s="22"/>
      <c r="DC11" s="22"/>
      <c r="DD11" s="22"/>
      <c r="DE11" s="22"/>
      <c r="DF11" s="22"/>
      <c r="DG11" s="22"/>
      <c r="DH11" s="22"/>
      <c r="DI11" s="22"/>
      <c r="DJ11" s="22"/>
      <c r="DK11" s="22"/>
      <c r="DL11" s="22"/>
      <c r="DM11" s="22"/>
      <c r="DN11" s="163"/>
      <c r="DO11" s="28"/>
      <c r="DP11" s="28"/>
      <c r="DQ11" s="28"/>
      <c r="DR11" s="28"/>
      <c r="DS11" s="28"/>
      <c r="DT11" s="28"/>
      <c r="DU11" s="28"/>
      <c r="DV11" s="28"/>
      <c r="DW11" s="28"/>
      <c r="DX11" s="28"/>
      <c r="DY11" s="28"/>
      <c r="DZ11" s="28"/>
      <c r="EA11" s="28"/>
      <c r="EB11" s="28"/>
      <c r="EC11" s="28"/>
      <c r="ED11" s="28"/>
      <c r="EE11" s="163"/>
      <c r="EF11" s="163"/>
      <c r="EG11" s="163"/>
      <c r="EH11" s="163"/>
      <c r="EI11" s="163"/>
      <c r="EJ11" s="163"/>
      <c r="EK11" s="163"/>
      <c r="EL11" s="163"/>
      <c r="AMI11" s="0"/>
      <c r="AMJ11" s="0"/>
    </row>
    <row r="12" s="171" customFormat="true" ht="12.95" hidden="false" customHeight="true" outlineLevel="0" collapsed="false">
      <c r="A12" s="223"/>
      <c r="B12" s="221"/>
      <c r="C12" s="235"/>
      <c r="E12" s="172"/>
      <c r="F12" s="0"/>
      <c r="G12" s="0"/>
      <c r="H12" s="0"/>
      <c r="I12" s="0"/>
      <c r="J12" s="0"/>
      <c r="K12" s="0"/>
      <c r="L12" s="0"/>
      <c r="M12" s="0"/>
      <c r="N12" s="0"/>
      <c r="O12" s="0"/>
      <c r="P12" s="0"/>
      <c r="Q12" s="0"/>
      <c r="R12" s="0"/>
      <c r="S12" s="0"/>
      <c r="T12" s="0"/>
      <c r="U12" s="0"/>
      <c r="V12" s="0"/>
      <c r="W12" s="0"/>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I12" s="165"/>
      <c r="BJ12" s="225"/>
      <c r="BK12" s="231"/>
      <c r="BL12" s="226"/>
      <c r="BM12" s="227"/>
      <c r="BN12" s="227"/>
      <c r="BO12" s="227"/>
      <c r="BP12" s="233"/>
      <c r="BQ12" s="227"/>
      <c r="BR12" s="227"/>
      <c r="BS12" s="227"/>
      <c r="BT12" s="227"/>
      <c r="BU12" s="227"/>
      <c r="BV12" s="227"/>
      <c r="BW12" s="233"/>
      <c r="BX12" s="227"/>
      <c r="BY12" s="227"/>
      <c r="BZ12" s="227"/>
      <c r="CA12" s="227"/>
      <c r="CB12" s="227"/>
      <c r="CC12" s="227"/>
      <c r="CD12" s="227"/>
      <c r="CE12" s="227"/>
      <c r="CF12" s="227"/>
      <c r="CG12" s="228"/>
      <c r="CU12" s="22"/>
      <c r="CV12" s="22"/>
      <c r="CW12" s="22"/>
      <c r="CX12" s="22"/>
      <c r="CY12" s="22"/>
      <c r="CZ12" s="22"/>
      <c r="DA12" s="22"/>
      <c r="DB12" s="22"/>
      <c r="DC12" s="22"/>
      <c r="DD12" s="22"/>
      <c r="DE12" s="22"/>
      <c r="DF12" s="22"/>
      <c r="DG12" s="22"/>
      <c r="DH12" s="22"/>
      <c r="DI12" s="22"/>
      <c r="DJ12" s="22"/>
      <c r="DK12" s="22"/>
      <c r="DL12" s="22"/>
      <c r="DM12" s="22"/>
      <c r="DN12" s="163"/>
      <c r="DO12" s="28"/>
      <c r="DP12" s="28"/>
      <c r="DQ12" s="28"/>
      <c r="DR12" s="28"/>
      <c r="DS12" s="28"/>
      <c r="DT12" s="28"/>
      <c r="DU12" s="28"/>
      <c r="DV12" s="28"/>
      <c r="DW12" s="28"/>
      <c r="DX12" s="28"/>
      <c r="DY12" s="28"/>
      <c r="DZ12" s="28"/>
      <c r="EA12" s="28"/>
      <c r="EB12" s="28"/>
      <c r="EC12" s="28"/>
      <c r="ED12" s="28"/>
      <c r="EE12" s="163"/>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I13" s="163"/>
      <c r="BJ13" s="237"/>
      <c r="BK13" s="231"/>
      <c r="BL13" s="226" t="s">
        <v>238</v>
      </c>
      <c r="BM13" s="227" t="n">
        <f aca="false">SUM(BM5:BM12)</f>
        <v>7</v>
      </c>
      <c r="BN13" s="227" t="n">
        <f aca="false">SUM(SUM(BN5:BN11))</f>
        <v>4</v>
      </c>
      <c r="BO13" s="227" t="n">
        <f aca="false">SUM(SUM(BO5:BO11))</f>
        <v>3</v>
      </c>
      <c r="BP13" s="233" t="n">
        <f aca="false">BW13/80</f>
        <v>1.55</v>
      </c>
      <c r="BQ13" s="227" t="n">
        <f aca="false">SUM(SUM(BQ5:BQ11))</f>
        <v>560</v>
      </c>
      <c r="BR13" s="227" t="n">
        <f aca="false">SUM(SUM(BR5:BR11))</f>
        <v>128</v>
      </c>
      <c r="BS13" s="227" t="n">
        <f aca="false">SUM(SUM(BS5:BS11))</f>
        <v>4</v>
      </c>
      <c r="BT13" s="227" t="n">
        <f aca="false">SUM(SUM(BT5:BT11))</f>
        <v>0</v>
      </c>
      <c r="BU13" s="227" t="n">
        <f aca="false">SUM(SUM(BU5:BU11))</f>
        <v>436</v>
      </c>
      <c r="BV13" s="227" t="n">
        <f aca="false">SUM(SUM(BV5:BV11))</f>
        <v>4</v>
      </c>
      <c r="BW13" s="227" t="n">
        <f aca="false">SUM(SUM(BW5:BW11))</f>
        <v>124</v>
      </c>
      <c r="BX13" s="227" t="n">
        <f aca="false">SUM(SUM(M123:S123,U123:AA123))/14</f>
        <v>24</v>
      </c>
      <c r="BY13" s="227" t="n">
        <f aca="false">SUM(SUM(M119:S119,U119:AA119,M121:S121,U121:AA121))/SUM(M123:S123,U123:AA123)</f>
        <v>2.35714285714286</v>
      </c>
      <c r="BZ13" s="227" t="n">
        <f aca="false">SUM(SUM(BZ5:BZ11))</f>
        <v>0</v>
      </c>
      <c r="CA13" s="227" t="n">
        <f aca="false">SUM(SUM(CA5:CA11))</f>
        <v>0</v>
      </c>
      <c r="CB13" s="227"/>
      <c r="CC13" s="227"/>
      <c r="CD13" s="227"/>
      <c r="CE13" s="227"/>
      <c r="CF13" s="227"/>
      <c r="CG13" s="228"/>
      <c r="CU13" s="22"/>
      <c r="CV13" s="22"/>
      <c r="CW13" s="22"/>
      <c r="CX13" s="22"/>
      <c r="CY13" s="22"/>
      <c r="CZ13" s="22"/>
      <c r="DA13" s="22"/>
      <c r="DB13" s="22"/>
      <c r="DC13" s="22"/>
      <c r="DD13" s="22"/>
      <c r="DE13" s="22"/>
      <c r="DF13" s="22"/>
      <c r="DG13" s="22"/>
      <c r="DH13" s="22"/>
      <c r="DI13" s="22"/>
      <c r="DJ13" s="22"/>
      <c r="DK13" s="22"/>
      <c r="DL13" s="22"/>
      <c r="DM13" s="22"/>
      <c r="DN13" s="163"/>
      <c r="DO13" s="28"/>
      <c r="DP13" s="28"/>
      <c r="DQ13" s="28"/>
      <c r="DR13" s="28"/>
      <c r="DS13" s="28"/>
      <c r="DT13" s="28"/>
      <c r="DU13" s="28"/>
      <c r="DV13" s="28"/>
      <c r="DW13" s="28"/>
      <c r="DX13" s="28"/>
      <c r="DY13" s="28"/>
      <c r="DZ13" s="28"/>
      <c r="EA13" s="28"/>
      <c r="EB13" s="28"/>
      <c r="EC13" s="28"/>
      <c r="ED13" s="28"/>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239"/>
      <c r="BI14" s="239"/>
      <c r="BJ14" s="240"/>
      <c r="BK14" s="231"/>
      <c r="BL14" s="241"/>
      <c r="BM14" s="242"/>
      <c r="BN14" s="242"/>
      <c r="BO14" s="242"/>
      <c r="BP14" s="242"/>
      <c r="BQ14" s="242"/>
      <c r="BR14" s="242"/>
      <c r="BS14" s="242"/>
      <c r="BT14" s="242"/>
      <c r="BU14" s="242"/>
      <c r="BV14" s="242"/>
      <c r="BW14" s="242"/>
      <c r="BX14" s="242"/>
      <c r="BY14" s="242"/>
      <c r="BZ14" s="242"/>
      <c r="CA14" s="242"/>
      <c r="CB14" s="242"/>
      <c r="CC14" s="242"/>
      <c r="CD14" s="242"/>
      <c r="CE14" s="242"/>
      <c r="CF14" s="242"/>
      <c r="CG14" s="228"/>
      <c r="CH14" s="171"/>
      <c r="CI14" s="171"/>
      <c r="CJ14" s="171"/>
      <c r="CK14" s="171"/>
      <c r="CL14" s="171"/>
      <c r="CM14" s="171"/>
      <c r="CN14" s="171"/>
      <c r="CO14" s="171"/>
      <c r="CP14" s="171"/>
      <c r="CQ14" s="171"/>
      <c r="CR14" s="171"/>
      <c r="CS14" s="171"/>
      <c r="CT14" s="171"/>
      <c r="CU14" s="22"/>
      <c r="CV14" s="22"/>
      <c r="CW14" s="22"/>
      <c r="CX14" s="22"/>
      <c r="CY14" s="22"/>
      <c r="CZ14" s="22"/>
      <c r="DA14" s="22"/>
      <c r="DB14" s="22"/>
      <c r="DC14" s="22"/>
      <c r="DD14" s="22"/>
      <c r="DE14" s="22"/>
      <c r="DF14" s="22"/>
      <c r="DG14" s="22"/>
      <c r="DH14" s="22"/>
      <c r="DI14" s="22"/>
      <c r="DJ14" s="22"/>
      <c r="DK14" s="22"/>
      <c r="DL14" s="22"/>
      <c r="DM14" s="22"/>
      <c r="DN14" s="163"/>
      <c r="DO14" s="28"/>
      <c r="DP14" s="28"/>
      <c r="DQ14" s="28"/>
      <c r="DR14" s="28"/>
      <c r="DS14" s="28"/>
      <c r="DT14" s="28"/>
      <c r="DU14" s="28"/>
      <c r="DV14" s="28"/>
      <c r="DW14" s="28"/>
      <c r="DX14" s="28"/>
      <c r="DY14" s="28"/>
      <c r="DZ14" s="28"/>
      <c r="EA14" s="28"/>
      <c r="EB14" s="28"/>
      <c r="EC14" s="28"/>
      <c r="ED14" s="28"/>
      <c r="EE14" s="163"/>
      <c r="EF14" s="163"/>
      <c r="EG14" s="163"/>
      <c r="EH14" s="163"/>
      <c r="EI14" s="163"/>
      <c r="EJ14" s="163"/>
      <c r="EK14" s="163"/>
      <c r="EL14" s="163"/>
      <c r="EM14" s="171"/>
      <c r="EN14" s="171"/>
      <c r="EO14" s="171"/>
      <c r="EP14" s="171"/>
      <c r="EQ14" s="171"/>
      <c r="ER14" s="171"/>
      <c r="ES14" s="171"/>
      <c r="ET14" s="171"/>
      <c r="EU14" s="171"/>
      <c r="EV14" s="171"/>
      <c r="EW14" s="171"/>
      <c r="EX14" s="171"/>
      <c r="EY14" s="171"/>
      <c r="EZ14" s="171"/>
      <c r="FA14" s="171"/>
      <c r="FB14" s="171"/>
      <c r="FC14" s="171"/>
      <c r="FD14" s="171"/>
      <c r="FE14" s="171"/>
      <c r="FF14" s="171"/>
      <c r="FG14" s="171"/>
      <c r="FH14" s="171"/>
      <c r="FI14" s="171"/>
      <c r="FJ14" s="171"/>
      <c r="FK14" s="171"/>
      <c r="FL14" s="171"/>
      <c r="FM14" s="171"/>
      <c r="FN14" s="171"/>
      <c r="FO14" s="171"/>
      <c r="FP14" s="171"/>
      <c r="FQ14" s="171"/>
      <c r="FR14" s="171"/>
      <c r="FS14" s="171"/>
      <c r="FT14" s="171"/>
      <c r="FU14" s="171"/>
      <c r="FV14" s="171"/>
      <c r="FW14" s="171"/>
      <c r="FX14" s="171"/>
      <c r="FY14" s="171"/>
      <c r="FZ14" s="171"/>
      <c r="GA14" s="171"/>
      <c r="GB14" s="171"/>
      <c r="GC14" s="171"/>
      <c r="GD14" s="171"/>
      <c r="GE14" s="171"/>
      <c r="GF14" s="171"/>
      <c r="GG14" s="171"/>
      <c r="GH14" s="171"/>
      <c r="GI14" s="171"/>
      <c r="GJ14" s="171"/>
      <c r="GK14" s="171"/>
      <c r="GL14" s="171"/>
      <c r="GM14" s="171"/>
      <c r="GN14" s="171"/>
      <c r="GO14" s="171"/>
      <c r="GP14" s="171"/>
      <c r="GQ14" s="171"/>
      <c r="GR14" s="171"/>
      <c r="GS14" s="171"/>
      <c r="GT14" s="171"/>
      <c r="GU14" s="171"/>
      <c r="GV14" s="171"/>
      <c r="GW14" s="171"/>
      <c r="GX14" s="171"/>
      <c r="GY14" s="171"/>
      <c r="GZ14" s="171"/>
      <c r="HA14" s="171"/>
      <c r="HB14" s="171"/>
      <c r="HC14" s="171"/>
      <c r="HD14" s="171"/>
      <c r="HE14" s="171"/>
      <c r="HF14" s="171"/>
      <c r="HG14" s="171"/>
      <c r="HH14" s="171"/>
      <c r="HI14" s="171"/>
      <c r="HJ14" s="171"/>
      <c r="HK14" s="171"/>
      <c r="HL14" s="171"/>
      <c r="HM14" s="171"/>
      <c r="HN14" s="171"/>
      <c r="HO14" s="171"/>
      <c r="HP14" s="171"/>
      <c r="HQ14" s="171"/>
      <c r="HR14" s="171"/>
      <c r="HS14" s="171"/>
      <c r="HT14" s="171"/>
      <c r="HU14" s="171"/>
      <c r="HV14" s="171"/>
      <c r="HW14" s="171"/>
      <c r="HX14" s="171"/>
      <c r="HY14" s="171"/>
      <c r="HZ14" s="171"/>
      <c r="IA14" s="171"/>
      <c r="IB14" s="171"/>
      <c r="IC14" s="171"/>
      <c r="ID14" s="171"/>
      <c r="IE14" s="171"/>
      <c r="IF14" s="171"/>
      <c r="IG14" s="171"/>
      <c r="IH14" s="171"/>
      <c r="II14" s="171"/>
      <c r="IJ14" s="171"/>
      <c r="IK14" s="171"/>
      <c r="IL14" s="171"/>
      <c r="IM14" s="171"/>
      <c r="IN14" s="171"/>
      <c r="IO14" s="171"/>
      <c r="IP14" s="171"/>
      <c r="IQ14" s="171"/>
      <c r="IR14" s="171"/>
      <c r="IS14" s="171"/>
      <c r="IT14" s="171"/>
      <c r="IU14" s="171"/>
      <c r="IV14" s="171"/>
      <c r="IW14" s="171"/>
      <c r="IX14" s="171"/>
      <c r="IY14" s="171"/>
      <c r="IZ14" s="171"/>
      <c r="JA14" s="171"/>
      <c r="JB14" s="171"/>
      <c r="JC14" s="171"/>
      <c r="JD14" s="171"/>
      <c r="JE14" s="171"/>
      <c r="JF14" s="171"/>
      <c r="JG14" s="171"/>
      <c r="JH14" s="171"/>
      <c r="JI14" s="171"/>
      <c r="JJ14" s="171"/>
      <c r="JK14" s="171"/>
      <c r="JL14" s="171"/>
      <c r="JM14" s="171"/>
      <c r="JN14" s="171"/>
      <c r="JO14" s="171"/>
      <c r="JP14" s="171"/>
      <c r="JQ14" s="171"/>
      <c r="JR14" s="171"/>
      <c r="JS14" s="171"/>
      <c r="JT14" s="171"/>
      <c r="JU14" s="171"/>
      <c r="JV14" s="171"/>
      <c r="JW14" s="171"/>
      <c r="JX14" s="171"/>
      <c r="JY14" s="171"/>
      <c r="JZ14" s="171"/>
      <c r="KA14" s="171"/>
      <c r="KB14" s="171"/>
      <c r="KC14" s="171"/>
      <c r="KD14" s="171"/>
      <c r="KE14" s="171"/>
      <c r="KF14" s="171"/>
      <c r="KG14" s="171"/>
      <c r="KH14" s="171"/>
      <c r="KI14" s="171"/>
      <c r="KJ14" s="171"/>
      <c r="KK14" s="171"/>
      <c r="KL14" s="171"/>
      <c r="KM14" s="171"/>
      <c r="KN14" s="171"/>
      <c r="KO14" s="171"/>
      <c r="KP14" s="171"/>
      <c r="KQ14" s="171"/>
      <c r="KR14" s="171"/>
      <c r="KS14" s="171"/>
      <c r="KT14" s="171"/>
      <c r="KU14" s="171"/>
      <c r="KV14" s="171"/>
      <c r="KW14" s="171"/>
      <c r="KX14" s="171"/>
      <c r="KY14" s="171"/>
      <c r="KZ14" s="171"/>
      <c r="LA14" s="171"/>
      <c r="LB14" s="171"/>
      <c r="LC14" s="171"/>
      <c r="LD14" s="171"/>
      <c r="LE14" s="171"/>
      <c r="LF14" s="171"/>
      <c r="LG14" s="171"/>
      <c r="LH14" s="171"/>
      <c r="LI14" s="171"/>
      <c r="LJ14" s="171"/>
      <c r="LK14" s="171"/>
      <c r="LL14" s="171"/>
      <c r="LM14" s="171"/>
      <c r="LN14" s="171"/>
      <c r="LO14" s="171"/>
      <c r="LP14" s="171"/>
      <c r="LQ14" s="171"/>
      <c r="LR14" s="171"/>
      <c r="LS14" s="171"/>
      <c r="LT14" s="171"/>
      <c r="LU14" s="171"/>
      <c r="LV14" s="171"/>
      <c r="LW14" s="171"/>
      <c r="LX14" s="171"/>
      <c r="LY14" s="171"/>
      <c r="LZ14" s="171"/>
      <c r="MA14" s="171"/>
      <c r="MB14" s="171"/>
      <c r="MC14" s="171"/>
      <c r="MD14" s="171"/>
      <c r="ME14" s="171"/>
      <c r="MF14" s="171"/>
      <c r="MG14" s="171"/>
      <c r="MH14" s="171"/>
      <c r="MI14" s="171"/>
      <c r="MJ14" s="171"/>
      <c r="MK14" s="171"/>
      <c r="ML14" s="171"/>
      <c r="MM14" s="171"/>
      <c r="MN14" s="171"/>
      <c r="MO14" s="171"/>
      <c r="MP14" s="171"/>
      <c r="MQ14" s="171"/>
      <c r="MR14" s="171"/>
      <c r="MS14" s="171"/>
      <c r="MT14" s="171"/>
      <c r="MU14" s="171"/>
      <c r="MV14" s="171"/>
      <c r="MW14" s="171"/>
      <c r="MX14" s="171"/>
      <c r="MY14" s="171"/>
      <c r="MZ14" s="171"/>
      <c r="NA14" s="171"/>
      <c r="NB14" s="171"/>
      <c r="NC14" s="171"/>
      <c r="ND14" s="171"/>
      <c r="NE14" s="171"/>
      <c r="NF14" s="171"/>
      <c r="NG14" s="171"/>
      <c r="NH14" s="171"/>
      <c r="NI14" s="171"/>
      <c r="NJ14" s="171"/>
      <c r="NK14" s="171"/>
      <c r="NL14" s="171"/>
      <c r="NM14" s="171"/>
      <c r="NN14" s="171"/>
      <c r="NO14" s="171"/>
      <c r="NP14" s="171"/>
      <c r="NQ14" s="171"/>
      <c r="NR14" s="171"/>
      <c r="NS14" s="171"/>
      <c r="NT14" s="171"/>
      <c r="NU14" s="171"/>
      <c r="NV14" s="171"/>
      <c r="NW14" s="171"/>
      <c r="NX14" s="171"/>
      <c r="NY14" s="171"/>
      <c r="NZ14" s="171"/>
      <c r="OA14" s="171"/>
      <c r="OB14" s="171"/>
      <c r="OC14" s="171"/>
      <c r="OD14" s="171"/>
      <c r="OE14" s="171"/>
      <c r="OF14" s="171"/>
      <c r="OG14" s="171"/>
      <c r="OH14" s="171"/>
      <c r="OI14" s="171"/>
      <c r="OJ14" s="171"/>
      <c r="OK14" s="171"/>
      <c r="OL14" s="171"/>
      <c r="OM14" s="171"/>
      <c r="ON14" s="171"/>
      <c r="OO14" s="171"/>
      <c r="OP14" s="171"/>
      <c r="OQ14" s="171"/>
      <c r="OR14" s="171"/>
      <c r="OS14" s="171"/>
      <c r="OT14" s="171"/>
      <c r="OU14" s="171"/>
      <c r="OV14" s="171"/>
      <c r="OW14" s="171"/>
      <c r="OX14" s="171"/>
      <c r="OY14" s="171"/>
      <c r="OZ14" s="171"/>
      <c r="PA14" s="171"/>
      <c r="PB14" s="171"/>
      <c r="PC14" s="171"/>
      <c r="PD14" s="171"/>
      <c r="PE14" s="171"/>
      <c r="PF14" s="171"/>
      <c r="PG14" s="171"/>
      <c r="PH14" s="171"/>
      <c r="PI14" s="171"/>
      <c r="PJ14" s="171"/>
      <c r="PK14" s="171"/>
      <c r="PL14" s="171"/>
      <c r="PM14" s="171"/>
      <c r="PN14" s="171"/>
      <c r="PO14" s="171"/>
      <c r="PP14" s="171"/>
      <c r="PQ14" s="171"/>
      <c r="PR14" s="171"/>
      <c r="PS14" s="171"/>
      <c r="PT14" s="171"/>
      <c r="PU14" s="171"/>
      <c r="PV14" s="171"/>
      <c r="PW14" s="171"/>
      <c r="PX14" s="171"/>
      <c r="PY14" s="171"/>
      <c r="PZ14" s="171"/>
      <c r="QA14" s="171"/>
      <c r="QB14" s="171"/>
      <c r="QC14" s="171"/>
      <c r="QD14" s="171"/>
      <c r="QE14" s="171"/>
      <c r="QF14" s="171"/>
      <c r="QG14" s="171"/>
      <c r="QH14" s="171"/>
      <c r="QI14" s="171"/>
      <c r="QJ14" s="171"/>
      <c r="QK14" s="171"/>
      <c r="QL14" s="171"/>
      <c r="QM14" s="171"/>
      <c r="QN14" s="171"/>
      <c r="QO14" s="171"/>
      <c r="QP14" s="171"/>
      <c r="QQ14" s="171"/>
      <c r="QR14" s="171"/>
      <c r="QS14" s="171"/>
      <c r="QT14" s="171"/>
      <c r="QU14" s="171"/>
      <c r="QV14" s="171"/>
      <c r="QW14" s="171"/>
      <c r="QX14" s="171"/>
      <c r="QY14" s="171"/>
      <c r="QZ14" s="171"/>
      <c r="RA14" s="171"/>
      <c r="RB14" s="171"/>
      <c r="RC14" s="171"/>
      <c r="RD14" s="171"/>
      <c r="RE14" s="171"/>
      <c r="RF14" s="171"/>
      <c r="RG14" s="171"/>
      <c r="RH14" s="171"/>
      <c r="RI14" s="171"/>
      <c r="RJ14" s="171"/>
      <c r="RK14" s="171"/>
      <c r="RL14" s="171"/>
      <c r="RM14" s="171"/>
      <c r="RP14" s="171"/>
      <c r="RQ14" s="171"/>
      <c r="RR14" s="171"/>
      <c r="RS14" s="171"/>
      <c r="RT14" s="171"/>
      <c r="RU14" s="171"/>
      <c r="RV14" s="171"/>
      <c r="RW14" s="171"/>
      <c r="RX14" s="171"/>
      <c r="RY14" s="171"/>
      <c r="RZ14" s="171"/>
      <c r="SA14" s="171"/>
      <c r="SB14" s="171"/>
      <c r="SC14" s="171"/>
      <c r="SD14" s="171"/>
      <c r="SE14" s="171"/>
      <c r="SF14" s="171"/>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165"/>
      <c r="BI15" s="165"/>
      <c r="BJ15" s="225"/>
      <c r="BK15" s="231"/>
      <c r="BL15" s="226"/>
      <c r="BM15" s="227"/>
      <c r="BN15" s="227"/>
      <c r="BO15" s="227"/>
      <c r="BP15" s="233"/>
      <c r="BQ15" s="227"/>
      <c r="BR15" s="227"/>
      <c r="BS15" s="227"/>
      <c r="BT15" s="227"/>
      <c r="BU15" s="227"/>
      <c r="BV15" s="227"/>
      <c r="BW15" s="233"/>
      <c r="BX15" s="227"/>
      <c r="BY15" s="227"/>
      <c r="BZ15" s="227"/>
      <c r="CA15" s="227"/>
      <c r="CB15" s="227"/>
      <c r="CC15" s="227"/>
      <c r="CD15" s="227"/>
      <c r="CE15" s="227"/>
      <c r="CF15" s="227"/>
      <c r="CG15" s="228"/>
      <c r="CU15" s="22"/>
      <c r="CV15" s="22"/>
      <c r="CW15" s="22"/>
      <c r="CX15" s="22"/>
      <c r="CY15" s="22"/>
      <c r="CZ15" s="22"/>
      <c r="DA15" s="22"/>
      <c r="DB15" s="22"/>
      <c r="DC15" s="22"/>
      <c r="DD15" s="22"/>
      <c r="DE15" s="22"/>
      <c r="DF15" s="22"/>
      <c r="DG15" s="22"/>
      <c r="DH15" s="22"/>
      <c r="DI15" s="22"/>
      <c r="DJ15" s="22"/>
      <c r="DK15" s="22"/>
      <c r="DL15" s="22"/>
      <c r="DM15" s="22"/>
      <c r="DN15" s="163"/>
      <c r="DO15" s="28"/>
      <c r="DP15" s="28"/>
      <c r="DQ15" s="28"/>
      <c r="DR15" s="28"/>
      <c r="DS15" s="28"/>
      <c r="DT15" s="28"/>
      <c r="DU15" s="28"/>
      <c r="DV15" s="28"/>
      <c r="DW15" s="28"/>
      <c r="DX15" s="28"/>
      <c r="DY15" s="28"/>
      <c r="DZ15" s="28"/>
      <c r="EA15" s="28"/>
      <c r="EB15" s="28"/>
      <c r="EC15" s="28"/>
      <c r="ED15" s="28"/>
      <c r="EE15" s="163"/>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0"/>
      <c r="K16" s="0"/>
      <c r="L16" s="0"/>
      <c r="M16" s="0"/>
      <c r="N16" s="0"/>
      <c r="O16" s="0"/>
      <c r="P16" s="0"/>
      <c r="Q16" s="0"/>
      <c r="R16" s="0"/>
      <c r="S16" s="0"/>
      <c r="T16" s="0"/>
      <c r="U16" s="0"/>
      <c r="V16" s="0"/>
      <c r="W16" s="0"/>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K16" s="231"/>
      <c r="BL16" s="245" t="s">
        <v>260</v>
      </c>
      <c r="BM16" s="228"/>
      <c r="BN16" s="228" t="n">
        <f aca="false">BW13/80</f>
        <v>1.55</v>
      </c>
    </row>
    <row r="17" customFormat="false" ht="10.1" hidden="false" customHeight="true" outlineLevel="0" collapsed="false">
      <c r="A17" s="0"/>
      <c r="B17" s="0"/>
      <c r="C17" s="232"/>
      <c r="D17" s="0"/>
      <c r="E17" s="0"/>
      <c r="F17" s="246" t="str">
        <f aca="false">'Master Pay Period 1'!F17</f>
        <v>Company</v>
      </c>
      <c r="G17" s="246"/>
      <c r="H17" s="246"/>
      <c r="I17" s="246"/>
      <c r="J17" s="247"/>
      <c r="K17" s="0"/>
      <c r="L17" s="0"/>
      <c r="M17" s="0"/>
      <c r="N17" s="0"/>
      <c r="O17" s="0"/>
      <c r="P17" s="0"/>
      <c r="Q17" s="0"/>
      <c r="R17" s="0"/>
      <c r="S17" s="0"/>
      <c r="T17" s="0"/>
      <c r="U17" s="0"/>
      <c r="V17" s="0"/>
      <c r="W17" s="0"/>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69"/>
      <c r="BI17" s="61"/>
      <c r="BJ17" s="234"/>
      <c r="BK17" s="231"/>
      <c r="BL17" s="248"/>
      <c r="BM17" s="248"/>
      <c r="BN17" s="248"/>
      <c r="DN17" s="61"/>
    </row>
    <row r="18" customFormat="false" ht="10.1" hidden="false" customHeight="true" outlineLevel="0" collapsed="false">
      <c r="A18" s="0"/>
      <c r="B18" s="0"/>
      <c r="C18" s="232"/>
      <c r="D18" s="0"/>
      <c r="E18" s="0"/>
      <c r="F18" s="246" t="n">
        <f aca="false">'Master Pay Period 1'!F18</f>
        <v>0</v>
      </c>
      <c r="G18" s="246"/>
      <c r="H18" s="246"/>
      <c r="I18" s="246"/>
      <c r="J18" s="249"/>
      <c r="K18" s="0"/>
      <c r="L18" s="0"/>
      <c r="M18" s="0"/>
      <c r="N18" s="0"/>
      <c r="O18" s="0"/>
      <c r="P18" s="0"/>
      <c r="Q18" s="0"/>
      <c r="R18" s="0"/>
      <c r="S18" s="0"/>
      <c r="T18" s="0"/>
      <c r="U18" s="0"/>
      <c r="V18" s="0"/>
      <c r="W18" s="250" t="s">
        <v>261</v>
      </c>
      <c r="X18" s="166"/>
      <c r="Y18" s="167"/>
      <c r="Z18" s="171"/>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69"/>
      <c r="BI18" s="61"/>
      <c r="BJ18" s="234"/>
      <c r="BK18" s="231"/>
      <c r="BL18" s="251" t="s">
        <v>262</v>
      </c>
      <c r="BM18" s="228"/>
      <c r="BN18" s="228" t="n">
        <f aca="false">BP13</f>
        <v>1.55</v>
      </c>
      <c r="DN18" s="61"/>
    </row>
    <row r="19" customFormat="false" ht="10.1" hidden="false" customHeight="true" outlineLevel="0" collapsed="false">
      <c r="A19" s="0"/>
      <c r="B19" s="0"/>
      <c r="C19" s="232"/>
      <c r="D19" s="0"/>
      <c r="E19" s="0"/>
      <c r="F19" s="252" t="n">
        <f aca="false">'Master Pay Period 1'!F19</f>
        <v>0</v>
      </c>
      <c r="G19" s="252"/>
      <c r="H19" s="252"/>
      <c r="I19" s="252"/>
      <c r="J19" s="0"/>
      <c r="K19" s="0"/>
      <c r="L19" s="0"/>
      <c r="M19" s="0"/>
      <c r="N19" s="0"/>
      <c r="O19" s="0"/>
      <c r="P19" s="0"/>
      <c r="Q19" s="0"/>
      <c r="R19" s="0"/>
      <c r="S19" s="0"/>
      <c r="T19" s="0"/>
      <c r="U19" s="0"/>
      <c r="V19" s="0"/>
      <c r="W19" s="250" t="s">
        <v>100</v>
      </c>
      <c r="X19" s="166"/>
      <c r="Y19" s="167"/>
      <c r="Z19" s="171"/>
      <c r="AA19" s="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69"/>
      <c r="BI19" s="61"/>
      <c r="BJ19" s="234"/>
      <c r="BK19" s="231"/>
      <c r="BL19" s="228"/>
      <c r="BM19" s="228"/>
      <c r="BN19" s="228"/>
      <c r="CB19" s="237"/>
      <c r="CC19" s="237"/>
      <c r="CD19" s="237"/>
      <c r="CE19" s="237"/>
      <c r="CF19" s="237"/>
      <c r="CG19" s="253"/>
      <c r="CH19" s="163"/>
      <c r="CI19" s="163"/>
      <c r="CJ19" s="163"/>
      <c r="CK19" s="163"/>
      <c r="CL19" s="163"/>
      <c r="CM19" s="163"/>
      <c r="CN19" s="163"/>
      <c r="CO19" s="163"/>
      <c r="CP19" s="163"/>
      <c r="CQ19" s="163"/>
      <c r="CR19" s="163"/>
      <c r="CS19" s="163"/>
      <c r="CT19" s="163"/>
      <c r="CU19" s="28"/>
      <c r="CV19" s="28"/>
      <c r="CW19" s="28"/>
      <c r="CX19" s="28"/>
      <c r="CY19" s="28"/>
      <c r="CZ19" s="28"/>
      <c r="DA19" s="28"/>
      <c r="DB19" s="28"/>
      <c r="DC19" s="28"/>
      <c r="DD19" s="28"/>
      <c r="DE19" s="28"/>
      <c r="DF19" s="28"/>
      <c r="DG19" s="28"/>
      <c r="DH19" s="28"/>
      <c r="DI19" s="28"/>
      <c r="DJ19" s="28"/>
      <c r="DK19" s="28"/>
      <c r="DL19" s="28"/>
      <c r="DM19" s="28"/>
      <c r="DN19" s="61"/>
      <c r="EM19" s="163"/>
      <c r="EN19" s="163"/>
      <c r="EO19" s="163"/>
      <c r="EP19" s="163"/>
      <c r="EQ19" s="163"/>
      <c r="ER19" s="163"/>
      <c r="ES19" s="163"/>
      <c r="ET19" s="163"/>
      <c r="EU19" s="163"/>
      <c r="EV19" s="163"/>
      <c r="EW19" s="163"/>
      <c r="EX19" s="163"/>
      <c r="EY19" s="163"/>
      <c r="EZ19" s="163"/>
      <c r="FA19" s="163"/>
      <c r="FB19" s="163"/>
      <c r="FC19" s="163"/>
      <c r="FD19" s="163"/>
      <c r="FE19" s="163"/>
      <c r="FF19" s="163"/>
      <c r="FG19" s="163"/>
      <c r="FH19" s="163"/>
      <c r="FI19" s="163"/>
      <c r="FJ19" s="163"/>
      <c r="FK19" s="163"/>
      <c r="FL19" s="163"/>
      <c r="FM19" s="163"/>
      <c r="FN19" s="163"/>
      <c r="FO19" s="163"/>
      <c r="FP19" s="163"/>
      <c r="FQ19" s="163"/>
      <c r="FR19" s="163"/>
      <c r="FS19" s="163"/>
      <c r="FT19" s="163"/>
      <c r="FU19" s="163"/>
      <c r="FV19" s="163"/>
      <c r="FW19" s="163"/>
      <c r="FX19" s="163"/>
      <c r="FY19" s="163"/>
      <c r="FZ19" s="163"/>
      <c r="GA19" s="163"/>
      <c r="GB19" s="163"/>
      <c r="GC19" s="163"/>
      <c r="GD19" s="163"/>
      <c r="GE19" s="163"/>
      <c r="GF19" s="163"/>
      <c r="GG19" s="163"/>
      <c r="GH19" s="163"/>
      <c r="GI19" s="163"/>
      <c r="GJ19" s="163"/>
      <c r="GK19" s="163"/>
      <c r="GL19" s="163"/>
      <c r="GM19" s="163"/>
      <c r="GN19" s="163"/>
      <c r="GO19" s="163"/>
      <c r="GP19" s="163"/>
      <c r="GQ19" s="163"/>
      <c r="GR19" s="163"/>
      <c r="GS19" s="163"/>
      <c r="GT19" s="163"/>
      <c r="GU19" s="163"/>
      <c r="GV19" s="163"/>
      <c r="GW19" s="163"/>
      <c r="GX19" s="163"/>
      <c r="GY19" s="163"/>
      <c r="GZ19" s="163"/>
      <c r="HA19" s="163"/>
      <c r="HB19" s="163"/>
      <c r="HC19" s="163"/>
      <c r="HD19" s="163"/>
      <c r="HE19" s="163"/>
      <c r="HF19" s="163"/>
      <c r="HG19" s="163"/>
      <c r="HH19" s="163"/>
      <c r="HI19" s="163"/>
      <c r="HJ19" s="163"/>
      <c r="HK19" s="163"/>
      <c r="HL19" s="163"/>
      <c r="HM19" s="163"/>
      <c r="HN19" s="163"/>
      <c r="HO19" s="163"/>
      <c r="HP19" s="163"/>
      <c r="HQ19" s="163"/>
      <c r="HR19" s="163"/>
      <c r="HS19" s="163"/>
      <c r="HT19" s="163"/>
      <c r="HU19" s="163"/>
      <c r="HV19" s="163"/>
      <c r="HW19" s="163"/>
      <c r="HX19" s="163"/>
      <c r="HY19" s="163"/>
      <c r="HZ19" s="163"/>
      <c r="IA19" s="163"/>
      <c r="IB19" s="163"/>
      <c r="IC19" s="163"/>
      <c r="ID19" s="163"/>
      <c r="IE19" s="163"/>
      <c r="IF19" s="163"/>
      <c r="IG19" s="163"/>
      <c r="IH19" s="163"/>
      <c r="II19" s="163"/>
      <c r="IJ19" s="163"/>
      <c r="IK19" s="163"/>
      <c r="IL19" s="163"/>
      <c r="IM19" s="163"/>
      <c r="IN19" s="163"/>
      <c r="IO19" s="163"/>
      <c r="IP19" s="163"/>
      <c r="IQ19" s="163"/>
      <c r="IR19" s="163"/>
      <c r="IS19" s="163"/>
      <c r="IT19" s="163"/>
      <c r="IU19" s="163"/>
      <c r="IV19" s="163"/>
      <c r="IW19" s="163"/>
      <c r="IX19" s="163"/>
      <c r="IY19" s="163"/>
      <c r="IZ19" s="163"/>
      <c r="JA19" s="163"/>
      <c r="JB19" s="163"/>
      <c r="JC19" s="163"/>
      <c r="JD19" s="163"/>
      <c r="JE19" s="163"/>
      <c r="JF19" s="163"/>
      <c r="JG19" s="163"/>
      <c r="JH19" s="163"/>
      <c r="JI19" s="163"/>
      <c r="JJ19" s="163"/>
      <c r="JK19" s="163"/>
      <c r="JL19" s="163"/>
      <c r="JM19" s="163"/>
      <c r="JN19" s="163"/>
      <c r="JO19" s="163"/>
      <c r="JP19" s="163"/>
      <c r="JQ19" s="163"/>
      <c r="JR19" s="163"/>
      <c r="JS19" s="163"/>
      <c r="JT19" s="163"/>
      <c r="JU19" s="163"/>
      <c r="JV19" s="163"/>
      <c r="JW19" s="163"/>
      <c r="JX19" s="163"/>
      <c r="JY19" s="163"/>
      <c r="JZ19" s="163"/>
      <c r="KA19" s="163"/>
      <c r="KB19" s="163"/>
      <c r="KC19" s="163"/>
      <c r="KD19" s="163"/>
      <c r="KE19" s="163"/>
      <c r="KF19" s="163"/>
      <c r="KG19" s="163"/>
      <c r="KH19" s="163"/>
      <c r="KI19" s="163"/>
      <c r="KJ19" s="163"/>
      <c r="KK19" s="163"/>
      <c r="KL19" s="163"/>
      <c r="KM19" s="163"/>
      <c r="KN19" s="163"/>
      <c r="KO19" s="163"/>
      <c r="KP19" s="163"/>
      <c r="KQ19" s="163"/>
      <c r="KR19" s="163"/>
      <c r="KS19" s="163"/>
      <c r="KT19" s="163"/>
      <c r="KU19" s="163"/>
      <c r="KV19" s="163"/>
      <c r="KW19" s="163"/>
      <c r="KX19" s="163"/>
      <c r="KY19" s="163"/>
      <c r="KZ19" s="163"/>
      <c r="LA19" s="163"/>
      <c r="LB19" s="163"/>
      <c r="LC19" s="163"/>
      <c r="LD19" s="163"/>
      <c r="LE19" s="163"/>
      <c r="LF19" s="163"/>
      <c r="LG19" s="163"/>
      <c r="LH19" s="163"/>
      <c r="LI19" s="163"/>
      <c r="LJ19" s="163"/>
      <c r="LK19" s="163"/>
      <c r="LL19" s="163"/>
      <c r="LM19" s="163"/>
      <c r="LN19" s="163"/>
      <c r="LO19" s="163"/>
      <c r="LP19" s="163"/>
      <c r="LQ19" s="163"/>
      <c r="LR19" s="163"/>
      <c r="LS19" s="163"/>
      <c r="LT19" s="163"/>
      <c r="LU19" s="163"/>
      <c r="LV19" s="163"/>
      <c r="LW19" s="163"/>
      <c r="LX19" s="163"/>
      <c r="LY19" s="163"/>
      <c r="LZ19" s="163"/>
      <c r="MA19" s="163"/>
      <c r="MB19" s="163"/>
      <c r="MC19" s="163"/>
      <c r="MD19" s="163"/>
      <c r="ME19" s="163"/>
      <c r="MF19" s="163"/>
      <c r="MG19" s="163"/>
      <c r="MH19" s="163"/>
      <c r="MI19" s="163"/>
      <c r="MJ19" s="163"/>
      <c r="MK19" s="163"/>
      <c r="ML19" s="163"/>
      <c r="MM19" s="163"/>
      <c r="MN19" s="163"/>
      <c r="MO19" s="163"/>
      <c r="MP19" s="163"/>
      <c r="MQ19" s="163"/>
      <c r="MR19" s="163"/>
      <c r="MS19" s="163"/>
      <c r="MT19" s="163"/>
      <c r="MU19" s="163"/>
      <c r="MV19" s="163"/>
      <c r="MW19" s="163"/>
      <c r="MX19" s="163"/>
      <c r="MY19" s="163"/>
      <c r="MZ19" s="163"/>
      <c r="NA19" s="163"/>
      <c r="NB19" s="163"/>
      <c r="NC19" s="163"/>
      <c r="ND19" s="163"/>
      <c r="NE19" s="163"/>
      <c r="NF19" s="163"/>
      <c r="NG19" s="163"/>
      <c r="NH19" s="163"/>
      <c r="NI19" s="163"/>
      <c r="NJ19" s="163"/>
      <c r="NK19" s="163"/>
      <c r="NL19" s="163"/>
      <c r="NM19" s="163"/>
      <c r="NN19" s="163"/>
      <c r="NO19" s="163"/>
      <c r="NP19" s="163"/>
      <c r="NQ19" s="163"/>
      <c r="NR19" s="163"/>
      <c r="NS19" s="163"/>
      <c r="NT19" s="163"/>
      <c r="NU19" s="163"/>
      <c r="NV19" s="163"/>
      <c r="NW19" s="163"/>
      <c r="NX19" s="163"/>
      <c r="NY19" s="163"/>
      <c r="NZ19" s="163"/>
      <c r="OA19" s="163"/>
      <c r="OB19" s="163"/>
      <c r="OC19" s="163"/>
      <c r="OD19" s="163"/>
      <c r="OE19" s="163"/>
      <c r="OF19" s="163"/>
      <c r="OG19" s="163"/>
      <c r="OH19" s="163"/>
      <c r="OI19" s="163"/>
      <c r="OJ19" s="163"/>
      <c r="OK19" s="163"/>
      <c r="OL19" s="163"/>
      <c r="OM19" s="163"/>
      <c r="ON19" s="163"/>
      <c r="OO19" s="163"/>
      <c r="OP19" s="163"/>
      <c r="OQ19" s="163"/>
      <c r="OR19" s="163"/>
      <c r="OS19" s="163"/>
      <c r="OT19" s="163"/>
      <c r="OU19" s="163"/>
      <c r="OV19" s="163"/>
      <c r="OW19" s="163"/>
      <c r="OX19" s="163"/>
      <c r="OY19" s="163"/>
      <c r="OZ19" s="163"/>
      <c r="PA19" s="163"/>
      <c r="PB19" s="163"/>
      <c r="PC19" s="163"/>
      <c r="PD19" s="163"/>
      <c r="PE19" s="163"/>
      <c r="PF19" s="163"/>
      <c r="PG19" s="163"/>
      <c r="PH19" s="163"/>
      <c r="PI19" s="163"/>
      <c r="PJ19" s="163"/>
      <c r="PK19" s="163"/>
      <c r="PL19" s="163"/>
      <c r="PM19" s="163"/>
      <c r="PN19" s="163"/>
      <c r="PO19" s="163"/>
      <c r="PP19" s="163"/>
      <c r="PQ19" s="163"/>
      <c r="PR19" s="163"/>
      <c r="PS19" s="163"/>
      <c r="PT19" s="163"/>
      <c r="PU19" s="163"/>
      <c r="PV19" s="163"/>
      <c r="PW19" s="163"/>
      <c r="PX19" s="163"/>
      <c r="PY19" s="163"/>
      <c r="PZ19" s="163"/>
      <c r="QA19" s="163"/>
      <c r="QB19" s="163"/>
      <c r="QC19" s="163"/>
      <c r="QD19" s="163"/>
      <c r="QE19" s="163"/>
      <c r="QF19" s="163"/>
      <c r="QG19" s="163"/>
      <c r="QH19" s="163"/>
      <c r="QI19" s="163"/>
      <c r="QJ19" s="163"/>
      <c r="QK19" s="163"/>
      <c r="QL19" s="163"/>
      <c r="QM19" s="163"/>
      <c r="QN19" s="163"/>
      <c r="QO19" s="163"/>
      <c r="QP19" s="163"/>
      <c r="QQ19" s="163"/>
      <c r="QR19" s="163"/>
      <c r="QS19" s="163"/>
      <c r="QT19" s="163"/>
      <c r="QU19" s="163"/>
      <c r="QV19" s="163"/>
      <c r="QW19" s="163"/>
      <c r="QX19" s="163"/>
      <c r="QY19" s="163"/>
      <c r="QZ19" s="163"/>
      <c r="RA19" s="163"/>
      <c r="RB19" s="163"/>
      <c r="RC19" s="163"/>
      <c r="RD19" s="163"/>
      <c r="RE19" s="163"/>
      <c r="RF19" s="163"/>
      <c r="RG19" s="163"/>
      <c r="RH19" s="163"/>
      <c r="RI19" s="163"/>
      <c r="RJ19" s="163"/>
      <c r="RK19" s="163"/>
      <c r="RL19" s="163"/>
      <c r="RM19" s="163"/>
      <c r="RN19" s="165"/>
      <c r="RO19" s="165"/>
      <c r="RP19" s="254"/>
      <c r="RQ19" s="163"/>
      <c r="RR19" s="163"/>
      <c r="RS19" s="163"/>
      <c r="RT19" s="163"/>
      <c r="RU19" s="163"/>
      <c r="RV19" s="163"/>
      <c r="RW19" s="163"/>
      <c r="RX19" s="163"/>
      <c r="RY19" s="163"/>
      <c r="RZ19" s="163"/>
      <c r="SA19" s="163"/>
      <c r="SB19" s="163"/>
      <c r="SC19" s="163"/>
      <c r="SD19" s="163"/>
      <c r="SE19" s="163"/>
      <c r="SF19" s="163"/>
      <c r="SG19" s="165"/>
    </row>
    <row r="20" customFormat="false" ht="10.1" hidden="false" customHeight="true" outlineLevel="0" collapsed="false">
      <c r="A20" s="223"/>
      <c r="B20" s="229"/>
      <c r="C20" s="235"/>
      <c r="D20" s="171"/>
      <c r="F20" s="0"/>
      <c r="G20" s="0"/>
      <c r="H20" s="0"/>
      <c r="I20" s="0"/>
      <c r="J20" s="0"/>
      <c r="K20" s="0"/>
      <c r="L20" s="0"/>
      <c r="M20" s="0"/>
      <c r="N20" s="0"/>
      <c r="O20" s="0"/>
      <c r="P20" s="0"/>
      <c r="Q20" s="0"/>
      <c r="R20" s="0"/>
      <c r="S20" s="0"/>
      <c r="T20" s="0"/>
      <c r="U20" s="0"/>
      <c r="V20" s="0"/>
      <c r="W20" s="182" t="s">
        <v>101</v>
      </c>
      <c r="X20" s="183"/>
      <c r="Y20" s="184"/>
      <c r="Z20" s="249"/>
      <c r="AA20" s="0"/>
      <c r="AB20" s="61"/>
      <c r="AR20" s="165"/>
      <c r="AY20" s="173"/>
      <c r="BG20" s="173"/>
      <c r="BH20" s="69"/>
      <c r="BI20" s="61"/>
      <c r="BJ20" s="234"/>
      <c r="BK20" s="231"/>
      <c r="BL20" s="231"/>
      <c r="BM20" s="231"/>
      <c r="BN20" s="231"/>
      <c r="BO20" s="231"/>
      <c r="BP20" s="231"/>
      <c r="BQ20" s="231"/>
      <c r="BR20" s="231"/>
      <c r="BS20" s="231"/>
      <c r="BT20" s="231"/>
      <c r="BU20" s="231"/>
      <c r="CB20" s="237"/>
      <c r="CC20" s="237"/>
      <c r="CD20" s="237"/>
      <c r="CE20" s="237"/>
      <c r="CF20" s="237"/>
      <c r="CG20" s="253"/>
      <c r="CH20" s="72"/>
      <c r="CI20" s="72"/>
      <c r="CJ20" s="49"/>
      <c r="CK20" s="49"/>
      <c r="CL20" s="49"/>
      <c r="CM20" s="49"/>
      <c r="CN20" s="49"/>
      <c r="CO20" s="49"/>
      <c r="CP20" s="49"/>
      <c r="CQ20" s="49"/>
      <c r="CR20" s="49"/>
      <c r="CS20" s="49"/>
      <c r="CT20" s="49"/>
      <c r="CU20" s="49"/>
      <c r="CV20" s="49"/>
      <c r="CW20" s="72"/>
      <c r="CX20" s="72"/>
      <c r="CY20" s="72"/>
      <c r="CZ20" s="72"/>
      <c r="DA20" s="72"/>
      <c r="DB20" s="72"/>
      <c r="DC20" s="72"/>
      <c r="DD20" s="72"/>
      <c r="DE20" s="72"/>
      <c r="DF20" s="72"/>
      <c r="DG20" s="72"/>
      <c r="DH20" s="72"/>
      <c r="DI20" s="72"/>
      <c r="DJ20" s="72"/>
      <c r="DK20" s="72"/>
      <c r="DL20" s="72"/>
      <c r="DM20" s="72"/>
      <c r="DN20" s="72"/>
      <c r="DO20" s="72"/>
      <c r="DP20" s="61"/>
      <c r="DQ20" s="72"/>
      <c r="DR20" s="72"/>
      <c r="DS20" s="72"/>
      <c r="DT20" s="72"/>
      <c r="DU20" s="72"/>
      <c r="DV20" s="72"/>
      <c r="DW20" s="72"/>
      <c r="DX20" s="72"/>
      <c r="DY20" s="72"/>
      <c r="DZ20" s="255"/>
      <c r="EA20" s="255"/>
      <c r="EB20" s="255"/>
      <c r="EC20" s="255"/>
      <c r="ED20" s="255"/>
      <c r="EE20" s="255"/>
      <c r="EF20" s="255"/>
      <c r="EG20" s="256"/>
      <c r="EH20" s="256"/>
      <c r="EI20" s="256"/>
      <c r="EJ20" s="256"/>
      <c r="EK20" s="256"/>
      <c r="EL20" s="256"/>
      <c r="EM20" s="256"/>
      <c r="EN20" s="256"/>
      <c r="EO20" s="256"/>
      <c r="EP20" s="256"/>
      <c r="EQ20" s="256"/>
      <c r="ER20" s="256"/>
      <c r="ES20" s="256"/>
      <c r="ET20" s="256"/>
      <c r="EU20" s="256"/>
      <c r="EV20" s="256"/>
      <c r="EW20" s="256"/>
      <c r="EX20" s="256"/>
      <c r="EY20" s="256"/>
      <c r="EZ20" s="256"/>
      <c r="FA20" s="256"/>
      <c r="FB20" s="256"/>
      <c r="FC20" s="256"/>
      <c r="FD20" s="256"/>
      <c r="FE20" s="256"/>
      <c r="FF20" s="256"/>
      <c r="FG20" s="256"/>
      <c r="FH20" s="256"/>
      <c r="FI20" s="256"/>
      <c r="FJ20" s="256"/>
      <c r="FK20" s="256"/>
      <c r="FL20" s="256"/>
      <c r="FM20" s="256"/>
      <c r="FN20" s="256"/>
      <c r="FO20" s="256"/>
      <c r="FP20" s="256"/>
      <c r="FQ20" s="256"/>
      <c r="FR20" s="256"/>
      <c r="FS20" s="256"/>
      <c r="FT20" s="256"/>
      <c r="FU20" s="256"/>
      <c r="FV20" s="256"/>
      <c r="FW20" s="256"/>
      <c r="FX20" s="256"/>
      <c r="FY20" s="256"/>
      <c r="FZ20" s="256"/>
      <c r="GA20" s="256"/>
      <c r="GB20" s="256"/>
      <c r="GC20" s="256"/>
      <c r="GD20" s="256"/>
      <c r="GE20" s="256"/>
      <c r="GF20" s="256"/>
      <c r="GG20" s="256"/>
      <c r="GH20" s="256"/>
      <c r="GI20" s="256"/>
      <c r="GJ20" s="256"/>
      <c r="GK20" s="256"/>
      <c r="GL20" s="256"/>
      <c r="GM20" s="256"/>
      <c r="GN20" s="256"/>
      <c r="GO20" s="256"/>
      <c r="GP20" s="256"/>
      <c r="GQ20" s="256"/>
      <c r="GR20" s="256"/>
      <c r="GS20" s="256"/>
      <c r="GT20" s="256"/>
      <c r="GU20" s="256"/>
      <c r="GV20" s="256"/>
      <c r="GW20" s="256"/>
      <c r="GX20" s="256"/>
      <c r="GY20" s="256"/>
      <c r="GZ20" s="256"/>
      <c r="HA20" s="256"/>
      <c r="HB20" s="256"/>
      <c r="HC20" s="256"/>
      <c r="HD20" s="256"/>
      <c r="HE20" s="256"/>
      <c r="HF20" s="256"/>
      <c r="HG20" s="256"/>
      <c r="HH20" s="256"/>
      <c r="HI20" s="256"/>
      <c r="HJ20" s="256"/>
      <c r="HK20" s="256"/>
      <c r="HL20" s="256"/>
      <c r="HM20" s="256"/>
      <c r="HN20" s="256"/>
      <c r="HO20" s="256"/>
      <c r="HP20" s="256"/>
      <c r="HQ20" s="256"/>
      <c r="HR20" s="256"/>
      <c r="HS20" s="256"/>
      <c r="HT20" s="256"/>
      <c r="HU20" s="256"/>
      <c r="HV20" s="256"/>
      <c r="HW20" s="256"/>
      <c r="HX20" s="256"/>
      <c r="HY20" s="256"/>
      <c r="HZ20" s="256"/>
      <c r="IA20" s="256"/>
      <c r="IB20" s="256"/>
      <c r="IC20" s="256"/>
      <c r="ID20" s="256"/>
      <c r="IE20" s="256"/>
      <c r="IF20" s="256"/>
      <c r="IG20" s="256"/>
      <c r="IH20" s="256"/>
      <c r="II20" s="256"/>
      <c r="IJ20" s="256"/>
      <c r="IK20" s="256"/>
      <c r="IL20" s="256"/>
      <c r="IM20" s="256"/>
      <c r="IN20" s="256"/>
      <c r="IO20" s="256"/>
      <c r="IP20" s="256"/>
      <c r="IQ20" s="256"/>
      <c r="IR20" s="256"/>
      <c r="IS20" s="256"/>
      <c r="IT20" s="256"/>
      <c r="IU20" s="256"/>
      <c r="IV20" s="256"/>
      <c r="IW20" s="256"/>
      <c r="IX20" s="256"/>
      <c r="IY20" s="256"/>
      <c r="IZ20" s="256"/>
      <c r="JA20" s="256"/>
      <c r="JB20" s="256"/>
      <c r="JC20" s="256"/>
      <c r="JD20" s="256"/>
      <c r="JE20" s="256"/>
      <c r="JF20" s="256"/>
      <c r="JG20" s="256"/>
      <c r="JH20" s="256"/>
      <c r="JI20" s="256"/>
      <c r="JJ20" s="256"/>
      <c r="JK20" s="256"/>
      <c r="JL20" s="256"/>
      <c r="JM20" s="256"/>
      <c r="JN20" s="256"/>
      <c r="JO20" s="256"/>
      <c r="JP20" s="256"/>
      <c r="JQ20" s="256"/>
      <c r="JR20" s="256"/>
      <c r="JS20" s="256"/>
      <c r="JT20" s="256"/>
      <c r="JU20" s="256"/>
      <c r="JV20" s="256"/>
      <c r="JW20" s="256"/>
      <c r="JX20" s="256"/>
      <c r="JY20" s="256"/>
      <c r="JZ20" s="256"/>
      <c r="KA20" s="256"/>
      <c r="KB20" s="256"/>
      <c r="KC20" s="256"/>
      <c r="KD20" s="256"/>
      <c r="KE20" s="256"/>
      <c r="KF20" s="256"/>
      <c r="KG20" s="256"/>
      <c r="KH20" s="256"/>
      <c r="KI20" s="256"/>
      <c r="KJ20" s="256"/>
      <c r="KK20" s="256"/>
      <c r="KL20" s="256"/>
      <c r="KM20" s="256"/>
      <c r="KN20" s="256"/>
      <c r="KO20" s="256"/>
      <c r="KP20" s="256"/>
      <c r="KQ20" s="256"/>
      <c r="KR20" s="256"/>
      <c r="KS20" s="256"/>
      <c r="KT20" s="256"/>
      <c r="KU20" s="256"/>
      <c r="KV20" s="256"/>
      <c r="KW20" s="256"/>
      <c r="KX20" s="256"/>
      <c r="KY20" s="256"/>
      <c r="KZ20" s="256"/>
      <c r="LA20" s="256"/>
      <c r="LB20" s="256"/>
      <c r="LC20" s="256"/>
      <c r="LD20" s="256"/>
      <c r="LE20" s="256"/>
      <c r="LF20" s="256"/>
      <c r="LG20" s="256"/>
      <c r="LH20" s="256"/>
      <c r="LI20" s="256"/>
      <c r="LJ20" s="256"/>
      <c r="LK20" s="256"/>
      <c r="LL20" s="256"/>
      <c r="LM20" s="256"/>
      <c r="LN20" s="256"/>
      <c r="LO20" s="256"/>
      <c r="LP20" s="256"/>
      <c r="LQ20" s="256"/>
      <c r="LR20" s="256"/>
      <c r="LS20" s="256"/>
      <c r="LT20" s="256"/>
      <c r="LU20" s="256"/>
      <c r="LV20" s="256"/>
      <c r="LW20" s="256"/>
      <c r="LX20" s="256"/>
      <c r="LY20" s="256"/>
      <c r="LZ20" s="256"/>
      <c r="MA20" s="256"/>
      <c r="MB20" s="256"/>
      <c r="MC20" s="256"/>
      <c r="MD20" s="256"/>
      <c r="ME20" s="256"/>
      <c r="MF20" s="256"/>
      <c r="MG20" s="256"/>
      <c r="MH20" s="256"/>
      <c r="MI20" s="256"/>
      <c r="MJ20" s="256"/>
      <c r="MK20" s="256"/>
      <c r="ML20" s="256"/>
      <c r="MM20" s="256"/>
      <c r="MN20" s="256"/>
      <c r="MO20" s="256"/>
      <c r="MP20" s="256"/>
      <c r="MQ20" s="256"/>
      <c r="MR20" s="256"/>
      <c r="MS20" s="256"/>
      <c r="MT20" s="256"/>
      <c r="MU20" s="256"/>
      <c r="MV20" s="256"/>
      <c r="MW20" s="256"/>
      <c r="MX20" s="256"/>
      <c r="MY20" s="256"/>
      <c r="MZ20" s="256"/>
      <c r="NA20" s="256"/>
      <c r="NB20" s="256"/>
      <c r="NC20" s="256"/>
      <c r="ND20" s="256"/>
      <c r="NE20" s="256"/>
      <c r="NF20" s="256"/>
      <c r="NG20" s="256"/>
      <c r="NH20" s="256"/>
      <c r="NI20" s="256"/>
      <c r="NJ20" s="256"/>
      <c r="NK20" s="256"/>
      <c r="NL20" s="256"/>
      <c r="NM20" s="256"/>
      <c r="NN20" s="256"/>
      <c r="NO20" s="256"/>
      <c r="NP20" s="256"/>
      <c r="NQ20" s="256"/>
      <c r="NR20" s="256"/>
      <c r="NS20" s="256"/>
      <c r="NT20" s="256"/>
      <c r="NU20" s="256"/>
      <c r="NV20" s="256"/>
      <c r="NW20" s="256"/>
      <c r="NX20" s="256"/>
      <c r="NY20" s="256"/>
      <c r="NZ20" s="256"/>
      <c r="OA20" s="256"/>
      <c r="OB20" s="256"/>
      <c r="OC20" s="256"/>
      <c r="OD20" s="256"/>
      <c r="OE20" s="256"/>
      <c r="OF20" s="256"/>
      <c r="OG20" s="256"/>
      <c r="OH20" s="256"/>
      <c r="OI20" s="256"/>
      <c r="OJ20" s="256"/>
      <c r="OK20" s="256"/>
      <c r="OL20" s="256"/>
      <c r="OM20" s="256"/>
      <c r="ON20" s="256"/>
      <c r="OO20" s="256"/>
      <c r="OP20" s="256"/>
      <c r="OQ20" s="256"/>
      <c r="OR20" s="256"/>
      <c r="OS20" s="256"/>
      <c r="OT20" s="256"/>
      <c r="OU20" s="256"/>
      <c r="OV20" s="256"/>
      <c r="OW20" s="256"/>
      <c r="OX20" s="256"/>
      <c r="OY20" s="256"/>
      <c r="OZ20" s="256"/>
      <c r="PA20" s="256"/>
      <c r="PB20" s="256"/>
      <c r="PC20" s="256"/>
      <c r="PD20" s="256"/>
      <c r="PE20" s="256"/>
      <c r="PF20" s="256"/>
      <c r="PG20" s="256"/>
      <c r="PH20" s="256"/>
      <c r="PI20" s="256"/>
      <c r="PJ20" s="256"/>
      <c r="PK20" s="256"/>
      <c r="PL20" s="256"/>
      <c r="PM20" s="256"/>
      <c r="PN20" s="256"/>
      <c r="PO20" s="256"/>
      <c r="PP20" s="256"/>
      <c r="PQ20" s="256"/>
      <c r="PR20" s="256"/>
      <c r="PS20" s="256"/>
      <c r="PT20" s="256"/>
      <c r="PU20" s="256"/>
      <c r="PV20" s="256"/>
      <c r="PW20" s="256"/>
      <c r="PX20" s="256"/>
      <c r="PY20" s="256"/>
      <c r="PZ20" s="256"/>
      <c r="QA20" s="256"/>
      <c r="QB20" s="256"/>
      <c r="QC20" s="256"/>
      <c r="QD20" s="256"/>
      <c r="QE20" s="256"/>
      <c r="QF20" s="256"/>
      <c r="QG20" s="256"/>
      <c r="QH20" s="256"/>
      <c r="QI20" s="256"/>
      <c r="QJ20" s="256"/>
      <c r="QK20" s="256"/>
      <c r="QL20" s="256"/>
      <c r="QM20" s="256"/>
      <c r="QN20" s="256"/>
      <c r="QO20" s="256"/>
      <c r="QP20" s="256"/>
      <c r="QQ20" s="256"/>
      <c r="QR20" s="256"/>
      <c r="QS20" s="256"/>
      <c r="QT20" s="256"/>
      <c r="QU20" s="256"/>
      <c r="QV20" s="256"/>
      <c r="QW20" s="256"/>
      <c r="QX20" s="256"/>
      <c r="QY20" s="256"/>
      <c r="QZ20" s="256"/>
      <c r="RA20" s="256"/>
      <c r="RB20" s="256"/>
      <c r="RC20" s="256"/>
      <c r="RD20" s="256"/>
      <c r="RE20" s="256"/>
      <c r="RF20" s="256"/>
      <c r="RG20" s="256"/>
      <c r="RH20" s="256"/>
      <c r="RI20" s="256"/>
      <c r="RJ20" s="256"/>
      <c r="RK20" s="256"/>
      <c r="RL20" s="256"/>
      <c r="RM20" s="256"/>
      <c r="RN20" s="256"/>
      <c r="RO20" s="256"/>
      <c r="RP20" s="254"/>
      <c r="RQ20" s="163"/>
      <c r="RR20" s="163"/>
      <c r="RS20" s="163"/>
      <c r="RT20" s="163"/>
      <c r="RU20" s="163"/>
      <c r="RV20" s="163"/>
      <c r="RW20" s="163"/>
      <c r="RX20" s="163"/>
      <c r="RY20" s="163"/>
      <c r="RZ20" s="163"/>
      <c r="SA20" s="163"/>
      <c r="SB20" s="163"/>
      <c r="SC20" s="163"/>
      <c r="SD20" s="163"/>
      <c r="SE20" s="163"/>
      <c r="SF20" s="163"/>
      <c r="SG20" s="165"/>
    </row>
    <row r="21" customFormat="false" ht="10.1" hidden="false" customHeight="true" outlineLevel="0" collapsed="false">
      <c r="A21" s="257" t="s">
        <v>263</v>
      </c>
      <c r="B21" s="258" t="s">
        <v>264</v>
      </c>
      <c r="C21" s="0"/>
      <c r="D21" s="259" t="s">
        <v>249</v>
      </c>
      <c r="F21" s="260"/>
      <c r="H21" s="172"/>
      <c r="I21" s="174"/>
      <c r="J21" s="175"/>
      <c r="L21" s="230"/>
      <c r="M21" s="261" t="n">
        <f aca="false">Calendar!$A$2</f>
        <v>1</v>
      </c>
      <c r="N21" s="261"/>
      <c r="O21" s="261"/>
      <c r="P21" s="261"/>
      <c r="Q21" s="261"/>
      <c r="R21" s="261"/>
      <c r="S21" s="262"/>
      <c r="T21" s="262"/>
      <c r="U21" s="262"/>
      <c r="V21" s="261"/>
      <c r="W21" s="261"/>
      <c r="X21" s="261"/>
      <c r="Y21" s="263"/>
      <c r="Z21" s="264"/>
      <c r="AA21" s="261"/>
      <c r="AB21" s="61"/>
      <c r="AC21" s="265" t="n">
        <f aca="false">Calendar!$A$8</f>
        <v>2</v>
      </c>
      <c r="AD21" s="265"/>
      <c r="AE21" s="265"/>
      <c r="AF21" s="265"/>
      <c r="AG21" s="265"/>
      <c r="AH21" s="265"/>
      <c r="AI21" s="262"/>
      <c r="AJ21" s="262"/>
      <c r="AK21" s="262"/>
      <c r="AL21" s="265"/>
      <c r="AM21" s="265"/>
      <c r="AN21" s="265"/>
      <c r="AO21" s="261"/>
      <c r="AP21" s="264"/>
      <c r="AQ21" s="261"/>
      <c r="AS21" s="266" t="n">
        <f aca="false">Calendar!$A$14</f>
        <v>3</v>
      </c>
      <c r="AT21" s="266"/>
      <c r="AU21" s="266"/>
      <c r="AV21" s="266"/>
      <c r="AW21" s="266"/>
      <c r="AX21" s="266"/>
      <c r="AY21" s="267"/>
      <c r="AZ21" s="267"/>
      <c r="BA21" s="267"/>
      <c r="BB21" s="266"/>
      <c r="BC21" s="266"/>
      <c r="BD21" s="266"/>
      <c r="BE21" s="268"/>
      <c r="BF21" s="264"/>
      <c r="BG21" s="268"/>
      <c r="BH21" s="69"/>
      <c r="BI21" s="61"/>
      <c r="BJ21" s="234"/>
      <c r="BK21" s="231"/>
      <c r="BL21" s="231"/>
      <c r="BM21" s="231"/>
      <c r="BN21" s="231"/>
      <c r="BO21" s="231"/>
      <c r="BP21" s="231"/>
      <c r="BQ21" s="231"/>
      <c r="BR21" s="231"/>
      <c r="BS21" s="231"/>
      <c r="BT21" s="231"/>
      <c r="BU21" s="231"/>
      <c r="CB21" s="237"/>
      <c r="CC21" s="237"/>
      <c r="CD21" s="237"/>
      <c r="CE21" s="237"/>
      <c r="CF21" s="237"/>
      <c r="CG21" s="253"/>
      <c r="CH21" s="163"/>
      <c r="CI21" s="163"/>
      <c r="CJ21" s="163"/>
      <c r="CK21" s="163"/>
      <c r="CL21" s="163"/>
      <c r="CM21" s="163"/>
      <c r="CN21" s="163"/>
      <c r="CO21" s="163"/>
      <c r="CP21" s="163"/>
      <c r="CQ21" s="163"/>
      <c r="CR21" s="163"/>
      <c r="CS21" s="163"/>
      <c r="CT21" s="163"/>
      <c r="CU21" s="28"/>
      <c r="CV21" s="28"/>
      <c r="CW21" s="28"/>
      <c r="CX21" s="28"/>
      <c r="CY21" s="28"/>
      <c r="CZ21" s="28"/>
      <c r="DA21" s="28"/>
      <c r="DB21" s="28"/>
      <c r="DC21" s="28"/>
      <c r="DD21" s="28"/>
      <c r="DE21" s="28"/>
      <c r="DF21" s="28"/>
      <c r="DG21" s="28"/>
      <c r="DH21" s="28"/>
      <c r="DI21" s="28"/>
      <c r="DJ21" s="28"/>
      <c r="DK21" s="28"/>
      <c r="DL21" s="28"/>
      <c r="DM21" s="28"/>
      <c r="DN21" s="61"/>
      <c r="DZ21" s="72"/>
      <c r="EA21" s="72"/>
      <c r="EB21" s="72"/>
      <c r="EC21" s="72"/>
      <c r="ED21" s="72"/>
      <c r="EE21" s="72"/>
      <c r="EF21" s="72"/>
      <c r="EG21" s="49"/>
      <c r="EH21" s="49"/>
      <c r="EI21" s="49"/>
      <c r="EJ21" s="49"/>
      <c r="EK21" s="49"/>
      <c r="EL21" s="49"/>
      <c r="EM21" s="49"/>
      <c r="EN21" s="49"/>
      <c r="EO21" s="49"/>
      <c r="EP21" s="49"/>
      <c r="EQ21" s="49"/>
      <c r="ER21" s="49"/>
      <c r="ES21" s="49"/>
      <c r="ET21" s="49"/>
      <c r="EU21" s="49"/>
      <c r="EV21" s="49"/>
      <c r="EW21" s="49"/>
      <c r="EX21" s="49"/>
      <c r="EY21" s="49"/>
      <c r="EZ21" s="49"/>
      <c r="FA21" s="49"/>
      <c r="FB21" s="49"/>
      <c r="FC21" s="49"/>
      <c r="FD21" s="49"/>
      <c r="FE21" s="49"/>
      <c r="FF21" s="49"/>
      <c r="FG21" s="49"/>
      <c r="FH21" s="49"/>
      <c r="FI21" s="49"/>
      <c r="FJ21" s="49"/>
      <c r="FK21" s="49"/>
      <c r="FL21" s="49"/>
      <c r="FM21" s="49"/>
      <c r="FN21" s="49"/>
      <c r="FO21" s="49"/>
      <c r="FP21" s="49"/>
      <c r="FQ21" s="49"/>
      <c r="FR21" s="49"/>
      <c r="FS21" s="49"/>
      <c r="FT21" s="49"/>
      <c r="FU21" s="49"/>
      <c r="FV21" s="49"/>
      <c r="FW21" s="49"/>
      <c r="FX21" s="49"/>
      <c r="FY21" s="49"/>
      <c r="FZ21" s="49"/>
      <c r="GA21" s="49"/>
      <c r="GB21" s="49"/>
      <c r="GC21" s="49"/>
      <c r="GD21" s="49"/>
      <c r="GE21" s="49"/>
      <c r="GF21" s="49"/>
      <c r="GG21" s="49"/>
      <c r="GH21" s="49"/>
      <c r="GI21" s="49"/>
      <c r="GJ21" s="49"/>
      <c r="GK21" s="49"/>
      <c r="GL21" s="49"/>
      <c r="GM21" s="49"/>
      <c r="GN21" s="49"/>
      <c r="GO21" s="49"/>
      <c r="GP21" s="49"/>
      <c r="GQ21" s="49"/>
      <c r="GR21" s="49"/>
      <c r="GS21" s="49"/>
      <c r="GT21" s="49"/>
      <c r="GU21" s="49"/>
      <c r="GV21" s="49"/>
      <c r="GW21" s="49"/>
      <c r="GX21" s="49"/>
      <c r="GY21" s="49"/>
      <c r="GZ21" s="49"/>
      <c r="HA21" s="49"/>
      <c r="HB21" s="49"/>
      <c r="HC21" s="49"/>
      <c r="HD21" s="49"/>
      <c r="HE21" s="49"/>
      <c r="HF21" s="49"/>
      <c r="HG21" s="49"/>
      <c r="HH21" s="49"/>
      <c r="HI21" s="49"/>
      <c r="HJ21" s="49"/>
      <c r="HK21" s="49"/>
      <c r="HL21" s="49"/>
      <c r="HM21" s="49"/>
      <c r="HN21" s="49"/>
      <c r="HO21" s="49"/>
      <c r="HP21" s="49"/>
      <c r="HQ21" s="49"/>
      <c r="HR21" s="49"/>
      <c r="HS21" s="49"/>
      <c r="HT21" s="49"/>
      <c r="HU21" s="49"/>
      <c r="HV21" s="49"/>
      <c r="HW21" s="49"/>
      <c r="HX21" s="49"/>
      <c r="HY21" s="49"/>
      <c r="HZ21" s="49"/>
      <c r="IA21" s="49"/>
      <c r="IB21" s="49"/>
      <c r="IC21" s="49"/>
      <c r="ID21" s="49"/>
      <c r="IE21" s="49"/>
      <c r="IF21" s="49"/>
      <c r="IG21" s="49"/>
      <c r="IH21" s="49"/>
      <c r="II21" s="49"/>
      <c r="IJ21" s="49"/>
      <c r="IK21" s="49"/>
      <c r="IL21" s="49"/>
      <c r="IM21" s="49"/>
      <c r="IN21" s="49"/>
      <c r="IO21" s="49"/>
      <c r="IP21" s="49"/>
      <c r="IQ21" s="49"/>
      <c r="IR21" s="49"/>
      <c r="IS21" s="49"/>
      <c r="IT21" s="49"/>
      <c r="IU21" s="49"/>
      <c r="IV21" s="49"/>
      <c r="IW21" s="49"/>
      <c r="IX21" s="49"/>
      <c r="IY21" s="49"/>
      <c r="IZ21" s="49"/>
      <c r="JA21" s="49"/>
      <c r="JB21" s="49"/>
      <c r="JC21" s="49"/>
      <c r="JD21" s="49"/>
      <c r="JE21" s="49"/>
      <c r="JF21" s="49"/>
      <c r="JG21" s="49"/>
      <c r="JH21" s="49"/>
      <c r="JI21" s="49"/>
      <c r="JJ21" s="49"/>
      <c r="JK21" s="49"/>
      <c r="JL21" s="49"/>
      <c r="JM21" s="49"/>
      <c r="JN21" s="49"/>
      <c r="JO21" s="49"/>
      <c r="JP21" s="49"/>
      <c r="JQ21" s="49"/>
      <c r="JR21" s="49"/>
      <c r="JS21" s="49"/>
      <c r="JT21" s="49"/>
      <c r="JU21" s="49"/>
      <c r="JV21" s="49"/>
      <c r="JW21" s="49"/>
      <c r="JX21" s="49"/>
      <c r="JY21" s="49"/>
      <c r="JZ21" s="49"/>
      <c r="KA21" s="49"/>
      <c r="KB21" s="49"/>
      <c r="KC21" s="49"/>
      <c r="KD21" s="49"/>
      <c r="KE21" s="49"/>
      <c r="KF21" s="49"/>
      <c r="KG21" s="49"/>
      <c r="KH21" s="49"/>
      <c r="KI21" s="49"/>
      <c r="KJ21" s="49"/>
      <c r="KK21" s="49"/>
      <c r="KL21" s="49"/>
      <c r="KM21" s="49"/>
      <c r="KN21" s="49"/>
      <c r="KO21" s="49"/>
      <c r="KP21" s="49"/>
      <c r="KQ21" s="49"/>
      <c r="KR21" s="49"/>
      <c r="KS21" s="49"/>
      <c r="KT21" s="49"/>
      <c r="KU21" s="49"/>
      <c r="KV21" s="49"/>
      <c r="KW21" s="49"/>
      <c r="KX21" s="49"/>
      <c r="KY21" s="49"/>
      <c r="KZ21" s="49"/>
      <c r="LA21" s="49"/>
      <c r="LB21" s="49"/>
      <c r="LC21" s="49"/>
      <c r="LD21" s="49"/>
      <c r="LE21" s="49"/>
      <c r="LF21" s="49"/>
      <c r="LG21" s="49"/>
      <c r="LH21" s="49"/>
      <c r="LI21" s="49"/>
      <c r="LJ21" s="49"/>
      <c r="LK21" s="49"/>
      <c r="LL21" s="49"/>
      <c r="LM21" s="49"/>
      <c r="LN21" s="49"/>
      <c r="LO21" s="49"/>
      <c r="LP21" s="49"/>
      <c r="LQ21" s="49"/>
      <c r="LR21" s="49"/>
      <c r="LS21" s="49"/>
      <c r="LT21" s="49"/>
      <c r="LU21" s="49"/>
      <c r="LV21" s="49"/>
      <c r="LW21" s="49"/>
      <c r="LX21" s="49"/>
      <c r="LY21" s="49"/>
      <c r="LZ21" s="49"/>
      <c r="MA21" s="49"/>
      <c r="MB21" s="49"/>
      <c r="MC21" s="49"/>
      <c r="MD21" s="49"/>
      <c r="ME21" s="49"/>
      <c r="MF21" s="49"/>
      <c r="MG21" s="49"/>
      <c r="MH21" s="49"/>
      <c r="MI21" s="49"/>
      <c r="MJ21" s="49"/>
      <c r="MK21" s="49"/>
      <c r="ML21" s="49"/>
      <c r="MM21" s="49"/>
      <c r="MN21" s="49"/>
      <c r="MO21" s="49"/>
      <c r="MP21" s="49"/>
      <c r="MQ21" s="49"/>
      <c r="MR21" s="49"/>
      <c r="MS21" s="49"/>
      <c r="MT21" s="49"/>
      <c r="MU21" s="49"/>
      <c r="MV21" s="49"/>
      <c r="MW21" s="49"/>
      <c r="MX21" s="49"/>
      <c r="MY21" s="49"/>
      <c r="MZ21" s="49"/>
      <c r="NA21" s="49"/>
      <c r="NB21" s="49"/>
      <c r="NC21" s="49"/>
      <c r="ND21" s="49"/>
      <c r="NE21" s="49"/>
      <c r="NF21" s="49"/>
      <c r="NG21" s="49"/>
      <c r="NH21" s="49"/>
      <c r="NI21" s="49"/>
      <c r="NJ21" s="49"/>
      <c r="NK21" s="49"/>
      <c r="NL21" s="49"/>
      <c r="NM21" s="49"/>
      <c r="NN21" s="49"/>
      <c r="NO21" s="49"/>
      <c r="NP21" s="49"/>
      <c r="NQ21" s="49"/>
      <c r="NR21" s="49"/>
      <c r="NS21" s="49"/>
      <c r="NT21" s="49"/>
      <c r="NU21" s="49"/>
      <c r="NV21" s="49"/>
      <c r="NW21" s="49"/>
      <c r="NX21" s="49"/>
      <c r="NY21" s="49"/>
      <c r="NZ21" s="49"/>
      <c r="OA21" s="49"/>
      <c r="OB21" s="49"/>
      <c r="OC21" s="49"/>
      <c r="OD21" s="49"/>
      <c r="OE21" s="49"/>
      <c r="OF21" s="49"/>
      <c r="OG21" s="49"/>
      <c r="OH21" s="49"/>
      <c r="OI21" s="49"/>
      <c r="OJ21" s="49"/>
      <c r="OK21" s="49"/>
      <c r="OL21" s="49"/>
      <c r="OM21" s="49"/>
      <c r="ON21" s="49"/>
      <c r="OO21" s="49"/>
      <c r="OP21" s="49"/>
      <c r="OQ21" s="49"/>
      <c r="OR21" s="49"/>
      <c r="OS21" s="49"/>
      <c r="OT21" s="49"/>
      <c r="OU21" s="49"/>
      <c r="OV21" s="49"/>
      <c r="OW21" s="49"/>
      <c r="OX21" s="49"/>
      <c r="OY21" s="49"/>
      <c r="OZ21" s="49"/>
      <c r="PA21" s="49"/>
      <c r="PB21" s="49"/>
      <c r="PC21" s="49"/>
      <c r="PD21" s="49"/>
      <c r="PE21" s="49"/>
      <c r="PF21" s="49"/>
      <c r="PG21" s="49"/>
      <c r="PH21" s="49"/>
      <c r="PI21" s="49"/>
      <c r="PJ21" s="49"/>
      <c r="PK21" s="49"/>
      <c r="PL21" s="49"/>
      <c r="PM21" s="49"/>
      <c r="PN21" s="49"/>
      <c r="PO21" s="49"/>
      <c r="PP21" s="49"/>
      <c r="PQ21" s="49"/>
      <c r="PR21" s="49"/>
      <c r="PS21" s="49"/>
      <c r="PT21" s="49"/>
      <c r="PU21" s="49"/>
      <c r="PV21" s="49"/>
      <c r="PW21" s="49"/>
      <c r="PX21" s="49"/>
      <c r="PY21" s="49"/>
      <c r="PZ21" s="49"/>
      <c r="QA21" s="49"/>
      <c r="QB21" s="49"/>
      <c r="QC21" s="49"/>
      <c r="QD21" s="49"/>
      <c r="QE21" s="49"/>
      <c r="QF21" s="49"/>
      <c r="QG21" s="49"/>
      <c r="QH21" s="49"/>
      <c r="QI21" s="49"/>
      <c r="QJ21" s="49"/>
      <c r="QK21" s="49"/>
      <c r="QL21" s="49"/>
      <c r="QM21" s="49"/>
      <c r="QN21" s="49"/>
      <c r="QO21" s="49"/>
      <c r="QP21" s="49"/>
      <c r="QQ21" s="49"/>
      <c r="QR21" s="49"/>
      <c r="QS21" s="49"/>
      <c r="QT21" s="49"/>
      <c r="QU21" s="49"/>
      <c r="QV21" s="49"/>
      <c r="QW21" s="49"/>
      <c r="QX21" s="49"/>
      <c r="QY21" s="49"/>
      <c r="QZ21" s="49"/>
      <c r="RA21" s="49"/>
      <c r="RB21" s="49"/>
      <c r="RC21" s="49"/>
      <c r="RD21" s="49"/>
      <c r="RE21" s="49"/>
      <c r="RF21" s="49"/>
      <c r="RG21" s="49"/>
      <c r="RH21" s="49"/>
      <c r="RI21" s="49"/>
      <c r="RJ21" s="49"/>
      <c r="RK21" s="49"/>
      <c r="RL21" s="49"/>
      <c r="RM21" s="49"/>
      <c r="RN21" s="49"/>
      <c r="RO21" s="49"/>
      <c r="RP21" s="49"/>
      <c r="RQ21" s="49"/>
      <c r="RR21" s="49"/>
      <c r="RS21" s="49"/>
      <c r="RT21" s="49"/>
      <c r="RU21" s="49"/>
      <c r="RV21" s="49"/>
      <c r="RW21" s="49"/>
      <c r="RX21" s="49"/>
      <c r="RY21" s="49"/>
      <c r="RZ21" s="49"/>
      <c r="SA21" s="49"/>
      <c r="SB21" s="49"/>
      <c r="SC21" s="49"/>
      <c r="SD21" s="49"/>
      <c r="SE21" s="49"/>
      <c r="SF21" s="49"/>
      <c r="SG21" s="165"/>
    </row>
    <row r="22" customFormat="false" ht="10.1" hidden="false" customHeight="true" outlineLevel="0" collapsed="false">
      <c r="A22" s="257" t="s">
        <v>265</v>
      </c>
      <c r="B22" s="269" t="s">
        <v>239</v>
      </c>
      <c r="C22" s="270" t="s">
        <v>157</v>
      </c>
      <c r="D22" s="271" t="s">
        <v>266</v>
      </c>
      <c r="E22" s="272" t="s">
        <v>249</v>
      </c>
      <c r="F22" s="273" t="s">
        <v>267</v>
      </c>
      <c r="G22" s="274" t="s">
        <v>268</v>
      </c>
      <c r="H22" s="274" t="s">
        <v>269</v>
      </c>
      <c r="I22" s="275" t="s">
        <v>235</v>
      </c>
      <c r="J22" s="276" t="s">
        <v>270</v>
      </c>
      <c r="K22" s="277" t="s">
        <v>270</v>
      </c>
      <c r="L22" s="278" t="s">
        <v>271</v>
      </c>
      <c r="M22" s="279" t="n">
        <f aca="false">Calendar!$A$3</f>
        <v>0</v>
      </c>
      <c r="N22" s="279" t="n">
        <f aca="false">Calendar!$B$3</f>
        <v>0</v>
      </c>
      <c r="O22" s="279" t="str">
        <f aca="false">Calendar!$C$3</f>
        <v>January</v>
      </c>
      <c r="P22" s="279" t="n">
        <f aca="false">Calendar!$D$3</f>
        <v>0</v>
      </c>
      <c r="Q22" s="279" t="n">
        <f aca="false">Calendar!$E$3</f>
        <v>0</v>
      </c>
      <c r="R22" s="279" t="n">
        <f aca="false">Calendar!$F$3</f>
        <v>0</v>
      </c>
      <c r="S22" s="279" t="n">
        <f aca="false">Calendar!$G$3</f>
        <v>0</v>
      </c>
      <c r="T22" s="280" t="n">
        <f aca="false">Calendar!$H$3</f>
        <v>2019</v>
      </c>
      <c r="U22" s="279" t="n">
        <f aca="false">Calendar!$I$3</f>
        <v>0</v>
      </c>
      <c r="V22" s="279" t="n">
        <f aca="false">Calendar!$J$3</f>
        <v>0</v>
      </c>
      <c r="W22" s="279" t="n">
        <f aca="false">Calendar!$K$3</f>
        <v>0</v>
      </c>
      <c r="X22" s="279" t="n">
        <f aca="false">Calendar!$L$3</f>
        <v>0</v>
      </c>
      <c r="Y22" s="279" t="n">
        <f aca="false">Calendar!$M$3</f>
        <v>0</v>
      </c>
      <c r="Z22" s="279" t="n">
        <f aca="false">Calendar!$N$3</f>
        <v>0</v>
      </c>
      <c r="AA22" s="279" t="n">
        <f aca="false">Calendar!$O$3</f>
        <v>0</v>
      </c>
      <c r="AB22" s="281"/>
      <c r="AC22" s="282" t="str">
        <f aca="false">Calendar!$A$9</f>
        <v>January</v>
      </c>
      <c r="AD22" s="282" t="n">
        <f aca="false">Calendar!$B$9</f>
        <v>0</v>
      </c>
      <c r="AE22" s="282" t="n">
        <f aca="false">Calendar!$C$9</f>
        <v>0</v>
      </c>
      <c r="AF22" s="282" t="n">
        <f aca="false">Calendar!$D$9</f>
        <v>0</v>
      </c>
      <c r="AG22" s="282" t="n">
        <f aca="false">Calendar!$E$9</f>
        <v>0</v>
      </c>
      <c r="AH22" s="282" t="n">
        <f aca="false">Calendar!$F$9</f>
        <v>0</v>
      </c>
      <c r="AI22" s="282" t="n">
        <f aca="false">Calendar!$G$9</f>
        <v>0</v>
      </c>
      <c r="AJ22" s="283" t="n">
        <f aca="false">Calendar!$H$9</f>
        <v>2019</v>
      </c>
      <c r="AK22" s="282" t="n">
        <f aca="false">Calendar!$I$9</f>
        <v>0</v>
      </c>
      <c r="AL22" s="282" t="n">
        <f aca="false">Calendar!$J$9</f>
        <v>0</v>
      </c>
      <c r="AM22" s="282" t="n">
        <f aca="false">Calendar!$K$9</f>
        <v>0</v>
      </c>
      <c r="AN22" s="282" t="n">
        <f aca="false">Calendar!$L$9</f>
        <v>0</v>
      </c>
      <c r="AO22" s="282" t="n">
        <f aca="false">Calendar!$M$9</f>
        <v>0</v>
      </c>
      <c r="AP22" s="282" t="n">
        <f aca="false">Calendar!$N$9</f>
        <v>0</v>
      </c>
      <c r="AQ22" s="282" t="n">
        <f aca="false">Calendar!$O$9</f>
        <v>0</v>
      </c>
      <c r="AR22" s="284"/>
      <c r="AS22" s="285" t="n">
        <f aca="false">Calendar!$A$15</f>
        <v>0</v>
      </c>
      <c r="AT22" s="285" t="n">
        <f aca="false">Calendar!$B$15</f>
        <v>0</v>
      </c>
      <c r="AU22" s="285" t="n">
        <f aca="false">Calendar!$C$15</f>
        <v>0</v>
      </c>
      <c r="AV22" s="285" t="n">
        <f aca="false">Calendar!$D$15</f>
        <v>0</v>
      </c>
      <c r="AW22" s="285" t="n">
        <f aca="false">Calendar!$E$15</f>
        <v>0</v>
      </c>
      <c r="AX22" s="285" t="str">
        <f aca="false">Calendar!$F$15</f>
        <v>February</v>
      </c>
      <c r="AY22" s="285" t="n">
        <f aca="false">Calendar!$G$15</f>
        <v>0</v>
      </c>
      <c r="AZ22" s="286" t="n">
        <f aca="false">Calendar!$H$15</f>
        <v>2019</v>
      </c>
      <c r="BA22" s="285" t="n">
        <f aca="false">Calendar!$I$15</f>
        <v>0</v>
      </c>
      <c r="BB22" s="285" t="n">
        <f aca="false">Calendar!$J$15</f>
        <v>0</v>
      </c>
      <c r="BC22" s="285" t="n">
        <f aca="false">Calendar!$K$15</f>
        <v>0</v>
      </c>
      <c r="BD22" s="285" t="n">
        <f aca="false">Calendar!$L$15</f>
        <v>0</v>
      </c>
      <c r="BE22" s="285" t="n">
        <f aca="false">Calendar!$M$15</f>
        <v>0</v>
      </c>
      <c r="BF22" s="285" t="n">
        <f aca="false">Calendar!$N$15</f>
        <v>0</v>
      </c>
      <c r="BG22" s="285" t="n">
        <f aca="false">Calendar!$O$15</f>
        <v>0</v>
      </c>
      <c r="BK22" s="231"/>
      <c r="BL22" s="234" t="s">
        <v>235</v>
      </c>
      <c r="BM22" s="234" t="s">
        <v>270</v>
      </c>
      <c r="BN22" s="234" t="s">
        <v>272</v>
      </c>
      <c r="BO22" s="234" t="s">
        <v>247</v>
      </c>
      <c r="BP22" s="234" t="s">
        <v>273</v>
      </c>
      <c r="BQ22" s="234" t="s">
        <v>274</v>
      </c>
      <c r="BR22" s="234" t="s">
        <v>275</v>
      </c>
      <c r="BS22" s="234" t="s">
        <v>245</v>
      </c>
      <c r="BT22" s="234" t="s">
        <v>246</v>
      </c>
      <c r="BU22" s="234" t="s">
        <v>276</v>
      </c>
      <c r="CG22" s="253"/>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EM22" s="163"/>
      <c r="EN22" s="163"/>
      <c r="EO22" s="163"/>
      <c r="EP22" s="163"/>
      <c r="EQ22" s="163"/>
      <c r="ER22" s="163"/>
      <c r="ES22" s="163"/>
      <c r="ET22" s="163"/>
      <c r="EU22" s="163"/>
      <c r="EV22" s="163"/>
      <c r="EW22" s="163"/>
      <c r="EX22" s="163"/>
      <c r="EY22" s="163"/>
      <c r="EZ22" s="163"/>
      <c r="FA22" s="163"/>
      <c r="FB22" s="163"/>
      <c r="FC22" s="163"/>
      <c r="FD22" s="163"/>
      <c r="FE22" s="163"/>
      <c r="FF22" s="163"/>
      <c r="FG22" s="163"/>
      <c r="FH22" s="163"/>
      <c r="FI22" s="163"/>
      <c r="FJ22" s="163"/>
      <c r="FK22" s="163"/>
      <c r="FL22" s="163"/>
      <c r="FM22" s="163"/>
      <c r="FN22" s="163"/>
      <c r="FO22" s="163"/>
      <c r="FP22" s="163"/>
      <c r="FQ22" s="163"/>
      <c r="FR22" s="163"/>
      <c r="FS22" s="163"/>
      <c r="FT22" s="163"/>
      <c r="FU22" s="163"/>
      <c r="FV22" s="163"/>
      <c r="FW22" s="163"/>
      <c r="FX22" s="163"/>
      <c r="FY22" s="163"/>
      <c r="FZ22" s="163"/>
      <c r="GA22" s="163"/>
      <c r="GB22" s="163"/>
      <c r="GC22" s="163"/>
      <c r="GD22" s="163"/>
      <c r="GE22" s="163"/>
      <c r="GF22" s="163"/>
      <c r="GG22" s="163"/>
      <c r="GH22" s="163"/>
      <c r="GI22" s="163"/>
      <c r="GJ22" s="163"/>
      <c r="GK22" s="163"/>
      <c r="GL22" s="163"/>
      <c r="GM22" s="163"/>
      <c r="GN22" s="163"/>
      <c r="GO22" s="163"/>
      <c r="GP22" s="163"/>
      <c r="GQ22" s="163"/>
      <c r="GR22" s="163"/>
      <c r="GS22" s="163"/>
      <c r="GT22" s="163"/>
      <c r="GU22" s="163"/>
      <c r="GV22" s="163"/>
      <c r="GW22" s="163"/>
      <c r="GX22" s="163"/>
      <c r="GY22" s="163"/>
      <c r="GZ22" s="163"/>
      <c r="HA22" s="163"/>
      <c r="HB22" s="163"/>
      <c r="HC22" s="163"/>
      <c r="HD22" s="163"/>
      <c r="HE22" s="163"/>
      <c r="HF22" s="163"/>
      <c r="HG22" s="163"/>
      <c r="HH22" s="163"/>
      <c r="HI22" s="163"/>
      <c r="HJ22" s="163"/>
      <c r="HK22" s="163"/>
      <c r="HL22" s="163"/>
      <c r="HM22" s="163"/>
      <c r="HN22" s="163"/>
      <c r="HO22" s="163"/>
      <c r="HP22" s="163"/>
      <c r="HQ22" s="163"/>
      <c r="HR22" s="163"/>
      <c r="HS22" s="163"/>
      <c r="HT22" s="163"/>
      <c r="HU22" s="163"/>
      <c r="HV22" s="163"/>
      <c r="HW22" s="163"/>
      <c r="HX22" s="163"/>
      <c r="HY22" s="163"/>
      <c r="HZ22" s="163"/>
      <c r="IA22" s="163"/>
      <c r="IB22" s="163"/>
      <c r="IC22" s="163"/>
      <c r="ID22" s="163"/>
      <c r="IE22" s="163"/>
      <c r="IF22" s="163"/>
      <c r="IG22" s="163"/>
      <c r="IH22" s="163"/>
      <c r="II22" s="163"/>
      <c r="IJ22" s="163"/>
      <c r="IK22" s="163"/>
      <c r="IL22" s="163"/>
      <c r="IM22" s="163"/>
      <c r="IN22" s="163"/>
      <c r="IO22" s="163"/>
      <c r="IP22" s="163"/>
      <c r="IQ22" s="163"/>
      <c r="IR22" s="163"/>
      <c r="IS22" s="163"/>
      <c r="IT22" s="163"/>
      <c r="IU22" s="163"/>
      <c r="IV22" s="163"/>
      <c r="IW22" s="163"/>
      <c r="IX22" s="163"/>
      <c r="IY22" s="163"/>
      <c r="IZ22" s="163"/>
      <c r="JA22" s="163"/>
      <c r="JB22" s="163"/>
      <c r="JC22" s="163"/>
      <c r="JD22" s="163"/>
      <c r="JE22" s="163"/>
      <c r="JF22" s="163"/>
      <c r="JG22" s="163"/>
      <c r="JH22" s="163"/>
      <c r="JI22" s="163"/>
      <c r="JJ22" s="163"/>
      <c r="JK22" s="163"/>
      <c r="JL22" s="163"/>
      <c r="JM22" s="163"/>
      <c r="JN22" s="163"/>
      <c r="JO22" s="163"/>
      <c r="JP22" s="163"/>
      <c r="JQ22" s="163"/>
      <c r="JR22" s="163"/>
      <c r="JS22" s="163"/>
      <c r="JT22" s="163"/>
      <c r="JU22" s="163"/>
      <c r="JV22" s="163"/>
      <c r="JW22" s="163"/>
      <c r="JX22" s="163"/>
      <c r="JY22" s="163"/>
      <c r="JZ22" s="163"/>
      <c r="KA22" s="163"/>
      <c r="KB22" s="163"/>
      <c r="KC22" s="163"/>
      <c r="KD22" s="163"/>
      <c r="KE22" s="163"/>
      <c r="KF22" s="163"/>
      <c r="KG22" s="163"/>
      <c r="KH22" s="163"/>
      <c r="KI22" s="163"/>
      <c r="KJ22" s="163"/>
      <c r="KK22" s="163"/>
      <c r="KL22" s="163"/>
      <c r="KM22" s="163"/>
      <c r="KN22" s="163"/>
      <c r="KO22" s="163"/>
      <c r="KP22" s="163"/>
      <c r="KQ22" s="163"/>
      <c r="KR22" s="163"/>
      <c r="KS22" s="163"/>
      <c r="KT22" s="163"/>
      <c r="KU22" s="163"/>
      <c r="KV22" s="163"/>
      <c r="KW22" s="163"/>
      <c r="KX22" s="163"/>
      <c r="KY22" s="163"/>
      <c r="KZ22" s="163"/>
      <c r="LA22" s="163"/>
      <c r="LB22" s="163"/>
      <c r="LC22" s="163"/>
      <c r="LD22" s="163"/>
      <c r="LE22" s="163"/>
      <c r="LF22" s="163"/>
      <c r="LG22" s="163"/>
      <c r="LH22" s="163"/>
      <c r="LI22" s="163"/>
      <c r="LJ22" s="163"/>
      <c r="LK22" s="163"/>
      <c r="LL22" s="163"/>
      <c r="LM22" s="163"/>
      <c r="LN22" s="163"/>
      <c r="LO22" s="163"/>
      <c r="LP22" s="163"/>
      <c r="LQ22" s="163"/>
      <c r="LR22" s="163"/>
      <c r="LS22" s="163"/>
      <c r="LT22" s="163"/>
      <c r="LU22" s="163"/>
      <c r="LV22" s="163"/>
      <c r="LW22" s="163"/>
      <c r="LX22" s="163"/>
      <c r="LY22" s="163"/>
      <c r="LZ22" s="163"/>
      <c r="MA22" s="163"/>
      <c r="MB22" s="163"/>
      <c r="MC22" s="163"/>
      <c r="MD22" s="163"/>
      <c r="ME22" s="163"/>
      <c r="MF22" s="163"/>
      <c r="MG22" s="163"/>
      <c r="MH22" s="163"/>
      <c r="MI22" s="163"/>
      <c r="MJ22" s="163"/>
      <c r="MK22" s="163"/>
      <c r="ML22" s="163"/>
      <c r="MM22" s="163"/>
      <c r="MN22" s="163"/>
      <c r="MO22" s="163"/>
      <c r="MP22" s="163"/>
      <c r="MQ22" s="163"/>
      <c r="MR22" s="163"/>
      <c r="MS22" s="163"/>
      <c r="MT22" s="163"/>
      <c r="MU22" s="163"/>
      <c r="MV22" s="163"/>
      <c r="MW22" s="163"/>
      <c r="MX22" s="163"/>
      <c r="MY22" s="163"/>
      <c r="MZ22" s="163"/>
      <c r="NA22" s="163"/>
      <c r="NB22" s="163"/>
      <c r="NC22" s="163"/>
      <c r="ND22" s="163"/>
      <c r="NE22" s="163"/>
      <c r="NF22" s="163"/>
      <c r="NG22" s="163"/>
      <c r="NH22" s="163"/>
      <c r="NI22" s="163"/>
      <c r="NJ22" s="163"/>
      <c r="NK22" s="163"/>
      <c r="NL22" s="163"/>
      <c r="NM22" s="163"/>
      <c r="NN22" s="163"/>
      <c r="NO22" s="163"/>
      <c r="NP22" s="163"/>
      <c r="NQ22" s="163"/>
      <c r="NR22" s="163"/>
      <c r="NS22" s="163"/>
      <c r="NT22" s="163"/>
      <c r="NU22" s="163"/>
      <c r="NV22" s="163"/>
      <c r="NW22" s="163"/>
      <c r="NX22" s="163"/>
      <c r="NY22" s="163"/>
      <c r="NZ22" s="163"/>
      <c r="OA22" s="163"/>
      <c r="OB22" s="163"/>
      <c r="OC22" s="163"/>
      <c r="OD22" s="163"/>
      <c r="OE22" s="163"/>
      <c r="OF22" s="163"/>
      <c r="OG22" s="163"/>
      <c r="OH22" s="163"/>
      <c r="OI22" s="163"/>
      <c r="OJ22" s="163"/>
      <c r="OK22" s="163"/>
      <c r="OL22" s="163"/>
      <c r="OM22" s="163"/>
      <c r="ON22" s="163"/>
      <c r="OO22" s="163"/>
      <c r="OP22" s="163"/>
      <c r="OQ22" s="163"/>
      <c r="OR22" s="163"/>
      <c r="OS22" s="163"/>
      <c r="OT22" s="163"/>
      <c r="OU22" s="163"/>
      <c r="OV22" s="163"/>
      <c r="OW22" s="163"/>
      <c r="OX22" s="163"/>
      <c r="OY22" s="163"/>
      <c r="OZ22" s="163"/>
      <c r="PA22" s="163"/>
      <c r="PB22" s="163"/>
      <c r="PC22" s="163"/>
      <c r="PD22" s="163"/>
      <c r="PE22" s="163"/>
      <c r="PF22" s="163"/>
      <c r="PG22" s="163"/>
      <c r="PH22" s="163"/>
      <c r="PI22" s="163"/>
      <c r="PJ22" s="163"/>
      <c r="PK22" s="163"/>
      <c r="PL22" s="163"/>
      <c r="PM22" s="163"/>
      <c r="PN22" s="163"/>
      <c r="PO22" s="163"/>
      <c r="PP22" s="163"/>
      <c r="PQ22" s="163"/>
      <c r="PR22" s="163"/>
      <c r="PS22" s="163"/>
      <c r="PT22" s="163"/>
      <c r="PU22" s="163"/>
      <c r="PV22" s="163"/>
      <c r="PW22" s="163"/>
      <c r="PX22" s="163"/>
      <c r="PY22" s="163"/>
      <c r="PZ22" s="163"/>
      <c r="QA22" s="163"/>
      <c r="QB22" s="163"/>
      <c r="QC22" s="163"/>
      <c r="QD22" s="163"/>
      <c r="QE22" s="163"/>
      <c r="QF22" s="163"/>
      <c r="QG22" s="163"/>
      <c r="QH22" s="163"/>
      <c r="QI22" s="163"/>
      <c r="QJ22" s="163"/>
      <c r="QK22" s="163"/>
      <c r="QL22" s="163"/>
      <c r="QM22" s="163"/>
      <c r="QN22" s="163"/>
      <c r="QO22" s="163"/>
      <c r="QP22" s="163"/>
      <c r="QQ22" s="163"/>
      <c r="QR22" s="163"/>
      <c r="QS22" s="163"/>
      <c r="QT22" s="163"/>
      <c r="QU22" s="163"/>
      <c r="QV22" s="163"/>
      <c r="QW22" s="163"/>
      <c r="QX22" s="163"/>
      <c r="QY22" s="163"/>
      <c r="QZ22" s="163"/>
      <c r="RA22" s="163"/>
      <c r="RB22" s="163"/>
      <c r="RC22" s="163"/>
      <c r="RD22" s="163"/>
      <c r="RE22" s="163"/>
      <c r="RF22" s="163"/>
      <c r="RG22" s="163"/>
      <c r="RH22" s="163"/>
      <c r="RI22" s="163"/>
      <c r="RJ22" s="163"/>
      <c r="RK22" s="163"/>
      <c r="RL22" s="163"/>
      <c r="RM22" s="163"/>
      <c r="RN22" s="165"/>
      <c r="RO22" s="165"/>
      <c r="RP22" s="163"/>
      <c r="RQ22" s="163"/>
      <c r="RR22" s="163"/>
      <c r="RS22" s="163"/>
      <c r="RT22" s="163"/>
      <c r="RU22" s="163"/>
      <c r="RV22" s="163"/>
      <c r="RW22" s="163"/>
      <c r="RX22" s="163"/>
      <c r="RY22" s="163"/>
      <c r="RZ22" s="163"/>
      <c r="SA22" s="163"/>
      <c r="SB22" s="163"/>
      <c r="SC22" s="163"/>
      <c r="SD22" s="163"/>
      <c r="SE22" s="163"/>
      <c r="SF22" s="163"/>
      <c r="SG22" s="165"/>
    </row>
    <row r="23" customFormat="false" ht="10.1" hidden="false" customHeight="true" outlineLevel="0" collapsed="false">
      <c r="A23" s="287"/>
      <c r="B23" s="269" t="s">
        <v>249</v>
      </c>
      <c r="C23" s="270" t="s">
        <v>249</v>
      </c>
      <c r="D23" s="288" t="s">
        <v>277</v>
      </c>
      <c r="E23" s="272" t="s">
        <v>269</v>
      </c>
      <c r="F23" s="274"/>
      <c r="G23" s="289"/>
      <c r="H23" s="274"/>
      <c r="I23" s="275" t="s">
        <v>247</v>
      </c>
      <c r="J23" s="290" t="s">
        <v>247</v>
      </c>
      <c r="K23" s="277" t="s">
        <v>249</v>
      </c>
      <c r="L23" s="278" t="s">
        <v>249</v>
      </c>
      <c r="M23" s="291" t="n">
        <f aca="false">Calendar!$A$4</f>
        <v>30</v>
      </c>
      <c r="N23" s="291" t="n">
        <f aca="false">Calendar!$B$4</f>
        <v>31</v>
      </c>
      <c r="O23" s="291" t="n">
        <f aca="false">Calendar!$C$4</f>
        <v>1</v>
      </c>
      <c r="P23" s="291" t="n">
        <f aca="false">Calendar!$D$4</f>
        <v>2</v>
      </c>
      <c r="Q23" s="291" t="n">
        <f aca="false">Calendar!$E$4</f>
        <v>3</v>
      </c>
      <c r="R23" s="291" t="n">
        <f aca="false">Calendar!$F$4</f>
        <v>4</v>
      </c>
      <c r="S23" s="291" t="n">
        <f aca="false">Calendar!$G$4</f>
        <v>5</v>
      </c>
      <c r="T23" s="274"/>
      <c r="U23" s="291" t="n">
        <f aca="false">Calendar!$I$4</f>
        <v>6</v>
      </c>
      <c r="V23" s="291" t="n">
        <f aca="false">Calendar!$J$4</f>
        <v>7</v>
      </c>
      <c r="W23" s="291" t="n">
        <f aca="false">Calendar!$K$4</f>
        <v>8</v>
      </c>
      <c r="X23" s="291" t="n">
        <f aca="false">Calendar!$L$4</f>
        <v>9</v>
      </c>
      <c r="Y23" s="291" t="n">
        <f aca="false">Calendar!$M$4</f>
        <v>10</v>
      </c>
      <c r="Z23" s="291" t="n">
        <f aca="false">Calendar!$N$4</f>
        <v>11</v>
      </c>
      <c r="AA23" s="291" t="n">
        <f aca="false">Calendar!$O$4</f>
        <v>12</v>
      </c>
      <c r="AB23" s="163"/>
      <c r="AC23" s="292" t="n">
        <f aca="false">Calendar!$A$10</f>
        <v>13</v>
      </c>
      <c r="AD23" s="292" t="n">
        <f aca="false">Calendar!$B$10</f>
        <v>14</v>
      </c>
      <c r="AE23" s="292" t="n">
        <f aca="false">Calendar!$C$10</f>
        <v>15</v>
      </c>
      <c r="AF23" s="292" t="n">
        <f aca="false">Calendar!$D$10</f>
        <v>16</v>
      </c>
      <c r="AG23" s="292" t="n">
        <f aca="false">Calendar!$E$10</f>
        <v>17</v>
      </c>
      <c r="AH23" s="292" t="n">
        <f aca="false">Calendar!$F$10</f>
        <v>18</v>
      </c>
      <c r="AI23" s="292" t="n">
        <f aca="false">Calendar!$G$10</f>
        <v>19</v>
      </c>
      <c r="AJ23" s="293"/>
      <c r="AK23" s="292" t="n">
        <f aca="false">Calendar!$I$10</f>
        <v>20</v>
      </c>
      <c r="AL23" s="292" t="n">
        <f aca="false">Calendar!$J$10</f>
        <v>21</v>
      </c>
      <c r="AM23" s="292" t="n">
        <f aca="false">Calendar!$K$10</f>
        <v>22</v>
      </c>
      <c r="AN23" s="292" t="n">
        <f aca="false">Calendar!$L$10</f>
        <v>23</v>
      </c>
      <c r="AO23" s="292" t="n">
        <f aca="false">Calendar!$M$10</f>
        <v>24</v>
      </c>
      <c r="AP23" s="292" t="n">
        <f aca="false">Calendar!$N$10</f>
        <v>25</v>
      </c>
      <c r="AQ23" s="292" t="n">
        <f aca="false">Calendar!$O$10</f>
        <v>26</v>
      </c>
      <c r="AR23" s="165"/>
      <c r="AS23" s="292" t="n">
        <f aca="false">Calendar!$A$16</f>
        <v>27</v>
      </c>
      <c r="AT23" s="292" t="n">
        <f aca="false">Calendar!$B$16</f>
        <v>28</v>
      </c>
      <c r="AU23" s="292" t="n">
        <f aca="false">Calendar!$C$16</f>
        <v>29</v>
      </c>
      <c r="AV23" s="292" t="n">
        <f aca="false">Calendar!$D$16</f>
        <v>30</v>
      </c>
      <c r="AW23" s="292" t="n">
        <f aca="false">Calendar!$E$16</f>
        <v>31</v>
      </c>
      <c r="AX23" s="292" t="n">
        <f aca="false">Calendar!$F$16</f>
        <v>1</v>
      </c>
      <c r="AY23" s="292" t="n">
        <f aca="false">Calendar!$G$16</f>
        <v>2</v>
      </c>
      <c r="AZ23" s="293"/>
      <c r="BA23" s="292" t="n">
        <f aca="false">Calendar!$I$16</f>
        <v>3</v>
      </c>
      <c r="BB23" s="292" t="n">
        <f aca="false">Calendar!$J$16</f>
        <v>4</v>
      </c>
      <c r="BC23" s="292" t="n">
        <f aca="false">Calendar!$K$16</f>
        <v>5</v>
      </c>
      <c r="BD23" s="292" t="n">
        <f aca="false">Calendar!$L$16</f>
        <v>6</v>
      </c>
      <c r="BE23" s="292" t="n">
        <f aca="false">Calendar!$M$16</f>
        <v>7</v>
      </c>
      <c r="BF23" s="292" t="n">
        <f aca="false">Calendar!$N$16</f>
        <v>8</v>
      </c>
      <c r="BG23" s="292" t="n">
        <f aca="false">Calendar!$O$16</f>
        <v>9</v>
      </c>
      <c r="BI23" s="69"/>
      <c r="BJ23" s="237"/>
      <c r="BK23" s="231"/>
      <c r="BL23" s="234" t="s">
        <v>249</v>
      </c>
      <c r="BM23" s="234" t="s">
        <v>272</v>
      </c>
      <c r="BN23" s="234" t="s">
        <v>278</v>
      </c>
      <c r="BO23" s="234" t="s">
        <v>278</v>
      </c>
      <c r="BP23" s="234" t="s">
        <v>247</v>
      </c>
      <c r="BQ23" s="234" t="s">
        <v>278</v>
      </c>
      <c r="BR23" s="234"/>
      <c r="BS23" s="234" t="s">
        <v>253</v>
      </c>
      <c r="BT23" s="234" t="s">
        <v>245</v>
      </c>
      <c r="BU23" s="234" t="s">
        <v>279</v>
      </c>
      <c r="CG23" s="253"/>
      <c r="CH23" s="28"/>
      <c r="CI23" s="163"/>
      <c r="CJ23" s="163"/>
      <c r="CK23" s="163"/>
      <c r="CL23" s="163"/>
      <c r="CM23" s="163"/>
      <c r="CN23" s="163"/>
      <c r="CO23" s="163"/>
      <c r="CP23" s="163"/>
      <c r="CQ23" s="163"/>
      <c r="CR23" s="163"/>
      <c r="CS23" s="163"/>
      <c r="CT23" s="163"/>
      <c r="CU23" s="163"/>
      <c r="CV23" s="28"/>
      <c r="CW23" s="28"/>
      <c r="CX23" s="28"/>
      <c r="CY23" s="28"/>
      <c r="CZ23" s="28"/>
      <c r="DA23" s="28"/>
      <c r="DB23" s="28"/>
      <c r="DC23" s="28"/>
      <c r="DD23" s="28"/>
      <c r="DE23" s="28"/>
      <c r="DF23" s="28"/>
      <c r="DG23" s="28"/>
      <c r="DH23" s="28"/>
      <c r="DI23" s="28"/>
      <c r="DJ23" s="28"/>
      <c r="DK23" s="28"/>
      <c r="DL23" s="28"/>
      <c r="DM23" s="28"/>
      <c r="DN23" s="69"/>
    </row>
    <row r="24" customFormat="false" ht="10.1" hidden="false" customHeight="true" outlineLevel="0" collapsed="false">
      <c r="A24" s="287"/>
      <c r="B24" s="258"/>
      <c r="C24" s="232"/>
      <c r="D24" s="171"/>
      <c r="F24" s="294"/>
      <c r="H24" s="172"/>
      <c r="I24" s="174"/>
      <c r="J24" s="175"/>
      <c r="L24" s="230"/>
      <c r="M24" s="295" t="s">
        <v>83</v>
      </c>
      <c r="N24" s="295" t="s">
        <v>84</v>
      </c>
      <c r="O24" s="295" t="s">
        <v>85</v>
      </c>
      <c r="P24" s="295" t="s">
        <v>86</v>
      </c>
      <c r="Q24" s="295" t="s">
        <v>85</v>
      </c>
      <c r="R24" s="295" t="s">
        <v>87</v>
      </c>
      <c r="S24" s="295" t="s">
        <v>83</v>
      </c>
      <c r="T24" s="296"/>
      <c r="U24" s="297" t="s">
        <v>83</v>
      </c>
      <c r="V24" s="297" t="s">
        <v>84</v>
      </c>
      <c r="W24" s="297" t="s">
        <v>85</v>
      </c>
      <c r="X24" s="297" t="s">
        <v>86</v>
      </c>
      <c r="Y24" s="297" t="s">
        <v>85</v>
      </c>
      <c r="Z24" s="297" t="s">
        <v>87</v>
      </c>
      <c r="AA24" s="297" t="s">
        <v>83</v>
      </c>
      <c r="AB24" s="171"/>
      <c r="AC24" s="298" t="s">
        <v>83</v>
      </c>
      <c r="AD24" s="298" t="s">
        <v>84</v>
      </c>
      <c r="AE24" s="298" t="s">
        <v>85</v>
      </c>
      <c r="AF24" s="298" t="s">
        <v>86</v>
      </c>
      <c r="AG24" s="298" t="s">
        <v>85</v>
      </c>
      <c r="AH24" s="298" t="s">
        <v>87</v>
      </c>
      <c r="AI24" s="298" t="s">
        <v>83</v>
      </c>
      <c r="AJ24" s="299"/>
      <c r="AK24" s="300" t="s">
        <v>83</v>
      </c>
      <c r="AL24" s="300" t="s">
        <v>84</v>
      </c>
      <c r="AM24" s="300" t="s">
        <v>85</v>
      </c>
      <c r="AN24" s="300" t="s">
        <v>86</v>
      </c>
      <c r="AO24" s="300" t="s">
        <v>85</v>
      </c>
      <c r="AP24" s="300" t="s">
        <v>87</v>
      </c>
      <c r="AQ24" s="300" t="s">
        <v>83</v>
      </c>
      <c r="AR24" s="165"/>
      <c r="AS24" s="301" t="s">
        <v>83</v>
      </c>
      <c r="AT24" s="301" t="s">
        <v>84</v>
      </c>
      <c r="AU24" s="301" t="s">
        <v>85</v>
      </c>
      <c r="AV24" s="301" t="s">
        <v>86</v>
      </c>
      <c r="AW24" s="301" t="s">
        <v>85</v>
      </c>
      <c r="AX24" s="301" t="s">
        <v>87</v>
      </c>
      <c r="AY24" s="301" t="s">
        <v>83</v>
      </c>
      <c r="AZ24" s="229"/>
      <c r="BA24" s="300" t="s">
        <v>83</v>
      </c>
      <c r="BB24" s="300" t="s">
        <v>84</v>
      </c>
      <c r="BC24" s="300" t="s">
        <v>85</v>
      </c>
      <c r="BD24" s="300" t="s">
        <v>86</v>
      </c>
      <c r="BE24" s="300" t="s">
        <v>85</v>
      </c>
      <c r="BF24" s="300" t="s">
        <v>87</v>
      </c>
      <c r="BG24" s="300" t="s">
        <v>83</v>
      </c>
      <c r="BI24" s="69"/>
      <c r="BJ24" s="237"/>
      <c r="BK24" s="231"/>
      <c r="CG24" s="253"/>
      <c r="CH24" s="163"/>
      <c r="CI24" s="163"/>
      <c r="CJ24" s="163"/>
      <c r="CK24" s="163"/>
      <c r="CL24" s="163"/>
      <c r="CM24" s="163"/>
      <c r="CN24" s="163"/>
      <c r="CO24" s="163"/>
      <c r="CP24" s="163"/>
      <c r="CQ24" s="163"/>
      <c r="CR24" s="163"/>
      <c r="CS24" s="163"/>
      <c r="CT24" s="163"/>
      <c r="CU24" s="163"/>
      <c r="CV24" s="28"/>
      <c r="CW24" s="28"/>
      <c r="CX24" s="28"/>
      <c r="CY24" s="28"/>
      <c r="CZ24" s="28"/>
      <c r="DA24" s="28"/>
      <c r="DB24" s="28"/>
      <c r="DC24" s="28"/>
      <c r="DD24" s="28"/>
      <c r="DE24" s="28"/>
      <c r="DF24" s="28"/>
      <c r="DG24" s="28"/>
      <c r="DH24" s="28"/>
      <c r="DI24" s="28"/>
      <c r="DJ24" s="28"/>
      <c r="DK24" s="28"/>
      <c r="DL24" s="28"/>
      <c r="DM24" s="28"/>
      <c r="DN24" s="69"/>
    </row>
    <row r="25" customFormat="false" ht="10.1" hidden="false" customHeight="true" outlineLevel="0" collapsed="false">
      <c r="A25" s="302"/>
      <c r="B25" s="258"/>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B25" s="229"/>
      <c r="AC25" s="305"/>
      <c r="AD25" s="305"/>
      <c r="AE25" s="305"/>
      <c r="AF25" s="305"/>
      <c r="AG25" s="305"/>
      <c r="AH25" s="305"/>
      <c r="AI25" s="305"/>
      <c r="AJ25" s="305"/>
      <c r="AK25" s="305"/>
      <c r="AL25" s="305"/>
      <c r="AM25" s="305"/>
      <c r="AN25" s="305"/>
      <c r="AO25" s="305"/>
      <c r="AP25" s="305"/>
      <c r="AQ25" s="305"/>
      <c r="AR25" s="69"/>
      <c r="AS25" s="305"/>
      <c r="AT25" s="305"/>
      <c r="AU25" s="305"/>
      <c r="AV25" s="305"/>
      <c r="AW25" s="305"/>
      <c r="AX25" s="305"/>
      <c r="AY25" s="305"/>
      <c r="AZ25" s="306"/>
      <c r="BA25" s="305"/>
      <c r="BB25" s="305"/>
      <c r="BC25" s="305"/>
      <c r="BD25" s="305"/>
      <c r="BE25" s="305"/>
      <c r="BF25" s="305"/>
      <c r="BG25" s="305"/>
      <c r="BH25" s="162"/>
      <c r="BI25" s="307"/>
      <c r="BJ25" s="234"/>
      <c r="BK25" s="231"/>
      <c r="CH25" s="163"/>
      <c r="CI25" s="163"/>
      <c r="CJ25" s="163"/>
      <c r="CK25" s="163"/>
      <c r="CL25" s="163"/>
      <c r="CM25" s="163"/>
      <c r="CN25" s="163"/>
      <c r="CO25" s="163"/>
      <c r="CP25" s="163"/>
      <c r="CQ25" s="163"/>
      <c r="CR25" s="163"/>
      <c r="CS25" s="163"/>
      <c r="CT25" s="163"/>
      <c r="CU25" s="28"/>
      <c r="CV25" s="28"/>
      <c r="CW25" s="28"/>
      <c r="CX25" s="28"/>
      <c r="CY25" s="28"/>
      <c r="CZ25" s="28"/>
      <c r="DA25" s="28"/>
      <c r="DB25" s="28"/>
      <c r="DC25" s="28"/>
      <c r="DD25" s="28"/>
      <c r="DE25" s="28"/>
      <c r="DF25" s="28"/>
      <c r="DG25" s="28"/>
      <c r="DH25" s="28"/>
      <c r="DI25" s="28"/>
      <c r="DJ25" s="28"/>
      <c r="DK25" s="28"/>
      <c r="DL25" s="28"/>
      <c r="DM25" s="28"/>
      <c r="DN25" s="61"/>
    </row>
    <row r="26" customFormat="false" ht="10.1" hidden="false" customHeight="true" outlineLevel="0" collapsed="false">
      <c r="A26" s="223"/>
      <c r="B26" s="269"/>
      <c r="C26" s="308"/>
      <c r="D26" s="269"/>
      <c r="E26" s="309"/>
      <c r="F26" s="310"/>
      <c r="G26" s="310"/>
      <c r="H26" s="303"/>
      <c r="I26" s="304"/>
      <c r="J26" s="276"/>
      <c r="K26" s="277"/>
      <c r="L26" s="278"/>
      <c r="M26" s="311"/>
      <c r="N26" s="311"/>
      <c r="O26" s="311"/>
      <c r="P26" s="311"/>
      <c r="Q26" s="311"/>
      <c r="R26" s="311"/>
      <c r="S26" s="311"/>
      <c r="T26" s="281"/>
      <c r="U26" s="311"/>
      <c r="V26" s="311"/>
      <c r="W26" s="311"/>
      <c r="X26" s="311"/>
      <c r="Y26" s="311"/>
      <c r="Z26" s="311"/>
      <c r="AA26" s="311"/>
      <c r="AB26" s="171"/>
      <c r="AC26" s="311"/>
      <c r="AD26" s="311"/>
      <c r="AE26" s="311"/>
      <c r="AF26" s="311"/>
      <c r="AG26" s="311"/>
      <c r="AH26" s="311"/>
      <c r="AI26" s="311"/>
      <c r="AJ26" s="40"/>
      <c r="AK26" s="311"/>
      <c r="AL26" s="311"/>
      <c r="AM26" s="311"/>
      <c r="AN26" s="311"/>
      <c r="AO26" s="311"/>
      <c r="AP26" s="311"/>
      <c r="AQ26" s="311"/>
      <c r="AR26" s="281"/>
      <c r="AS26" s="311"/>
      <c r="AT26" s="311"/>
      <c r="AU26" s="311"/>
      <c r="AV26" s="311"/>
      <c r="AW26" s="311"/>
      <c r="AX26" s="311"/>
      <c r="AY26" s="311"/>
      <c r="AZ26" s="281"/>
      <c r="BA26" s="311"/>
      <c r="BB26" s="311"/>
      <c r="BC26" s="311"/>
      <c r="BD26" s="311"/>
      <c r="BE26" s="311"/>
      <c r="BF26" s="311"/>
      <c r="BG26" s="311"/>
      <c r="BI26" s="69"/>
      <c r="BJ26" s="237"/>
      <c r="BK26" s="231"/>
      <c r="BL26" s="234"/>
      <c r="BM26" s="234"/>
      <c r="BN26" s="234"/>
      <c r="BO26" s="234"/>
      <c r="BP26" s="234"/>
      <c r="BQ26" s="234"/>
      <c r="BR26" s="237"/>
      <c r="BS26" s="234"/>
      <c r="BT26" s="237"/>
      <c r="BU26" s="234"/>
      <c r="CH26" s="163"/>
      <c r="CI26" s="163"/>
      <c r="CJ26" s="163"/>
      <c r="CK26" s="163"/>
      <c r="CL26" s="163"/>
      <c r="CM26" s="163"/>
      <c r="CN26" s="163"/>
      <c r="CO26" s="163"/>
      <c r="CP26" s="163"/>
      <c r="CQ26" s="163"/>
      <c r="CR26" s="163"/>
      <c r="CS26" s="163"/>
      <c r="CT26" s="163"/>
      <c r="CU26" s="28"/>
      <c r="CV26" s="28"/>
      <c r="CW26" s="28"/>
      <c r="CX26" s="28"/>
      <c r="CY26" s="28"/>
      <c r="CZ26" s="28"/>
      <c r="DA26" s="28"/>
      <c r="DB26" s="28"/>
      <c r="DC26" s="28"/>
      <c r="DD26" s="28"/>
      <c r="DE26" s="28"/>
      <c r="DF26" s="28"/>
      <c r="DG26" s="28"/>
      <c r="DH26" s="28"/>
      <c r="DI26" s="28"/>
      <c r="DJ26" s="28"/>
      <c r="DK26" s="28"/>
      <c r="DL26" s="28"/>
      <c r="DM26" s="28"/>
      <c r="DN26" s="69"/>
    </row>
    <row r="27" customFormat="false" ht="10.1" hidden="false" customHeight="true" outlineLevel="0" collapsed="false">
      <c r="A27" s="312" t="n">
        <v>32</v>
      </c>
      <c r="B27" s="269" t="n">
        <f aca="false">SUM(IF(M26="V",-E26),IF(N26="V",-E26),IF(O26="V",-E26),IF(P26="V",-E26),IF(Q26="V",-E26),IF(R26="V",-E26),IF(S26="V",-E26),IF(U26="V",-E26),IF(V26="V",-E26),IF(W26="V",-E26),IF(X26="V",-E26),IF(Y26="V",-E26),IF(Z26="V",-E26),IF(AA26="V",-E26),IF(M26="H",-E26),IF(N26="H",-E26),IF(O26="H",-E26),IF(P26="H",-E26),IF(Q26="H",-E26),IF(R26="H",-E26),IF(S26="H",-E26),IF(U26="H",-E26),IF(V26="H",-E26),IF(W26="H",-E26),IF(X26="H",-E26),IF(Y26="H",-E26),IF(Z26="H",-E26),IF(AA26="H",-E26))</f>
        <v>0</v>
      </c>
      <c r="C27" s="308" t="n">
        <f aca="false">SUM(IF(M26="S",-E26),IF(N26="S",-E26),IF(O26="S",-E26),IF(P26="S",-E26),IF(Q26="S",-E26),IF(R26="S",-E26),IF(S26="S",-E26),IF(U26="S",-E26),IF(V26="S",-E26),IF(W26="S",-E26),IF(X26="S",-E26),IF(Y26="S",-E26),IF(Z26="S",-E26),IF(AA26="S",-E26))</f>
        <v>0</v>
      </c>
      <c r="D27" s="269" t="n">
        <f aca="false">(I27*80)-(K27-(B27+C27))</f>
        <v>0</v>
      </c>
      <c r="E27" s="272" t="n">
        <v>6</v>
      </c>
      <c r="F27" s="313"/>
      <c r="G27" s="314" t="s">
        <v>259</v>
      </c>
      <c r="H27" s="315" t="s">
        <v>280</v>
      </c>
      <c r="I27" s="316" t="n">
        <f aca="false">'Master Pay Period 1'!I27</f>
        <v>0.6</v>
      </c>
      <c r="J27" s="317" t="n">
        <f aca="false">BM27/80</f>
        <v>0.6</v>
      </c>
      <c r="K27" s="318" t="n">
        <f aca="false">E27*BU27</f>
        <v>48</v>
      </c>
      <c r="L27" s="319"/>
      <c r="M27" s="320"/>
      <c r="N27" s="321"/>
      <c r="O27" s="320" t="n">
        <v>1</v>
      </c>
      <c r="P27" s="320" t="n">
        <v>1</v>
      </c>
      <c r="Q27" s="320" t="n">
        <v>1</v>
      </c>
      <c r="R27" s="320" t="n">
        <v>1</v>
      </c>
      <c r="S27" s="320"/>
      <c r="T27" s="40"/>
      <c r="U27" s="320"/>
      <c r="V27" s="321"/>
      <c r="W27" s="320" t="n">
        <v>1</v>
      </c>
      <c r="X27" s="320" t="n">
        <v>1</v>
      </c>
      <c r="Y27" s="320" t="n">
        <v>1</v>
      </c>
      <c r="Z27" s="320" t="n">
        <v>1</v>
      </c>
      <c r="AA27" s="320"/>
      <c r="AB27" s="165"/>
      <c r="AC27" s="320"/>
      <c r="AD27" s="321"/>
      <c r="AE27" s="320" t="n">
        <v>1</v>
      </c>
      <c r="AF27" s="320" t="n">
        <v>1</v>
      </c>
      <c r="AG27" s="320" t="n">
        <v>1</v>
      </c>
      <c r="AH27" s="320" t="n">
        <v>1</v>
      </c>
      <c r="AI27" s="320"/>
      <c r="AJ27" s="281"/>
      <c r="AK27" s="320"/>
      <c r="AL27" s="321"/>
      <c r="AM27" s="320" t="n">
        <v>1</v>
      </c>
      <c r="AN27" s="320" t="n">
        <v>1</v>
      </c>
      <c r="AO27" s="320" t="n">
        <v>1</v>
      </c>
      <c r="AP27" s="320" t="n">
        <v>1</v>
      </c>
      <c r="AQ27" s="320"/>
      <c r="AR27" s="322"/>
      <c r="AS27" s="320"/>
      <c r="AT27" s="321"/>
      <c r="AU27" s="320" t="n">
        <v>1</v>
      </c>
      <c r="AV27" s="321" t="n">
        <v>1</v>
      </c>
      <c r="AW27" s="320" t="n">
        <v>1</v>
      </c>
      <c r="AX27" s="321" t="n">
        <v>1</v>
      </c>
      <c r="AY27" s="320"/>
      <c r="AZ27" s="281"/>
      <c r="BA27" s="320"/>
      <c r="BB27" s="321"/>
      <c r="BC27" s="320" t="n">
        <v>1</v>
      </c>
      <c r="BD27" s="321" t="n">
        <v>1</v>
      </c>
      <c r="BE27" s="320" t="n">
        <v>1</v>
      </c>
      <c r="BF27" s="321" t="n">
        <v>1</v>
      </c>
      <c r="BG27" s="320"/>
      <c r="BI27" s="323"/>
      <c r="BJ27" s="234"/>
      <c r="BK27" s="231"/>
      <c r="BL27" s="234" t="n">
        <f aca="false">I27*80</f>
        <v>48</v>
      </c>
      <c r="BM27" s="234" t="n">
        <f aca="false">BU27*E27</f>
        <v>48</v>
      </c>
      <c r="BN27" s="234" t="n">
        <f aca="false">BL27-BM27</f>
        <v>0</v>
      </c>
      <c r="BO27" s="234" t="n">
        <f aca="false">BN27/80</f>
        <v>0</v>
      </c>
      <c r="BP27" s="234" t="n">
        <f aca="false">B28/(80)</f>
        <v>0</v>
      </c>
      <c r="BQ27" s="234" t="n">
        <f aca="false">SUM(SUM(BO27,BP27))</f>
        <v>0</v>
      </c>
      <c r="BR27" s="237" t="n">
        <f aca="false">A27*0.28</f>
        <v>8.96</v>
      </c>
      <c r="BS27" s="234" t="n">
        <f aca="false">D27*A27</f>
        <v>0</v>
      </c>
      <c r="BT27" s="237" t="n">
        <f aca="false">(BR27+A27)*(D27)*26</f>
        <v>0</v>
      </c>
      <c r="BU27" s="234" t="n">
        <f aca="false">SUM(SUM(M27:AA27))</f>
        <v>8</v>
      </c>
      <c r="CH27" s="163"/>
      <c r="CI27" s="163"/>
      <c r="CJ27" s="163"/>
      <c r="CK27" s="163"/>
      <c r="CL27" s="163"/>
      <c r="CM27" s="163"/>
      <c r="CN27" s="163"/>
      <c r="CO27" s="163"/>
      <c r="CP27" s="163"/>
      <c r="CQ27" s="163"/>
      <c r="CR27" s="163"/>
      <c r="CS27" s="163"/>
      <c r="CT27" s="163"/>
      <c r="CU27" s="28"/>
      <c r="CV27" s="28"/>
      <c r="CW27" s="28"/>
      <c r="CX27" s="28"/>
      <c r="CY27" s="28"/>
      <c r="CZ27" s="28"/>
      <c r="DA27" s="28"/>
      <c r="DB27" s="28"/>
      <c r="DC27" s="28"/>
      <c r="DD27" s="28"/>
      <c r="DE27" s="28"/>
      <c r="DF27" s="28"/>
      <c r="DG27" s="28"/>
      <c r="DH27" s="28"/>
      <c r="DI27" s="28"/>
      <c r="DJ27" s="28"/>
      <c r="DK27" s="28"/>
      <c r="DL27" s="28"/>
      <c r="DM27" s="28"/>
      <c r="DN27" s="323"/>
    </row>
    <row r="28" customFormat="false" ht="10.1" hidden="false" customHeight="true" outlineLevel="0" collapsed="false">
      <c r="A28" s="312"/>
      <c r="B28" s="269"/>
      <c r="C28" s="308"/>
      <c r="D28" s="269"/>
      <c r="E28" s="272"/>
      <c r="F28" s="324"/>
      <c r="G28" s="289"/>
      <c r="H28" s="274"/>
      <c r="I28" s="275"/>
      <c r="J28" s="290"/>
      <c r="K28" s="269"/>
      <c r="L28" s="308"/>
      <c r="M28" s="40"/>
      <c r="N28" s="40"/>
      <c r="O28" s="40"/>
      <c r="P28" s="40"/>
      <c r="Q28" s="40"/>
      <c r="R28" s="40"/>
      <c r="S28" s="40"/>
      <c r="T28" s="40"/>
      <c r="U28" s="40"/>
      <c r="V28" s="40"/>
      <c r="W28" s="40"/>
      <c r="X28" s="40"/>
      <c r="Y28" s="40"/>
      <c r="Z28" s="40"/>
      <c r="AA28" s="40"/>
      <c r="AB28" s="165"/>
      <c r="AC28" s="40"/>
      <c r="AD28" s="40"/>
      <c r="AE28" s="40"/>
      <c r="AF28" s="40"/>
      <c r="AG28" s="40"/>
      <c r="AH28" s="40"/>
      <c r="AI28" s="40"/>
      <c r="AJ28" s="281"/>
      <c r="AK28" s="40"/>
      <c r="AL28" s="40"/>
      <c r="AM28" s="40"/>
      <c r="AN28" s="40"/>
      <c r="AO28" s="40"/>
      <c r="AP28" s="40"/>
      <c r="AQ28" s="40"/>
      <c r="AR28" s="322"/>
      <c r="AS28" s="40"/>
      <c r="AT28" s="40"/>
      <c r="AU28" s="40"/>
      <c r="AV28" s="40"/>
      <c r="AW28" s="40"/>
      <c r="AX28" s="40"/>
      <c r="AY28" s="40"/>
      <c r="AZ28" s="281"/>
      <c r="BA28" s="40"/>
      <c r="BB28" s="40"/>
      <c r="BC28" s="40"/>
      <c r="BD28" s="40"/>
      <c r="BE28" s="40"/>
      <c r="BF28" s="40"/>
      <c r="BG28" s="40"/>
      <c r="BK28" s="231"/>
      <c r="BL28" s="234"/>
      <c r="BM28" s="234"/>
      <c r="BN28" s="234"/>
      <c r="BO28" s="234"/>
      <c r="BP28" s="234"/>
      <c r="BQ28" s="234"/>
      <c r="BR28" s="237"/>
      <c r="BS28" s="234"/>
      <c r="BT28" s="237"/>
      <c r="BU28" s="234"/>
      <c r="CH28" s="163"/>
      <c r="CI28" s="163"/>
      <c r="CJ28" s="163"/>
      <c r="CK28" s="163"/>
      <c r="CL28" s="163"/>
      <c r="CM28" s="163"/>
      <c r="CN28" s="163"/>
      <c r="CO28" s="163"/>
      <c r="CP28" s="163"/>
      <c r="CQ28" s="163"/>
      <c r="CR28" s="163"/>
      <c r="CS28" s="163"/>
      <c r="CT28" s="163"/>
      <c r="CU28" s="28"/>
      <c r="CV28" s="28"/>
      <c r="CW28" s="28"/>
      <c r="CX28" s="28"/>
      <c r="CY28" s="28"/>
      <c r="CZ28" s="28"/>
      <c r="DA28" s="28"/>
      <c r="DB28" s="28"/>
      <c r="DC28" s="28"/>
      <c r="DD28" s="28"/>
      <c r="DE28" s="28"/>
      <c r="DF28" s="28"/>
      <c r="DG28" s="28"/>
      <c r="DH28" s="28"/>
      <c r="DI28" s="28"/>
      <c r="DJ28" s="28"/>
      <c r="DK28" s="28"/>
      <c r="DL28" s="28"/>
      <c r="DM28" s="28"/>
    </row>
    <row r="29" customFormat="false" ht="10.1" hidden="false" customHeight="true" outlineLevel="0" collapsed="false">
      <c r="A29" s="312"/>
      <c r="B29" s="269"/>
      <c r="C29" s="308"/>
      <c r="D29" s="269"/>
      <c r="E29" s="309"/>
      <c r="F29" s="289"/>
      <c r="G29" s="289"/>
      <c r="H29" s="310"/>
      <c r="I29" s="325"/>
      <c r="J29" s="276"/>
      <c r="K29" s="258"/>
      <c r="L29" s="221"/>
      <c r="M29" s="311"/>
      <c r="N29" s="311"/>
      <c r="O29" s="311"/>
      <c r="P29" s="311"/>
      <c r="Q29" s="311"/>
      <c r="R29" s="311"/>
      <c r="S29" s="311"/>
      <c r="T29" s="281"/>
      <c r="U29" s="311"/>
      <c r="V29" s="311"/>
      <c r="W29" s="311"/>
      <c r="X29" s="311"/>
      <c r="Y29" s="311"/>
      <c r="Z29" s="311"/>
      <c r="AA29" s="311"/>
      <c r="AB29" s="165"/>
      <c r="AC29" s="311"/>
      <c r="AD29" s="311"/>
      <c r="AE29" s="311"/>
      <c r="AF29" s="311"/>
      <c r="AG29" s="311"/>
      <c r="AH29" s="311"/>
      <c r="AI29" s="311"/>
      <c r="AJ29" s="40"/>
      <c r="AK29" s="311"/>
      <c r="AL29" s="311"/>
      <c r="AM29" s="311"/>
      <c r="AN29" s="311"/>
      <c r="AO29" s="311"/>
      <c r="AP29" s="311"/>
      <c r="AQ29" s="311"/>
      <c r="AR29" s="281"/>
      <c r="AS29" s="311"/>
      <c r="AT29" s="311"/>
      <c r="AU29" s="311"/>
      <c r="AV29" s="311"/>
      <c r="AW29" s="311"/>
      <c r="AX29" s="311"/>
      <c r="AY29" s="311"/>
      <c r="AZ29" s="281"/>
      <c r="BA29" s="311"/>
      <c r="BB29" s="311"/>
      <c r="BC29" s="311"/>
      <c r="BD29" s="311"/>
      <c r="BE29" s="311"/>
      <c r="BF29" s="311"/>
      <c r="BG29" s="311"/>
      <c r="BI29" s="163"/>
      <c r="BJ29" s="237"/>
      <c r="BK29" s="231"/>
      <c r="BL29" s="234"/>
      <c r="BM29" s="234"/>
      <c r="BN29" s="234"/>
      <c r="BO29" s="234"/>
      <c r="BP29" s="234"/>
      <c r="BQ29" s="234"/>
      <c r="BR29" s="237"/>
      <c r="BS29" s="234"/>
      <c r="BT29" s="237"/>
      <c r="BU29" s="234"/>
      <c r="CH29" s="163"/>
      <c r="CI29" s="163"/>
      <c r="CJ29" s="163"/>
      <c r="CK29" s="163"/>
      <c r="CL29" s="163"/>
      <c r="CM29" s="163"/>
      <c r="CN29" s="163"/>
      <c r="CO29" s="163"/>
      <c r="CP29" s="163"/>
      <c r="CQ29" s="163"/>
      <c r="CR29" s="163"/>
      <c r="CS29" s="163"/>
      <c r="CT29" s="163"/>
      <c r="CU29" s="28"/>
      <c r="CV29" s="28"/>
      <c r="CW29" s="28"/>
      <c r="CX29" s="28"/>
      <c r="CY29" s="28"/>
      <c r="CZ29" s="28"/>
      <c r="DA29" s="28"/>
      <c r="DB29" s="28"/>
      <c r="DC29" s="28"/>
      <c r="DD29" s="28"/>
      <c r="DE29" s="28"/>
      <c r="DF29" s="28"/>
      <c r="DG29" s="28"/>
      <c r="DH29" s="28"/>
      <c r="DI29" s="28"/>
      <c r="DJ29" s="28"/>
      <c r="DK29" s="28"/>
      <c r="DL29" s="28"/>
      <c r="DM29" s="28"/>
    </row>
    <row r="30" customFormat="false" ht="10.1" hidden="false" customHeight="true" outlineLevel="0" collapsed="false">
      <c r="A30" s="312" t="n">
        <v>35</v>
      </c>
      <c r="B30" s="269"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30" s="308" t="n">
        <f aca="false">SUM(IF(M29="S",-E29),IF(N29="S",-E29),IF(O29="S",-E29),IF(P29="S",-E29),IF(Q29="S",-E29),IF(R29="S",-E29),IF(S29="S",-E29),IF(U29="S",-E29),IF(V29="S",-E29),IF(W29="S",-E29),IF(X29="S",-E29),IF(Y29="S",-E29),IF(Z29="S",-E29),IF(AA29="S",-E29))</f>
        <v>0</v>
      </c>
      <c r="D30" s="269" t="n">
        <f aca="false">(I30*80)-(K30-(B30+C30))</f>
        <v>0</v>
      </c>
      <c r="E30" s="272" t="n">
        <v>8</v>
      </c>
      <c r="F30" s="326"/>
      <c r="G30" s="314" t="s">
        <v>258</v>
      </c>
      <c r="H30" s="315" t="s">
        <v>280</v>
      </c>
      <c r="I30" s="316" t="n">
        <f aca="false">'Master Pay Period 1'!I30</f>
        <v>1</v>
      </c>
      <c r="J30" s="317" t="n">
        <f aca="false">BM30/80</f>
        <v>1</v>
      </c>
      <c r="K30" s="318" t="n">
        <f aca="false">E30*BU30</f>
        <v>80</v>
      </c>
      <c r="L30" s="319"/>
      <c r="M30" s="327"/>
      <c r="N30" s="328" t="n">
        <v>1</v>
      </c>
      <c r="O30" s="327" t="n">
        <v>1</v>
      </c>
      <c r="P30" s="328" t="n">
        <v>1</v>
      </c>
      <c r="Q30" s="327" t="n">
        <v>1</v>
      </c>
      <c r="R30" s="328" t="n">
        <v>1</v>
      </c>
      <c r="S30" s="327"/>
      <c r="T30" s="40"/>
      <c r="U30" s="320"/>
      <c r="V30" s="321" t="n">
        <v>1</v>
      </c>
      <c r="W30" s="320" t="n">
        <v>1</v>
      </c>
      <c r="X30" s="321" t="n">
        <v>1</v>
      </c>
      <c r="Y30" s="320" t="n">
        <v>1</v>
      </c>
      <c r="Z30" s="321" t="n">
        <v>1</v>
      </c>
      <c r="AA30" s="320"/>
      <c r="AB30" s="223"/>
      <c r="AC30" s="320"/>
      <c r="AD30" s="321" t="n">
        <v>1</v>
      </c>
      <c r="AE30" s="320" t="n">
        <v>1</v>
      </c>
      <c r="AF30" s="321" t="n">
        <v>1</v>
      </c>
      <c r="AG30" s="320" t="n">
        <v>1</v>
      </c>
      <c r="AH30" s="321" t="n">
        <v>1</v>
      </c>
      <c r="AI30" s="320"/>
      <c r="AJ30" s="281"/>
      <c r="AK30" s="320"/>
      <c r="AL30" s="321" t="n">
        <v>1</v>
      </c>
      <c r="AM30" s="320" t="n">
        <v>1</v>
      </c>
      <c r="AN30" s="321" t="n">
        <v>1</v>
      </c>
      <c r="AO30" s="320" t="n">
        <v>1</v>
      </c>
      <c r="AP30" s="321" t="n">
        <v>1</v>
      </c>
      <c r="AQ30" s="320"/>
      <c r="AR30" s="281"/>
      <c r="AS30" s="320"/>
      <c r="AT30" s="321" t="n">
        <v>1</v>
      </c>
      <c r="AU30" s="320" t="n">
        <v>1</v>
      </c>
      <c r="AV30" s="321" t="n">
        <v>1</v>
      </c>
      <c r="AW30" s="320" t="n">
        <v>1</v>
      </c>
      <c r="AX30" s="321" t="n">
        <v>1</v>
      </c>
      <c r="AY30" s="320"/>
      <c r="AZ30" s="281"/>
      <c r="BA30" s="320"/>
      <c r="BB30" s="321" t="n">
        <v>1</v>
      </c>
      <c r="BC30" s="320" t="n">
        <v>1</v>
      </c>
      <c r="BD30" s="321" t="n">
        <v>1</v>
      </c>
      <c r="BE30" s="320" t="n">
        <v>1</v>
      </c>
      <c r="BF30" s="321" t="n">
        <v>1</v>
      </c>
      <c r="BG30" s="320"/>
      <c r="BH30" s="162"/>
      <c r="BI30" s="329"/>
      <c r="BJ30" s="330"/>
      <c r="BK30" s="231"/>
      <c r="BL30" s="234" t="n">
        <f aca="false">I30*80</f>
        <v>80</v>
      </c>
      <c r="BM30" s="234" t="n">
        <f aca="false">BU30*E30</f>
        <v>80</v>
      </c>
      <c r="BN30" s="234" t="n">
        <f aca="false">BL30-BM30</f>
        <v>0</v>
      </c>
      <c r="BO30" s="234" t="n">
        <f aca="false">BN30/80</f>
        <v>0</v>
      </c>
      <c r="BP30" s="234" t="n">
        <f aca="false">B31/(80)</f>
        <v>0</v>
      </c>
      <c r="BQ30" s="234" t="n">
        <f aca="false">SUM(SUM(BO30,BP30))</f>
        <v>0</v>
      </c>
      <c r="BR30" s="237" t="n">
        <f aca="false">A30*0.28</f>
        <v>9.8</v>
      </c>
      <c r="BS30" s="234" t="n">
        <f aca="false">D30*A30</f>
        <v>0</v>
      </c>
      <c r="BT30" s="237" t="n">
        <f aca="false">(BR30+A30)*(D30)*26</f>
        <v>0</v>
      </c>
      <c r="BU30" s="234" t="n">
        <f aca="false">SUM(SUM(M30:AA30))</f>
        <v>10</v>
      </c>
      <c r="DN30" s="29"/>
    </row>
    <row r="31" customFormat="false" ht="10.1" hidden="false" customHeight="true" outlineLevel="0" collapsed="false">
      <c r="A31" s="312"/>
      <c r="B31" s="269"/>
      <c r="C31" s="308"/>
      <c r="D31" s="269"/>
      <c r="E31" s="272"/>
      <c r="F31" s="331"/>
      <c r="G31" s="289"/>
      <c r="H31" s="274"/>
      <c r="I31" s="275"/>
      <c r="J31" s="290"/>
      <c r="K31" s="269"/>
      <c r="L31" s="308"/>
      <c r="M31" s="40"/>
      <c r="N31" s="40"/>
      <c r="O31" s="40"/>
      <c r="P31" s="40"/>
      <c r="Q31" s="40"/>
      <c r="R31" s="40"/>
      <c r="S31" s="40"/>
      <c r="T31" s="40"/>
      <c r="U31" s="40"/>
      <c r="V31" s="40"/>
      <c r="W31" s="40"/>
      <c r="X31" s="40"/>
      <c r="Y31" s="40"/>
      <c r="Z31" s="40"/>
      <c r="AA31" s="40"/>
      <c r="AB31" s="229"/>
      <c r="AC31" s="40"/>
      <c r="AD31" s="40"/>
      <c r="AE31" s="40"/>
      <c r="AF31" s="40"/>
      <c r="AG31" s="40"/>
      <c r="AH31" s="40"/>
      <c r="AI31" s="40"/>
      <c r="AJ31" s="281"/>
      <c r="AK31" s="40"/>
      <c r="AL31" s="40"/>
      <c r="AM31" s="40"/>
      <c r="AN31" s="40"/>
      <c r="AO31" s="40"/>
      <c r="AP31" s="40"/>
      <c r="AQ31" s="40"/>
      <c r="AR31" s="322"/>
      <c r="AS31" s="40"/>
      <c r="AT31" s="40"/>
      <c r="AU31" s="40"/>
      <c r="AV31" s="40"/>
      <c r="AW31" s="40"/>
      <c r="AX31" s="40"/>
      <c r="AY31" s="40"/>
      <c r="AZ31" s="281"/>
      <c r="BA31" s="40"/>
      <c r="BB31" s="40"/>
      <c r="BC31" s="40"/>
      <c r="BD31" s="40"/>
      <c r="BE31" s="40"/>
      <c r="BF31" s="40"/>
      <c r="BG31" s="40"/>
      <c r="BH31" s="162"/>
      <c r="BI31" s="329"/>
      <c r="BJ31" s="330"/>
      <c r="BK31" s="231"/>
      <c r="BL31" s="234"/>
      <c r="BM31" s="234"/>
      <c r="BN31" s="234"/>
      <c r="BO31" s="234"/>
      <c r="BP31" s="234"/>
      <c r="BQ31" s="234"/>
      <c r="BR31" s="237"/>
      <c r="BS31" s="234"/>
      <c r="BT31" s="237"/>
      <c r="BU31" s="234"/>
      <c r="CB31" s="231"/>
      <c r="CC31" s="231"/>
      <c r="CD31" s="231"/>
      <c r="CE31" s="231"/>
      <c r="CF31" s="231"/>
      <c r="CH31" s="22"/>
      <c r="CI31" s="22"/>
      <c r="CJ31" s="22"/>
      <c r="CK31" s="22"/>
      <c r="DN31" s="29"/>
    </row>
    <row r="32" customFormat="false" ht="10.1" hidden="false" customHeight="true" outlineLevel="0" collapsed="false">
      <c r="A32" s="312"/>
      <c r="B32" s="269"/>
      <c r="C32" s="308"/>
      <c r="D32" s="269"/>
      <c r="E32" s="309"/>
      <c r="F32" s="332"/>
      <c r="G32" s="310"/>
      <c r="H32" s="303"/>
      <c r="I32" s="304"/>
      <c r="J32" s="276"/>
      <c r="K32" s="277"/>
      <c r="L32" s="278"/>
      <c r="M32" s="311"/>
      <c r="N32" s="333"/>
      <c r="O32" s="311"/>
      <c r="P32" s="334"/>
      <c r="Q32" s="311"/>
      <c r="R32" s="334"/>
      <c r="S32" s="311"/>
      <c r="T32" s="335"/>
      <c r="U32" s="311"/>
      <c r="V32" s="334"/>
      <c r="W32" s="311"/>
      <c r="X32" s="334"/>
      <c r="Y32" s="311"/>
      <c r="Z32" s="311"/>
      <c r="AA32" s="311"/>
      <c r="AB32" s="229"/>
      <c r="AC32" s="311"/>
      <c r="AD32" s="311"/>
      <c r="AE32" s="311"/>
      <c r="AF32" s="333"/>
      <c r="AG32" s="311"/>
      <c r="AH32" s="311"/>
      <c r="AI32" s="311"/>
      <c r="AJ32" s="40"/>
      <c r="AK32" s="311"/>
      <c r="AL32" s="333"/>
      <c r="AM32" s="311"/>
      <c r="AN32" s="333"/>
      <c r="AO32" s="311"/>
      <c r="AP32" s="333"/>
      <c r="AQ32" s="311"/>
      <c r="AR32" s="335"/>
      <c r="AS32" s="311"/>
      <c r="AT32" s="334"/>
      <c r="AU32" s="311"/>
      <c r="AV32" s="336"/>
      <c r="AW32" s="311"/>
      <c r="AX32" s="311"/>
      <c r="AY32" s="311"/>
      <c r="AZ32" s="229"/>
      <c r="BA32" s="311"/>
      <c r="BB32" s="311"/>
      <c r="BC32" s="311"/>
      <c r="BD32" s="334"/>
      <c r="BE32" s="311"/>
      <c r="BF32" s="311"/>
      <c r="BG32" s="311"/>
      <c r="BH32" s="162"/>
      <c r="BI32" s="337"/>
      <c r="BJ32" s="338"/>
      <c r="BK32" s="339"/>
      <c r="BL32" s="234"/>
      <c r="BM32" s="234"/>
      <c r="BN32" s="234"/>
      <c r="BO32" s="234"/>
      <c r="BP32" s="234"/>
      <c r="BQ32" s="234"/>
      <c r="BR32" s="237"/>
      <c r="BS32" s="234"/>
      <c r="BT32" s="237"/>
      <c r="BU32" s="234"/>
      <c r="CB32" s="231"/>
      <c r="CC32" s="231"/>
      <c r="CD32" s="231"/>
      <c r="CE32" s="231"/>
      <c r="CF32" s="231"/>
      <c r="CH32" s="22"/>
      <c r="CI32" s="22"/>
      <c r="CJ32" s="22"/>
      <c r="CK32" s="22"/>
      <c r="DN32" s="49"/>
    </row>
    <row r="33" customFormat="false" ht="10.1" hidden="false" customHeight="true" outlineLevel="0" collapsed="false">
      <c r="A33" s="312" t="n">
        <v>25</v>
      </c>
      <c r="B33" s="269" t="n">
        <f aca="false">SUM(IF(M32="V",-E32),IF(N32="V",-E32),IF(O32="V",-E32),IF(P32="V",-E32),IF(Q32="V",-E32),IF(R32="V",-E32),IF(S32="V",-E32),IF(U32="V",-E32),IF(V32="V",-E32),IF(W32="V",-E32),IF(X32="V",-E32),IF(Y32="V",-E32),IF(Z32="V",-E32),IF(AA32="V",-E32),IF(M32="H",-E32),IF(N32="H",-E32),IF(O32="H",-E32),IF(P32="H",-E32),IF(Q32="H",-E32),IF(R32="H",-E32),IF(S32="H",-E32),IF(U32="H",-E32),IF(V32="H",-E32),IF(W32="H",-E32),IF(X32="H",-E32),IF(Y32="H",-E32),IF(Z32="H",-E32),IF(AA32="H",-E32))</f>
        <v>0</v>
      </c>
      <c r="C33" s="308" t="n">
        <f aca="false">SUM(IF(M32="S",-E32),IF(N32="S",-E32),IF(O32="S",-E32),IF(P32="S",-E32),IF(Q32="S",-E32),IF(R32="S",-E32),IF(S32="S",-E32),IF(U32="S",-E32),IF(V32="S",-E32),IF(W32="S",-E32),IF(X32="S",-E32),IF(Y32="S",-E32),IF(Z32="S",-E32),IF(AA32="S",-E32))</f>
        <v>0</v>
      </c>
      <c r="D33" s="269" t="n">
        <f aca="false">(I33*80)-(K33-(B33+C33))</f>
        <v>0</v>
      </c>
      <c r="E33" s="272" t="n">
        <v>12</v>
      </c>
      <c r="F33" s="313"/>
      <c r="G33" s="314" t="s">
        <v>257</v>
      </c>
      <c r="H33" s="315" t="s">
        <v>281</v>
      </c>
      <c r="I33" s="316" t="n">
        <f aca="false">'Master Pay Period 1'!I33</f>
        <v>0.9</v>
      </c>
      <c r="J33" s="317" t="n">
        <f aca="false">BM33/80</f>
        <v>0.9</v>
      </c>
      <c r="K33" s="318" t="n">
        <f aca="false">E33*BU33</f>
        <v>72</v>
      </c>
      <c r="L33" s="319"/>
      <c r="M33" s="340" t="n">
        <f aca="false">IF(Benchmark!$B$17&gt;1,1,1)</f>
        <v>1</v>
      </c>
      <c r="N33" s="328"/>
      <c r="O33" s="341"/>
      <c r="P33" s="342" t="n">
        <f aca="false">IF(Benchmark!$D$17&gt;1,1,1)</f>
        <v>1</v>
      </c>
      <c r="Q33" s="341"/>
      <c r="R33" s="342" t="n">
        <f aca="false">IF(Benchmark!$D$17&gt;R30,1,1)</f>
        <v>1</v>
      </c>
      <c r="S33" s="341"/>
      <c r="T33" s="335"/>
      <c r="U33" s="343"/>
      <c r="V33" s="344" t="n">
        <f aca="false">IF(Benchmark!$D$17&gt;1,1,1)</f>
        <v>1</v>
      </c>
      <c r="W33" s="343"/>
      <c r="X33" s="344" t="n">
        <f aca="false">IF(Benchmark!$D$17&gt;1,1,1)</f>
        <v>1</v>
      </c>
      <c r="Y33" s="340" t="n">
        <f aca="false">IF(Benchmark!$D$17&gt;1,1,1)</f>
        <v>1</v>
      </c>
      <c r="Z33" s="343"/>
      <c r="AA33" s="320"/>
      <c r="AB33" s="229"/>
      <c r="AC33" s="320"/>
      <c r="AD33" s="344" t="n">
        <f aca="false">IF(Benchmark!$D$17&gt;1,1,1)</f>
        <v>1</v>
      </c>
      <c r="AE33" s="343"/>
      <c r="AF33" s="321" t="n">
        <f aca="false">IF(Benchmark!$D$17&gt;1,1,1)</f>
        <v>1</v>
      </c>
      <c r="AG33" s="320"/>
      <c r="AH33" s="320"/>
      <c r="AI33" s="340" t="n">
        <f aca="false">IF(Benchmark!$B$17&gt;1,1,1)</f>
        <v>1</v>
      </c>
      <c r="AJ33" s="281"/>
      <c r="AK33" s="340" t="n">
        <f aca="false">IF(Benchmark!$B$17&gt;1,1,1)</f>
        <v>1</v>
      </c>
      <c r="AL33" s="321"/>
      <c r="AM33" s="320" t="n">
        <f aca="false">IF(Benchmark!$D$17&gt;1,1,1)</f>
        <v>1</v>
      </c>
      <c r="AN33" s="321"/>
      <c r="AO33" s="343"/>
      <c r="AP33" s="321" t="n">
        <f aca="false">IF(Benchmark!$D$17&gt;1,1,1)</f>
        <v>1</v>
      </c>
      <c r="AQ33" s="341"/>
      <c r="AR33" s="335"/>
      <c r="AS33" s="343"/>
      <c r="AT33" s="344" t="n">
        <f aca="false">IF(Benchmark!$D$17&gt;1,1,1)</f>
        <v>1</v>
      </c>
      <c r="AU33" s="343"/>
      <c r="AV33" s="340" t="n">
        <f aca="false">IF(Benchmark!$D$17&gt;1,1,1)</f>
        <v>1</v>
      </c>
      <c r="AW33" s="344" t="n">
        <f aca="false">IF(Benchmark!$D$17&gt;1,1,1)</f>
        <v>1</v>
      </c>
      <c r="AX33" s="343"/>
      <c r="AY33" s="320"/>
      <c r="AZ33" s="229"/>
      <c r="BA33" s="320"/>
      <c r="BB33" s="344" t="n">
        <f aca="false">IF(Benchmark!$D$17&gt;1,1,1)</f>
        <v>1</v>
      </c>
      <c r="BC33" s="343"/>
      <c r="BD33" s="344" t="n">
        <f aca="false">IF(Benchmark!$D$17&gt;1,1,1)</f>
        <v>1</v>
      </c>
      <c r="BE33" s="320"/>
      <c r="BF33" s="320"/>
      <c r="BG33" s="340" t="n">
        <f aca="false">IF(Benchmark!$B$17&gt;1,1,1)</f>
        <v>1</v>
      </c>
      <c r="BH33" s="162"/>
      <c r="BI33" s="337"/>
      <c r="BJ33" s="338"/>
      <c r="BK33" s="339"/>
      <c r="BL33" s="234" t="n">
        <f aca="false">I33*80</f>
        <v>72</v>
      </c>
      <c r="BM33" s="234" t="n">
        <f aca="false">BU33*E33</f>
        <v>72</v>
      </c>
      <c r="BN33" s="234" t="n">
        <f aca="false">BL33-BM33</f>
        <v>0</v>
      </c>
      <c r="BO33" s="234" t="n">
        <f aca="false">BN33/80</f>
        <v>0</v>
      </c>
      <c r="BP33" s="234" t="n">
        <f aca="false">B34/(80)</f>
        <v>0</v>
      </c>
      <c r="BQ33" s="234" t="n">
        <f aca="false">SUM(SUM(BO33,BP33))</f>
        <v>0</v>
      </c>
      <c r="BR33" s="237" t="n">
        <f aca="false">A33*0.28</f>
        <v>7</v>
      </c>
      <c r="BS33" s="234" t="n">
        <f aca="false">D33*A33</f>
        <v>0</v>
      </c>
      <c r="BT33" s="237" t="n">
        <f aca="false">(BR33+A33)*(D33)*26</f>
        <v>0</v>
      </c>
      <c r="BU33" s="234" t="n">
        <f aca="false">SUM(SUM(M33:AA33))</f>
        <v>6</v>
      </c>
      <c r="CB33" s="231"/>
      <c r="CC33" s="231"/>
      <c r="CD33" s="231"/>
      <c r="CE33" s="231"/>
      <c r="CF33" s="231"/>
      <c r="CH33" s="22"/>
      <c r="CI33" s="22"/>
      <c r="CJ33" s="22"/>
      <c r="CK33" s="22"/>
      <c r="DN33" s="49"/>
    </row>
    <row r="34" customFormat="false" ht="10.1" hidden="false" customHeight="true" outlineLevel="0" collapsed="false">
      <c r="A34" s="312"/>
      <c r="B34" s="269"/>
      <c r="C34" s="308"/>
      <c r="D34" s="269"/>
      <c r="E34" s="309"/>
      <c r="F34" s="310"/>
      <c r="G34" s="289"/>
      <c r="H34" s="310"/>
      <c r="I34" s="325"/>
      <c r="J34" s="276"/>
      <c r="K34" s="258"/>
      <c r="L34" s="221"/>
      <c r="M34" s="311"/>
      <c r="N34" s="333"/>
      <c r="O34" s="311"/>
      <c r="P34" s="311"/>
      <c r="Q34" s="311"/>
      <c r="R34" s="333"/>
      <c r="S34" s="311"/>
      <c r="T34" s="335"/>
      <c r="U34" s="311"/>
      <c r="V34" s="311"/>
      <c r="W34" s="311"/>
      <c r="X34" s="333"/>
      <c r="Y34" s="311"/>
      <c r="Z34" s="311"/>
      <c r="AA34" s="311"/>
      <c r="AB34" s="345"/>
      <c r="AC34" s="311"/>
      <c r="AD34" s="311"/>
      <c r="AE34" s="311"/>
      <c r="AF34" s="311"/>
      <c r="AG34" s="333"/>
      <c r="AH34" s="311"/>
      <c r="AI34" s="311"/>
      <c r="AJ34" s="284"/>
      <c r="AK34" s="311"/>
      <c r="AL34" s="333"/>
      <c r="AM34" s="311"/>
      <c r="AN34" s="311"/>
      <c r="AO34" s="311"/>
      <c r="AP34" s="333"/>
      <c r="AQ34" s="311"/>
      <c r="AR34" s="335"/>
      <c r="AS34" s="311"/>
      <c r="AT34" s="311"/>
      <c r="AU34" s="311"/>
      <c r="AV34" s="333"/>
      <c r="AW34" s="311"/>
      <c r="AX34" s="311"/>
      <c r="AY34" s="311"/>
      <c r="AZ34" s="345"/>
      <c r="BA34" s="311"/>
      <c r="BB34" s="311"/>
      <c r="BC34" s="311"/>
      <c r="BD34" s="311"/>
      <c r="BE34" s="333"/>
      <c r="BF34" s="311"/>
      <c r="BG34" s="311"/>
      <c r="BH34" s="345"/>
      <c r="BI34" s="345"/>
      <c r="BJ34" s="346"/>
      <c r="BK34" s="339"/>
      <c r="BL34" s="234"/>
      <c r="BM34" s="234"/>
      <c r="BN34" s="234"/>
      <c r="BO34" s="234"/>
      <c r="BP34" s="234"/>
      <c r="BQ34" s="234"/>
      <c r="BR34" s="237"/>
      <c r="BS34" s="234"/>
      <c r="BT34" s="237"/>
      <c r="BU34" s="234"/>
      <c r="CB34" s="231"/>
      <c r="CC34" s="231"/>
      <c r="CD34" s="231"/>
      <c r="CE34" s="231"/>
      <c r="CF34" s="231"/>
      <c r="CH34" s="22"/>
      <c r="CI34" s="22"/>
      <c r="CJ34" s="22"/>
      <c r="CK34" s="22"/>
      <c r="DN34" s="69"/>
    </row>
    <row r="35" customFormat="false" ht="10.1" hidden="false" customHeight="true" outlineLevel="0" collapsed="false">
      <c r="A35" s="312" t="n">
        <v>25</v>
      </c>
      <c r="B35" s="269" t="n">
        <f aca="false">SUM(IF(M34="V",-E34),IF(N34="V",-E34),IF(O34="V",-E34),IF(P34="V",-E34),IF(Q34="V",-E34),IF(R34="V",-E34),IF(S34="V",-E34),IF(U34="V",-E34),IF(V34="V",-E34),IF(W34="V",-E34),IF(X34="V",-E34),IF(Y34="V",-E34),IF(Z34="V",-E34),IF(AA34="V",-E34),IF(M34="H",-E34),IF(N34="H",-E34),IF(O34="H",-E34),IF(P34="H",-E34),IF(Q34="H",-E34),IF(R34="H",-E34),IF(S34="H",-E34),IF(U34="H",-E34),IF(V34="H",-E34),IF(W34="H",-E34),IF(X34="H",-E34),IF(Y34="H",-E34),IF(Z34="H",-E34),IF(AA34="H",-E34))</f>
        <v>0</v>
      </c>
      <c r="C35" s="308" t="n">
        <f aca="false">SUM(IF(M34="S",-E34),IF(N34="S",-E34),IF(O34="S",-E34),IF(P34="S",-E34),IF(Q34="S",-E34),IF(R34="S",-E34),IF(S34="S",-E34),IF(U34="S",-E34),IF(V34="S",-E34),IF(W34="S",-E34),IF(X34="S",-E34),IF(Y34="S",-E34),IF(Z34="S",-E34),IF(AA34="S",-E34))</f>
        <v>0</v>
      </c>
      <c r="D35" s="269" t="n">
        <f aca="false">(I35*80)-(K35-(B35+C35))</f>
        <v>0</v>
      </c>
      <c r="E35" s="272" t="n">
        <v>12</v>
      </c>
      <c r="F35" s="313"/>
      <c r="G35" s="314" t="s">
        <v>257</v>
      </c>
      <c r="H35" s="315" t="s">
        <v>281</v>
      </c>
      <c r="I35" s="316" t="n">
        <f aca="false">'Master Pay Period 1'!I35</f>
        <v>0.9</v>
      </c>
      <c r="J35" s="317" t="n">
        <f aca="false">BM35/80</f>
        <v>0.9</v>
      </c>
      <c r="K35" s="347" t="n">
        <f aca="false">E35*BU35</f>
        <v>72</v>
      </c>
      <c r="L35" s="348"/>
      <c r="M35" s="320"/>
      <c r="N35" s="320" t="n">
        <f aca="false">IF(Benchmark!$D$17&gt;N33,1,0)</f>
        <v>1</v>
      </c>
      <c r="O35" s="320" t="n">
        <f aca="false">IF(Benchmark!$D$17&gt;O33,1,0)</f>
        <v>1</v>
      </c>
      <c r="P35" s="320"/>
      <c r="Q35" s="320"/>
      <c r="R35" s="320"/>
      <c r="S35" s="320" t="n">
        <f aca="false">IF(Benchmark!$B$17&gt;S33,1,0)</f>
        <v>1</v>
      </c>
      <c r="T35" s="335"/>
      <c r="U35" s="320" t="n">
        <f aca="false">IF(Benchmark!$B$17&gt;U33,1,0)</f>
        <v>1</v>
      </c>
      <c r="V35" s="320"/>
      <c r="W35" s="320" t="n">
        <f aca="false">IF(Benchmark!$D$17&gt;W33,1,0)</f>
        <v>1</v>
      </c>
      <c r="X35" s="321"/>
      <c r="Y35" s="320"/>
      <c r="Z35" s="320" t="n">
        <f aca="false">IF(Benchmark!$D$17&gt;Z33,1,0)</f>
        <v>1</v>
      </c>
      <c r="AA35" s="320"/>
      <c r="AB35" s="69"/>
      <c r="AC35" s="320"/>
      <c r="AD35" s="320"/>
      <c r="AE35" s="320" t="n">
        <f aca="false">IF(Benchmark!$D$17&gt;AE33,1,0)</f>
        <v>1</v>
      </c>
      <c r="AF35" s="320"/>
      <c r="AG35" s="320" t="n">
        <f aca="false">IF(Benchmark!$D$17&gt;AG33,1,0)</f>
        <v>1</v>
      </c>
      <c r="AH35" s="320" t="n">
        <f aca="false">IF(Benchmark!$D$17&gt;AH33,1,0)</f>
        <v>1</v>
      </c>
      <c r="AI35" s="320"/>
      <c r="AJ35" s="284"/>
      <c r="AK35" s="320"/>
      <c r="AL35" s="320" t="n">
        <f aca="false">IF(Benchmark!$D$17&gt;AL33,1,0)</f>
        <v>1</v>
      </c>
      <c r="AM35" s="320"/>
      <c r="AN35" s="320" t="n">
        <f aca="false">IF(Benchmark!$D$17&gt;AN33,1,0)</f>
        <v>1</v>
      </c>
      <c r="AO35" s="320"/>
      <c r="AP35" s="320"/>
      <c r="AQ35" s="320" t="n">
        <f aca="false">IF(Benchmark!$B$17&gt;AQ33,1,0)</f>
        <v>1</v>
      </c>
      <c r="AR35" s="335"/>
      <c r="AS35" s="320" t="n">
        <f aca="false">IF(Benchmark!$B$17&gt;AS33,1,0)</f>
        <v>1</v>
      </c>
      <c r="AT35" s="320"/>
      <c r="AU35" s="320" t="n">
        <f aca="false">IF(Benchmark!$D$17&gt;AU33,1,0)</f>
        <v>1</v>
      </c>
      <c r="AV35" s="321"/>
      <c r="AW35" s="320"/>
      <c r="AX35" s="320" t="n">
        <f aca="false">IF(Benchmark!$D$17&gt;AX33,1,0)</f>
        <v>1</v>
      </c>
      <c r="AY35" s="320"/>
      <c r="AZ35" s="69"/>
      <c r="BA35" s="320"/>
      <c r="BB35" s="320"/>
      <c r="BC35" s="320" t="n">
        <f aca="false">IF(Benchmark!$D$17&gt;BC33,1,0)</f>
        <v>1</v>
      </c>
      <c r="BD35" s="320"/>
      <c r="BE35" s="320" t="n">
        <f aca="false">IF(Benchmark!$D$17&gt;BE33,1,0)</f>
        <v>1</v>
      </c>
      <c r="BF35" s="320" t="n">
        <f aca="false">IF(Benchmark!$D$17&gt;BF33,1,0)</f>
        <v>1</v>
      </c>
      <c r="BG35" s="320"/>
      <c r="BH35" s="177"/>
      <c r="BI35" s="307"/>
      <c r="BJ35" s="349"/>
      <c r="BK35" s="339"/>
      <c r="BL35" s="234" t="n">
        <f aca="false">I35*80</f>
        <v>72</v>
      </c>
      <c r="BM35" s="234" t="n">
        <f aca="false">BU35*E35</f>
        <v>72</v>
      </c>
      <c r="BN35" s="234" t="n">
        <f aca="false">BL35-BM35</f>
        <v>0</v>
      </c>
      <c r="BO35" s="234" t="n">
        <f aca="false">BN35/80</f>
        <v>0</v>
      </c>
      <c r="BP35" s="234" t="n">
        <f aca="false">B36/(80)</f>
        <v>0</v>
      </c>
      <c r="BQ35" s="234" t="n">
        <f aca="false">SUM(SUM(BO35,BP35))</f>
        <v>0</v>
      </c>
      <c r="BR35" s="237" t="n">
        <f aca="false">A35*0.28</f>
        <v>7</v>
      </c>
      <c r="BS35" s="234" t="n">
        <f aca="false">D35*A35</f>
        <v>0</v>
      </c>
      <c r="BT35" s="237" t="n">
        <f aca="false">(BR35+A35)*(D35)*26</f>
        <v>0</v>
      </c>
      <c r="BU35" s="234" t="n">
        <f aca="false">SUM(SUM(M35:AA35))</f>
        <v>6</v>
      </c>
      <c r="CB35" s="231"/>
      <c r="CC35" s="231"/>
      <c r="CD35" s="231"/>
      <c r="CE35" s="231"/>
      <c r="CF35" s="231"/>
      <c r="CH35" s="22"/>
      <c r="CI35" s="22"/>
      <c r="CJ35" s="22"/>
      <c r="CK35" s="22"/>
      <c r="DN35" s="61"/>
    </row>
    <row r="36" customFormat="false" ht="10.1" hidden="false" customHeight="true" outlineLevel="0" collapsed="false">
      <c r="A36" s="312"/>
      <c r="B36" s="269"/>
      <c r="C36" s="308"/>
      <c r="D36" s="269"/>
      <c r="E36" s="309"/>
      <c r="F36" s="331"/>
      <c r="H36" s="274"/>
      <c r="I36" s="275"/>
      <c r="J36" s="350"/>
      <c r="K36" s="277"/>
      <c r="L36" s="278"/>
      <c r="M36" s="311"/>
      <c r="N36" s="311"/>
      <c r="O36" s="311"/>
      <c r="P36" s="311"/>
      <c r="Q36" s="311"/>
      <c r="R36" s="311"/>
      <c r="S36" s="311"/>
      <c r="T36" s="335"/>
      <c r="U36" s="311"/>
      <c r="V36" s="333"/>
      <c r="W36" s="311"/>
      <c r="X36" s="333"/>
      <c r="Y36" s="311"/>
      <c r="Z36" s="333"/>
      <c r="AA36" s="311"/>
      <c r="AB36" s="69"/>
      <c r="AC36" s="311"/>
      <c r="AD36" s="333"/>
      <c r="AE36" s="311"/>
      <c r="AF36" s="333"/>
      <c r="AG36" s="311"/>
      <c r="AH36" s="311"/>
      <c r="AI36" s="311"/>
      <c r="AJ36" s="284"/>
      <c r="AK36" s="311"/>
      <c r="AL36" s="333"/>
      <c r="AM36" s="311"/>
      <c r="AN36" s="333"/>
      <c r="AO36" s="311"/>
      <c r="AP36" s="333"/>
      <c r="AQ36" s="311"/>
      <c r="AR36" s="335"/>
      <c r="AS36" s="311"/>
      <c r="AT36" s="333"/>
      <c r="AU36" s="311"/>
      <c r="AV36" s="333"/>
      <c r="AW36" s="311"/>
      <c r="AX36" s="333"/>
      <c r="AY36" s="311"/>
      <c r="AZ36" s="69"/>
      <c r="BA36" s="311"/>
      <c r="BB36" s="333"/>
      <c r="BC36" s="311"/>
      <c r="BD36" s="333"/>
      <c r="BE36" s="311"/>
      <c r="BF36" s="333"/>
      <c r="BG36" s="311"/>
      <c r="BH36" s="177"/>
      <c r="BI36" s="307"/>
      <c r="BJ36" s="349"/>
      <c r="BK36" s="339"/>
      <c r="BL36" s="234"/>
      <c r="BM36" s="234"/>
      <c r="BN36" s="234"/>
      <c r="BO36" s="234"/>
      <c r="BP36" s="234"/>
      <c r="BQ36" s="234"/>
      <c r="BR36" s="237"/>
      <c r="BS36" s="234"/>
      <c r="BT36" s="237"/>
      <c r="BU36" s="234"/>
      <c r="BV36" s="237"/>
      <c r="BW36" s="237"/>
      <c r="BX36" s="237"/>
      <c r="BY36" s="237"/>
      <c r="BZ36" s="237"/>
      <c r="CA36" s="237"/>
      <c r="CB36" s="231"/>
      <c r="CC36" s="231"/>
      <c r="CD36" s="231"/>
      <c r="CE36" s="231"/>
      <c r="CF36" s="231"/>
      <c r="CH36" s="22"/>
      <c r="CI36" s="22"/>
      <c r="CJ36" s="22"/>
      <c r="CK36" s="22"/>
      <c r="DN36" s="61"/>
    </row>
    <row r="37" s="165" customFormat="true" ht="10.1" hidden="false" customHeight="true" outlineLevel="0" collapsed="false">
      <c r="A37" s="312" t="n">
        <v>24.12</v>
      </c>
      <c r="B37" s="269" t="n">
        <f aca="false">SUM(IF(M36="V",-E36),IF(N36="V",-E36),IF(O36="V",-E36),IF(P36="V",-E36),IF(Q36="V",-E36),IF(R36="V",-E36),IF(S36="V",-E36),IF(U36="V",-E36),IF(V36="V",-E36),IF(W36="V",-E36),IF(X36="V",-E36),IF(Y36="V",-E36),IF(Z36="V",-E36),IF(AA36="V",-E36),IF(M36="H",-E36),IF(N36="H",-E36),IF(O36="H",-E36),IF(P36="H",-E36),IF(Q36="H",-E36),IF(R36="H",-E36),IF(S36="H",-E36),IF(U36="H",-E36),IF(V36="H",-E36),IF(W36="H",-E36),IF(X36="H",-E36),IF(Y36="H",-E36),IF(Z36="H",-E36),IF(AA36="H",-E36))</f>
        <v>0</v>
      </c>
      <c r="C37" s="308" t="n">
        <f aca="false">SUM(IF(M36="S",-E36),IF(N36="S",-E36),IF(O36="S",-E36),IF(P36="S",-E36),IF(Q36="S",-E36),IF(R36="S",-E36),IF(S36="S",-E36),IF(U36="S",-E36),IF(V36="S",-E36),IF(W36="S",-E36),IF(X36="S",-E36),IF(Y36="S",-E36),IF(Z36="S",-E36),IF(AA36="S",-E36))</f>
        <v>0</v>
      </c>
      <c r="D37" s="269" t="n">
        <f aca="false">(I37*80)-(K37-(B37+C37))</f>
        <v>0</v>
      </c>
      <c r="E37" s="272" t="n">
        <v>12</v>
      </c>
      <c r="F37" s="326"/>
      <c r="G37" s="351" t="s">
        <v>257</v>
      </c>
      <c r="H37" s="315" t="s">
        <v>282</v>
      </c>
      <c r="I37" s="316" t="n">
        <f aca="false">'Master Pay Period 1'!I37</f>
        <v>0.9</v>
      </c>
      <c r="J37" s="317" t="n">
        <f aca="false">BM37/80</f>
        <v>0.9</v>
      </c>
      <c r="K37" s="347" t="n">
        <f aca="false">E37*BU37</f>
        <v>72</v>
      </c>
      <c r="L37" s="348"/>
      <c r="M37" s="320"/>
      <c r="N37" s="320" t="n">
        <f aca="false">IF(Benchmark!$D$17&gt;SUM(N35+N33),1,0)</f>
        <v>1</v>
      </c>
      <c r="O37" s="320"/>
      <c r="P37" s="320" t="n">
        <f aca="false">IF(Benchmark!$D$17&gt;SUM(P35+P33),1,0)</f>
        <v>1</v>
      </c>
      <c r="Q37" s="320" t="n">
        <f aca="false">IF(Benchmark!$D$17&gt;SUM(Q35+Q33),1,0)</f>
        <v>1</v>
      </c>
      <c r="R37" s="321"/>
      <c r="S37" s="320"/>
      <c r="T37" s="335"/>
      <c r="U37" s="320"/>
      <c r="V37" s="320" t="n">
        <f aca="false">IF(Benchmark!$D$17&gt;SUM(V35+V33),1,0)</f>
        <v>1</v>
      </c>
      <c r="W37" s="320"/>
      <c r="X37" s="320" t="n">
        <f aca="false">IF(Benchmark!$D$17&gt;SUM(X35+X33),1,0)</f>
        <v>1</v>
      </c>
      <c r="Y37" s="320"/>
      <c r="Z37" s="320"/>
      <c r="AA37" s="320" t="n">
        <f aca="false">IF(Benchmark!$B$17&gt;SUM(AA35+AA33),1,0)</f>
        <v>1</v>
      </c>
      <c r="AB37" s="69"/>
      <c r="AC37" s="320" t="n">
        <f aca="false">IF(Benchmark!$B$17&gt;SUM(AC35+AC33),1,0)</f>
        <v>1</v>
      </c>
      <c r="AD37" s="320"/>
      <c r="AE37" s="320" t="n">
        <f aca="false">IF(Benchmark!$D$17&gt;SUM(AE35+AE33),1,0)</f>
        <v>1</v>
      </c>
      <c r="AF37" s="321"/>
      <c r="AG37" s="320" t="n">
        <f aca="false">IF(Benchmark!$D$17&gt;SUM(AG35+AG33),1,0)</f>
        <v>1</v>
      </c>
      <c r="AH37" s="320"/>
      <c r="AI37" s="320"/>
      <c r="AJ37" s="284"/>
      <c r="AK37" s="320"/>
      <c r="AL37" s="320"/>
      <c r="AM37" s="320" t="n">
        <f aca="false">IF(Benchmark!$D$17&gt;SUM(AM35+AM33),1,0)</f>
        <v>1</v>
      </c>
      <c r="AN37" s="321"/>
      <c r="AO37" s="320" t="n">
        <f aca="false">IF(Benchmark!$D$17&gt;SUM(AO35+AO33),1,0)</f>
        <v>1</v>
      </c>
      <c r="AP37" s="320" t="n">
        <f aca="false">IF(Benchmark!$D$17&gt;SUM(AP35+AP33),1,0)</f>
        <v>1</v>
      </c>
      <c r="AQ37" s="320"/>
      <c r="AR37" s="335"/>
      <c r="AS37" s="320"/>
      <c r="AT37" s="320" t="n">
        <f aca="false">IF(Benchmark!$D$17&gt;SUM(AT35+AT33),1,0)</f>
        <v>1</v>
      </c>
      <c r="AU37" s="320"/>
      <c r="AV37" s="320" t="n">
        <f aca="false">IF(Benchmark!$D$17&gt;SUM(AV35+AV33),1,0)</f>
        <v>1</v>
      </c>
      <c r="AW37" s="320"/>
      <c r="AX37" s="320"/>
      <c r="AY37" s="320" t="n">
        <f aca="false">IF(Benchmark!$B$17&gt;SUM(AY35+AY33),1,0)</f>
        <v>1</v>
      </c>
      <c r="AZ37" s="69"/>
      <c r="BA37" s="320" t="n">
        <f aca="false">IF(Benchmark!$B$17&gt;SUM(BA35+BA33),1,0)</f>
        <v>1</v>
      </c>
      <c r="BB37" s="320"/>
      <c r="BC37" s="320" t="n">
        <f aca="false">IF(Benchmark!$D$17&gt;SUM(BC35+BC33),1,0)</f>
        <v>1</v>
      </c>
      <c r="BD37" s="321"/>
      <c r="BE37" s="320"/>
      <c r="BF37" s="320" t="n">
        <f aca="false">IF(Benchmark!$D$17&gt;SUM(BF35+BF33),1,0)</f>
        <v>1</v>
      </c>
      <c r="BG37" s="320"/>
      <c r="BH37" s="177"/>
      <c r="BI37" s="307"/>
      <c r="BJ37" s="349"/>
      <c r="BK37" s="339"/>
      <c r="BL37" s="234" t="n">
        <f aca="false">I37*80</f>
        <v>72</v>
      </c>
      <c r="BM37" s="234" t="n">
        <f aca="false">BU37*E37</f>
        <v>72</v>
      </c>
      <c r="BN37" s="234" t="n">
        <f aca="false">BL37-BM37</f>
        <v>0</v>
      </c>
      <c r="BO37" s="234" t="n">
        <f aca="false">BN37/80</f>
        <v>0</v>
      </c>
      <c r="BP37" s="234" t="n">
        <f aca="false">B38/(80)</f>
        <v>0</v>
      </c>
      <c r="BQ37" s="234" t="n">
        <f aca="false">SUM(SUM(BO37,BP37))</f>
        <v>0</v>
      </c>
      <c r="BR37" s="237" t="n">
        <f aca="false">A37*0.28</f>
        <v>6.7536</v>
      </c>
      <c r="BS37" s="234" t="n">
        <f aca="false">D37*A37</f>
        <v>0</v>
      </c>
      <c r="BT37" s="237" t="n">
        <f aca="false">(BR37+A37)*(D37)*26</f>
        <v>0</v>
      </c>
      <c r="BU37" s="234" t="n">
        <f aca="false">SUM(SUM(M37:AA37))</f>
        <v>6</v>
      </c>
      <c r="BV37" s="237"/>
      <c r="BW37" s="237"/>
      <c r="BX37" s="237"/>
      <c r="BY37" s="237"/>
      <c r="BZ37" s="237"/>
      <c r="CA37" s="237"/>
      <c r="CB37" s="231"/>
      <c r="CC37" s="231"/>
      <c r="CD37" s="231"/>
      <c r="CE37" s="231"/>
      <c r="CF37" s="231"/>
      <c r="CG37" s="228"/>
      <c r="CH37" s="22"/>
      <c r="CI37" s="22"/>
      <c r="CJ37" s="22"/>
      <c r="CK37" s="22"/>
      <c r="CL37" s="171"/>
      <c r="CM37" s="171"/>
      <c r="CN37" s="171"/>
      <c r="CO37" s="171"/>
      <c r="CP37" s="171"/>
      <c r="CQ37" s="171"/>
      <c r="CR37" s="171"/>
      <c r="CS37" s="171"/>
      <c r="CT37" s="171"/>
      <c r="CU37" s="22"/>
      <c r="CV37" s="22"/>
      <c r="CW37" s="22"/>
      <c r="CX37" s="22"/>
      <c r="CY37" s="22"/>
      <c r="CZ37" s="22"/>
      <c r="DA37" s="22"/>
      <c r="DB37" s="22"/>
      <c r="DC37" s="22"/>
      <c r="DD37" s="22"/>
      <c r="DE37" s="22"/>
      <c r="DF37" s="22"/>
      <c r="DG37" s="22"/>
      <c r="DH37" s="22"/>
      <c r="DI37" s="22"/>
      <c r="DJ37" s="22"/>
      <c r="DK37" s="22"/>
      <c r="DL37" s="22"/>
      <c r="DM37" s="22"/>
      <c r="DN37" s="61"/>
      <c r="DO37" s="28"/>
      <c r="DP37" s="28"/>
      <c r="DQ37" s="28"/>
      <c r="DR37" s="28"/>
      <c r="DS37" s="28"/>
      <c r="DT37" s="28"/>
      <c r="DU37" s="28"/>
      <c r="DV37" s="28"/>
      <c r="DW37" s="28"/>
      <c r="DX37" s="28"/>
      <c r="DY37" s="28"/>
      <c r="DZ37" s="28"/>
      <c r="EA37" s="28"/>
      <c r="EB37" s="28"/>
      <c r="EC37" s="28"/>
      <c r="ED37" s="28"/>
      <c r="EE37" s="163"/>
      <c r="EF37" s="163"/>
      <c r="EG37" s="163"/>
      <c r="EH37" s="163"/>
      <c r="EI37" s="163"/>
      <c r="EJ37" s="163"/>
      <c r="EK37" s="163"/>
      <c r="EL37" s="163"/>
      <c r="EM37" s="163"/>
      <c r="EN37" s="163"/>
      <c r="EO37" s="163"/>
      <c r="EP37" s="163"/>
      <c r="EQ37" s="163"/>
      <c r="ER37" s="163"/>
      <c r="ES37" s="163"/>
      <c r="ET37" s="163"/>
      <c r="EU37" s="163"/>
      <c r="EV37" s="163"/>
      <c r="EW37" s="163"/>
      <c r="EX37" s="163"/>
      <c r="EY37" s="163"/>
      <c r="EZ37" s="163"/>
      <c r="FA37" s="163"/>
      <c r="FB37" s="163"/>
      <c r="FC37" s="163"/>
      <c r="FD37" s="163"/>
      <c r="FE37" s="163"/>
      <c r="FF37" s="163"/>
      <c r="FG37" s="163"/>
      <c r="FH37" s="163"/>
      <c r="FI37" s="163"/>
      <c r="FJ37" s="163"/>
      <c r="FK37" s="163"/>
      <c r="FL37" s="163"/>
      <c r="FM37" s="163"/>
      <c r="FN37" s="163"/>
      <c r="FO37" s="163"/>
      <c r="FP37" s="163"/>
      <c r="FQ37" s="163"/>
      <c r="FR37" s="163"/>
      <c r="FS37" s="163"/>
      <c r="FT37" s="163"/>
      <c r="FU37" s="163"/>
      <c r="FV37" s="163"/>
      <c r="FW37" s="163"/>
      <c r="FX37" s="163"/>
      <c r="FY37" s="163"/>
      <c r="FZ37" s="163"/>
      <c r="GA37" s="163"/>
      <c r="GB37" s="163"/>
      <c r="GC37" s="163"/>
      <c r="GD37" s="163"/>
      <c r="GE37" s="163"/>
      <c r="GF37" s="163"/>
      <c r="GG37" s="163"/>
      <c r="GH37" s="163"/>
      <c r="GI37" s="163"/>
      <c r="GJ37" s="163"/>
      <c r="GK37" s="163"/>
      <c r="GL37" s="163"/>
      <c r="GM37" s="163"/>
      <c r="GN37" s="163"/>
      <c r="GO37" s="163"/>
      <c r="GP37" s="163"/>
      <c r="GQ37" s="163"/>
      <c r="GR37" s="163"/>
      <c r="GS37" s="163"/>
      <c r="GT37" s="163"/>
      <c r="GU37" s="163"/>
      <c r="GV37" s="163"/>
      <c r="GW37" s="163"/>
      <c r="GX37" s="163"/>
      <c r="GY37" s="163"/>
      <c r="GZ37" s="163"/>
      <c r="HA37" s="163"/>
      <c r="HB37" s="163"/>
      <c r="HC37" s="163"/>
      <c r="HD37" s="163"/>
      <c r="HE37" s="163"/>
      <c r="HF37" s="163"/>
      <c r="HG37" s="163"/>
      <c r="HH37" s="163"/>
      <c r="HI37" s="163"/>
      <c r="HJ37" s="163"/>
      <c r="HK37" s="163"/>
      <c r="HL37" s="163"/>
      <c r="HM37" s="163"/>
      <c r="HN37" s="163"/>
      <c r="HO37" s="163"/>
      <c r="HP37" s="163"/>
      <c r="HQ37" s="163"/>
      <c r="HR37" s="163"/>
      <c r="HS37" s="163"/>
      <c r="HT37" s="163"/>
      <c r="HU37" s="163"/>
      <c r="HV37" s="163"/>
      <c r="HW37" s="163"/>
      <c r="HX37" s="163"/>
      <c r="HY37" s="163"/>
      <c r="HZ37" s="163"/>
      <c r="IA37" s="163"/>
      <c r="IB37" s="163"/>
      <c r="IC37" s="163"/>
      <c r="ID37" s="163"/>
      <c r="IE37" s="163"/>
      <c r="IF37" s="163"/>
      <c r="IG37" s="163"/>
      <c r="IH37" s="163"/>
      <c r="II37" s="163"/>
      <c r="IJ37" s="163"/>
      <c r="IK37" s="163"/>
      <c r="IL37" s="163"/>
      <c r="IM37" s="163"/>
      <c r="IN37" s="163"/>
      <c r="IO37" s="163"/>
      <c r="IP37" s="163"/>
      <c r="IQ37" s="163"/>
      <c r="IR37" s="163"/>
      <c r="IS37" s="163"/>
      <c r="IT37" s="163"/>
      <c r="IU37" s="163"/>
      <c r="IV37" s="163"/>
      <c r="IW37" s="163"/>
      <c r="IX37" s="163"/>
      <c r="IY37" s="163"/>
      <c r="IZ37" s="163"/>
      <c r="JA37" s="163"/>
      <c r="JB37" s="163"/>
      <c r="JC37" s="163"/>
      <c r="JD37" s="163"/>
      <c r="JE37" s="163"/>
      <c r="JF37" s="163"/>
      <c r="JG37" s="163"/>
      <c r="JH37" s="163"/>
      <c r="JI37" s="163"/>
      <c r="JJ37" s="163"/>
      <c r="JK37" s="163"/>
      <c r="JL37" s="163"/>
      <c r="JM37" s="163"/>
      <c r="JN37" s="163"/>
      <c r="JO37" s="163"/>
      <c r="JP37" s="163"/>
      <c r="JQ37" s="163"/>
      <c r="JR37" s="163"/>
      <c r="JS37" s="163"/>
      <c r="JT37" s="163"/>
      <c r="JU37" s="163"/>
      <c r="JV37" s="163"/>
      <c r="JW37" s="163"/>
      <c r="JX37" s="163"/>
      <c r="JY37" s="163"/>
      <c r="JZ37" s="163"/>
      <c r="KA37" s="163"/>
      <c r="KB37" s="163"/>
      <c r="KC37" s="163"/>
      <c r="KD37" s="163"/>
      <c r="KE37" s="163"/>
      <c r="KF37" s="163"/>
      <c r="KG37" s="163"/>
      <c r="KH37" s="163"/>
      <c r="KI37" s="163"/>
      <c r="KJ37" s="163"/>
      <c r="KK37" s="163"/>
      <c r="KL37" s="163"/>
      <c r="KM37" s="163"/>
      <c r="KN37" s="163"/>
      <c r="KO37" s="163"/>
      <c r="KP37" s="163"/>
      <c r="KQ37" s="163"/>
      <c r="KR37" s="163"/>
      <c r="KS37" s="163"/>
      <c r="KT37" s="163"/>
      <c r="KU37" s="163"/>
      <c r="KV37" s="163"/>
      <c r="KW37" s="163"/>
      <c r="KX37" s="163"/>
      <c r="KY37" s="163"/>
      <c r="KZ37" s="163"/>
      <c r="LA37" s="163"/>
      <c r="LB37" s="163"/>
      <c r="LC37" s="163"/>
      <c r="LD37" s="163"/>
      <c r="LE37" s="163"/>
      <c r="LF37" s="163"/>
      <c r="LG37" s="163"/>
      <c r="LH37" s="163"/>
      <c r="LI37" s="163"/>
      <c r="LJ37" s="163"/>
      <c r="LK37" s="163"/>
      <c r="LL37" s="163"/>
      <c r="LM37" s="163"/>
      <c r="LN37" s="163"/>
      <c r="LO37" s="163"/>
      <c r="LP37" s="163"/>
      <c r="LQ37" s="163"/>
      <c r="LR37" s="163"/>
      <c r="LS37" s="163"/>
      <c r="LT37" s="163"/>
      <c r="LU37" s="163"/>
      <c r="LV37" s="163"/>
      <c r="LW37" s="163"/>
      <c r="LX37" s="163"/>
      <c r="LY37" s="163"/>
      <c r="LZ37" s="163"/>
      <c r="MA37" s="163"/>
      <c r="MB37" s="163"/>
      <c r="MC37" s="163"/>
      <c r="MD37" s="163"/>
      <c r="ME37" s="163"/>
      <c r="MF37" s="163"/>
      <c r="MG37" s="163"/>
      <c r="MH37" s="163"/>
      <c r="MI37" s="163"/>
      <c r="MJ37" s="163"/>
      <c r="MK37" s="163"/>
      <c r="ML37" s="163"/>
      <c r="MM37" s="163"/>
      <c r="MN37" s="163"/>
      <c r="MO37" s="163"/>
      <c r="MP37" s="163"/>
      <c r="MQ37" s="163"/>
      <c r="MR37" s="163"/>
      <c r="MS37" s="163"/>
      <c r="MT37" s="163"/>
      <c r="MU37" s="163"/>
      <c r="MV37" s="163"/>
      <c r="MW37" s="163"/>
      <c r="MX37" s="163"/>
      <c r="MY37" s="163"/>
      <c r="MZ37" s="163"/>
      <c r="NA37" s="163"/>
      <c r="NB37" s="163"/>
      <c r="NC37" s="163"/>
      <c r="ND37" s="163"/>
      <c r="NE37" s="163"/>
      <c r="NF37" s="163"/>
      <c r="NG37" s="163"/>
      <c r="NH37" s="163"/>
      <c r="NI37" s="163"/>
      <c r="NJ37" s="163"/>
      <c r="NK37" s="163"/>
      <c r="NL37" s="163"/>
      <c r="NM37" s="163"/>
      <c r="NN37" s="163"/>
      <c r="NO37" s="163"/>
      <c r="NP37" s="163"/>
      <c r="NQ37" s="163"/>
      <c r="NR37" s="163"/>
      <c r="NS37" s="163"/>
      <c r="NT37" s="163"/>
      <c r="NU37" s="163"/>
      <c r="NV37" s="163"/>
      <c r="NW37" s="163"/>
      <c r="NX37" s="163"/>
      <c r="NY37" s="163"/>
      <c r="NZ37" s="163"/>
      <c r="OA37" s="163"/>
      <c r="OB37" s="163"/>
      <c r="OC37" s="163"/>
      <c r="OD37" s="163"/>
      <c r="OE37" s="163"/>
      <c r="OF37" s="163"/>
      <c r="OG37" s="163"/>
      <c r="OH37" s="163"/>
      <c r="OI37" s="163"/>
      <c r="OJ37" s="163"/>
      <c r="OK37" s="163"/>
      <c r="OL37" s="163"/>
      <c r="OM37" s="163"/>
      <c r="ON37" s="163"/>
      <c r="OO37" s="163"/>
      <c r="OP37" s="163"/>
      <c r="OQ37" s="163"/>
      <c r="OR37" s="163"/>
      <c r="OS37" s="163"/>
      <c r="OT37" s="163"/>
      <c r="OU37" s="163"/>
      <c r="OV37" s="163"/>
      <c r="OW37" s="163"/>
      <c r="OX37" s="163"/>
      <c r="OY37" s="163"/>
      <c r="OZ37" s="163"/>
      <c r="PA37" s="163"/>
      <c r="PB37" s="163"/>
      <c r="PC37" s="163"/>
      <c r="PD37" s="163"/>
      <c r="PE37" s="163"/>
      <c r="PF37" s="163"/>
      <c r="PG37" s="163"/>
      <c r="PH37" s="163"/>
      <c r="PI37" s="163"/>
      <c r="PJ37" s="163"/>
      <c r="PK37" s="163"/>
      <c r="PL37" s="163"/>
      <c r="PM37" s="163"/>
      <c r="PN37" s="163"/>
      <c r="PO37" s="163"/>
      <c r="PP37" s="163"/>
      <c r="PQ37" s="163"/>
      <c r="PR37" s="163"/>
      <c r="PS37" s="163"/>
      <c r="PT37" s="163"/>
      <c r="PU37" s="163"/>
      <c r="PV37" s="163"/>
      <c r="PW37" s="163"/>
      <c r="PX37" s="163"/>
      <c r="PY37" s="163"/>
      <c r="PZ37" s="163"/>
      <c r="QA37" s="163"/>
      <c r="QB37" s="163"/>
      <c r="QC37" s="163"/>
      <c r="QD37" s="163"/>
      <c r="QE37" s="163"/>
      <c r="QF37" s="163"/>
      <c r="QG37" s="163"/>
      <c r="QH37" s="163"/>
      <c r="QI37" s="163"/>
      <c r="QJ37" s="163"/>
      <c r="QK37" s="163"/>
      <c r="QL37" s="163"/>
      <c r="QM37" s="163"/>
      <c r="QN37" s="163"/>
      <c r="QO37" s="163"/>
      <c r="QP37" s="163"/>
      <c r="QQ37" s="163"/>
      <c r="QR37" s="163"/>
      <c r="QS37" s="163"/>
      <c r="QT37" s="163"/>
      <c r="QU37" s="163"/>
      <c r="QV37" s="163"/>
      <c r="QW37" s="163"/>
      <c r="QX37" s="163"/>
      <c r="QY37" s="163"/>
      <c r="QZ37" s="163"/>
      <c r="RA37" s="163"/>
      <c r="RB37" s="163"/>
      <c r="RC37" s="163"/>
      <c r="RD37" s="163"/>
      <c r="RE37" s="163"/>
      <c r="RF37" s="163"/>
      <c r="RG37" s="163"/>
      <c r="RH37" s="163"/>
      <c r="RI37" s="163"/>
      <c r="RJ37" s="163"/>
      <c r="RK37" s="163"/>
      <c r="RL37" s="163"/>
      <c r="RM37" s="163"/>
      <c r="RP37" s="163"/>
      <c r="RQ37" s="163"/>
      <c r="RR37" s="163"/>
      <c r="RS37" s="163"/>
      <c r="RT37" s="163"/>
      <c r="RU37" s="163"/>
      <c r="RV37" s="163"/>
      <c r="RW37" s="163"/>
      <c r="RX37" s="163"/>
      <c r="RY37" s="163"/>
      <c r="RZ37" s="163"/>
      <c r="SA37" s="163"/>
      <c r="SB37" s="163"/>
      <c r="SC37" s="163"/>
      <c r="SD37" s="163"/>
      <c r="SE37" s="163"/>
      <c r="SF37" s="163"/>
      <c r="AMI37" s="0"/>
      <c r="AMJ37" s="0"/>
    </row>
    <row r="38" s="165" customFormat="true" ht="10.1" hidden="false" customHeight="true" outlineLevel="0" collapsed="false">
      <c r="A38" s="312"/>
      <c r="B38" s="269"/>
      <c r="C38" s="308"/>
      <c r="D38" s="269"/>
      <c r="E38" s="309"/>
      <c r="F38" s="331"/>
      <c r="G38" s="164"/>
      <c r="H38" s="274"/>
      <c r="I38" s="275"/>
      <c r="J38" s="276"/>
      <c r="K38" s="277"/>
      <c r="L38" s="278"/>
      <c r="M38" s="311"/>
      <c r="N38" s="311"/>
      <c r="O38" s="311"/>
      <c r="P38" s="311"/>
      <c r="Q38" s="311"/>
      <c r="R38" s="311"/>
      <c r="S38" s="311"/>
      <c r="T38" s="335"/>
      <c r="U38" s="311"/>
      <c r="V38" s="333"/>
      <c r="W38" s="311"/>
      <c r="X38" s="333"/>
      <c r="Y38" s="311"/>
      <c r="Z38" s="333"/>
      <c r="AA38" s="311"/>
      <c r="AB38" s="69"/>
      <c r="AC38" s="311"/>
      <c r="AD38" s="333"/>
      <c r="AE38" s="311"/>
      <c r="AF38" s="333"/>
      <c r="AG38" s="311"/>
      <c r="AH38" s="333"/>
      <c r="AI38" s="311"/>
      <c r="AJ38" s="40"/>
      <c r="AK38" s="311"/>
      <c r="AL38" s="333"/>
      <c r="AM38" s="311"/>
      <c r="AN38" s="333"/>
      <c r="AO38" s="311"/>
      <c r="AP38" s="333"/>
      <c r="AQ38" s="311"/>
      <c r="AR38" s="335"/>
      <c r="AS38" s="311"/>
      <c r="AT38" s="333"/>
      <c r="AU38" s="311"/>
      <c r="AV38" s="333"/>
      <c r="AW38" s="311"/>
      <c r="AX38" s="333"/>
      <c r="AY38" s="311"/>
      <c r="AZ38" s="69"/>
      <c r="BA38" s="311"/>
      <c r="BB38" s="333"/>
      <c r="BC38" s="311"/>
      <c r="BD38" s="333"/>
      <c r="BE38" s="311"/>
      <c r="BF38" s="333"/>
      <c r="BG38" s="311"/>
      <c r="BH38" s="177"/>
      <c r="BI38" s="307"/>
      <c r="BJ38" s="349"/>
      <c r="BK38" s="339"/>
      <c r="BL38" s="234"/>
      <c r="BM38" s="234"/>
      <c r="BN38" s="234"/>
      <c r="BO38" s="234"/>
      <c r="BP38" s="234"/>
      <c r="BQ38" s="234"/>
      <c r="BR38" s="237"/>
      <c r="BS38" s="234"/>
      <c r="BT38" s="237"/>
      <c r="BU38" s="234"/>
      <c r="BV38" s="227"/>
      <c r="BW38" s="227"/>
      <c r="BX38" s="227"/>
      <c r="BY38" s="227"/>
      <c r="BZ38" s="227"/>
      <c r="CA38" s="227"/>
      <c r="CB38" s="231"/>
      <c r="CC38" s="231"/>
      <c r="CD38" s="231"/>
      <c r="CE38" s="231"/>
      <c r="CF38" s="231"/>
      <c r="CG38" s="228"/>
      <c r="CH38" s="22"/>
      <c r="CI38" s="22"/>
      <c r="CJ38" s="22"/>
      <c r="CK38" s="22"/>
      <c r="CL38" s="171"/>
      <c r="CM38" s="171"/>
      <c r="CN38" s="171"/>
      <c r="CO38" s="171"/>
      <c r="CP38" s="171"/>
      <c r="CQ38" s="171"/>
      <c r="CR38" s="171"/>
      <c r="CS38" s="171"/>
      <c r="CT38" s="171"/>
      <c r="CU38" s="22"/>
      <c r="CV38" s="22"/>
      <c r="CW38" s="22"/>
      <c r="CX38" s="22"/>
      <c r="CY38" s="22"/>
      <c r="CZ38" s="22"/>
      <c r="DA38" s="22"/>
      <c r="DB38" s="22"/>
      <c r="DC38" s="22"/>
      <c r="DD38" s="22"/>
      <c r="DE38" s="22"/>
      <c r="DF38" s="22"/>
      <c r="DG38" s="22"/>
      <c r="DH38" s="22"/>
      <c r="DI38" s="22"/>
      <c r="DJ38" s="22"/>
      <c r="DK38" s="22"/>
      <c r="DL38" s="22"/>
      <c r="DM38" s="22"/>
      <c r="DN38" s="61"/>
      <c r="DO38" s="28"/>
      <c r="DP38" s="28"/>
      <c r="DQ38" s="28"/>
      <c r="DR38" s="28"/>
      <c r="DS38" s="28"/>
      <c r="DT38" s="28"/>
      <c r="DU38" s="28"/>
      <c r="DV38" s="28"/>
      <c r="DW38" s="28"/>
      <c r="DX38" s="28"/>
      <c r="DY38" s="28"/>
      <c r="DZ38" s="28"/>
      <c r="EA38" s="28"/>
      <c r="EB38" s="28"/>
      <c r="EC38" s="28"/>
      <c r="ED38" s="28"/>
      <c r="EE38" s="163"/>
      <c r="EF38" s="163"/>
      <c r="EG38" s="163"/>
      <c r="EH38" s="163"/>
      <c r="EI38" s="163"/>
      <c r="EJ38" s="163"/>
      <c r="EK38" s="163"/>
      <c r="EL38" s="163"/>
      <c r="EM38" s="163"/>
      <c r="EN38" s="163"/>
      <c r="EO38" s="163"/>
      <c r="EP38" s="163"/>
      <c r="EQ38" s="163"/>
      <c r="ER38" s="163"/>
      <c r="ES38" s="163"/>
      <c r="ET38" s="163"/>
      <c r="EU38" s="163"/>
      <c r="EV38" s="163"/>
      <c r="EW38" s="163"/>
      <c r="EX38" s="163"/>
      <c r="EY38" s="163"/>
      <c r="EZ38" s="163"/>
      <c r="FA38" s="163"/>
      <c r="FB38" s="163"/>
      <c r="FC38" s="163"/>
      <c r="FD38" s="163"/>
      <c r="FE38" s="163"/>
      <c r="FF38" s="163"/>
      <c r="FG38" s="163"/>
      <c r="FH38" s="163"/>
      <c r="FI38" s="163"/>
      <c r="FJ38" s="163"/>
      <c r="FK38" s="163"/>
      <c r="FL38" s="163"/>
      <c r="FM38" s="163"/>
      <c r="FN38" s="163"/>
      <c r="FO38" s="163"/>
      <c r="FP38" s="163"/>
      <c r="FQ38" s="163"/>
      <c r="FR38" s="163"/>
      <c r="FS38" s="163"/>
      <c r="FT38" s="163"/>
      <c r="FU38" s="163"/>
      <c r="FV38" s="163"/>
      <c r="FW38" s="163"/>
      <c r="FX38" s="163"/>
      <c r="FY38" s="163"/>
      <c r="FZ38" s="163"/>
      <c r="GA38" s="163"/>
      <c r="GB38" s="163"/>
      <c r="GC38" s="163"/>
      <c r="GD38" s="163"/>
      <c r="GE38" s="163"/>
      <c r="GF38" s="163"/>
      <c r="GG38" s="163"/>
      <c r="GH38" s="163"/>
      <c r="GI38" s="163"/>
      <c r="GJ38" s="163"/>
      <c r="GK38" s="163"/>
      <c r="GL38" s="163"/>
      <c r="GM38" s="163"/>
      <c r="GN38" s="163"/>
      <c r="GO38" s="163"/>
      <c r="GP38" s="163"/>
      <c r="GQ38" s="163"/>
      <c r="GR38" s="163"/>
      <c r="GS38" s="163"/>
      <c r="GT38" s="163"/>
      <c r="GU38" s="163"/>
      <c r="GV38" s="163"/>
      <c r="GW38" s="163"/>
      <c r="GX38" s="163"/>
      <c r="GY38" s="163"/>
      <c r="GZ38" s="163"/>
      <c r="HA38" s="163"/>
      <c r="HB38" s="163"/>
      <c r="HC38" s="163"/>
      <c r="HD38" s="163"/>
      <c r="HE38" s="163"/>
      <c r="HF38" s="163"/>
      <c r="HG38" s="163"/>
      <c r="HH38" s="163"/>
      <c r="HI38" s="163"/>
      <c r="HJ38" s="163"/>
      <c r="HK38" s="163"/>
      <c r="HL38" s="163"/>
      <c r="HM38" s="163"/>
      <c r="HN38" s="163"/>
      <c r="HO38" s="163"/>
      <c r="HP38" s="163"/>
      <c r="HQ38" s="163"/>
      <c r="HR38" s="163"/>
      <c r="HS38" s="163"/>
      <c r="HT38" s="163"/>
      <c r="HU38" s="163"/>
      <c r="HV38" s="163"/>
      <c r="HW38" s="163"/>
      <c r="HX38" s="163"/>
      <c r="HY38" s="163"/>
      <c r="HZ38" s="163"/>
      <c r="IA38" s="163"/>
      <c r="IB38" s="163"/>
      <c r="IC38" s="163"/>
      <c r="ID38" s="163"/>
      <c r="IE38" s="163"/>
      <c r="IF38" s="163"/>
      <c r="IG38" s="163"/>
      <c r="IH38" s="163"/>
      <c r="II38" s="163"/>
      <c r="IJ38" s="163"/>
      <c r="IK38" s="163"/>
      <c r="IL38" s="163"/>
      <c r="IM38" s="163"/>
      <c r="IN38" s="163"/>
      <c r="IO38" s="163"/>
      <c r="IP38" s="163"/>
      <c r="IQ38" s="163"/>
      <c r="IR38" s="163"/>
      <c r="IS38" s="163"/>
      <c r="IT38" s="163"/>
      <c r="IU38" s="163"/>
      <c r="IV38" s="163"/>
      <c r="IW38" s="163"/>
      <c r="IX38" s="163"/>
      <c r="IY38" s="163"/>
      <c r="IZ38" s="163"/>
      <c r="JA38" s="163"/>
      <c r="JB38" s="163"/>
      <c r="JC38" s="163"/>
      <c r="JD38" s="163"/>
      <c r="JE38" s="163"/>
      <c r="JF38" s="163"/>
      <c r="JG38" s="163"/>
      <c r="JH38" s="163"/>
      <c r="JI38" s="163"/>
      <c r="JJ38" s="163"/>
      <c r="JK38" s="163"/>
      <c r="JL38" s="163"/>
      <c r="JM38" s="163"/>
      <c r="JN38" s="163"/>
      <c r="JO38" s="163"/>
      <c r="JP38" s="163"/>
      <c r="JQ38" s="163"/>
      <c r="JR38" s="163"/>
      <c r="JS38" s="163"/>
      <c r="JT38" s="163"/>
      <c r="JU38" s="163"/>
      <c r="JV38" s="163"/>
      <c r="JW38" s="163"/>
      <c r="JX38" s="163"/>
      <c r="JY38" s="163"/>
      <c r="JZ38" s="163"/>
      <c r="KA38" s="163"/>
      <c r="KB38" s="163"/>
      <c r="KC38" s="163"/>
      <c r="KD38" s="163"/>
      <c r="KE38" s="163"/>
      <c r="KF38" s="163"/>
      <c r="KG38" s="163"/>
      <c r="KH38" s="163"/>
      <c r="KI38" s="163"/>
      <c r="KJ38" s="163"/>
      <c r="KK38" s="163"/>
      <c r="KL38" s="163"/>
      <c r="KM38" s="163"/>
      <c r="KN38" s="163"/>
      <c r="KO38" s="163"/>
      <c r="KP38" s="163"/>
      <c r="KQ38" s="163"/>
      <c r="KR38" s="163"/>
      <c r="KS38" s="163"/>
      <c r="KT38" s="163"/>
      <c r="KU38" s="163"/>
      <c r="KV38" s="163"/>
      <c r="KW38" s="163"/>
      <c r="KX38" s="163"/>
      <c r="KY38" s="163"/>
      <c r="KZ38" s="163"/>
      <c r="LA38" s="163"/>
      <c r="LB38" s="163"/>
      <c r="LC38" s="163"/>
      <c r="LD38" s="163"/>
      <c r="LE38" s="163"/>
      <c r="LF38" s="163"/>
      <c r="LG38" s="163"/>
      <c r="LH38" s="163"/>
      <c r="LI38" s="163"/>
      <c r="LJ38" s="163"/>
      <c r="LK38" s="163"/>
      <c r="LL38" s="163"/>
      <c r="LM38" s="163"/>
      <c r="LN38" s="163"/>
      <c r="LO38" s="163"/>
      <c r="LP38" s="163"/>
      <c r="LQ38" s="163"/>
      <c r="LR38" s="163"/>
      <c r="LS38" s="163"/>
      <c r="LT38" s="163"/>
      <c r="LU38" s="163"/>
      <c r="LV38" s="163"/>
      <c r="LW38" s="163"/>
      <c r="LX38" s="163"/>
      <c r="LY38" s="163"/>
      <c r="LZ38" s="163"/>
      <c r="MA38" s="163"/>
      <c r="MB38" s="163"/>
      <c r="MC38" s="163"/>
      <c r="MD38" s="163"/>
      <c r="ME38" s="163"/>
      <c r="MF38" s="163"/>
      <c r="MG38" s="163"/>
      <c r="MH38" s="163"/>
      <c r="MI38" s="163"/>
      <c r="MJ38" s="163"/>
      <c r="MK38" s="163"/>
      <c r="ML38" s="163"/>
      <c r="MM38" s="163"/>
      <c r="MN38" s="163"/>
      <c r="MO38" s="163"/>
      <c r="MP38" s="163"/>
      <c r="MQ38" s="163"/>
      <c r="MR38" s="163"/>
      <c r="MS38" s="163"/>
      <c r="MT38" s="163"/>
      <c r="MU38" s="163"/>
      <c r="MV38" s="163"/>
      <c r="MW38" s="163"/>
      <c r="MX38" s="163"/>
      <c r="MY38" s="163"/>
      <c r="MZ38" s="163"/>
      <c r="NA38" s="163"/>
      <c r="NB38" s="163"/>
      <c r="NC38" s="163"/>
      <c r="ND38" s="163"/>
      <c r="NE38" s="163"/>
      <c r="NF38" s="163"/>
      <c r="NG38" s="163"/>
      <c r="NH38" s="163"/>
      <c r="NI38" s="163"/>
      <c r="NJ38" s="163"/>
      <c r="NK38" s="163"/>
      <c r="NL38" s="163"/>
      <c r="NM38" s="163"/>
      <c r="NN38" s="163"/>
      <c r="NO38" s="163"/>
      <c r="NP38" s="163"/>
      <c r="NQ38" s="163"/>
      <c r="NR38" s="163"/>
      <c r="NS38" s="163"/>
      <c r="NT38" s="163"/>
      <c r="NU38" s="163"/>
      <c r="NV38" s="163"/>
      <c r="NW38" s="163"/>
      <c r="NX38" s="163"/>
      <c r="NY38" s="163"/>
      <c r="NZ38" s="163"/>
      <c r="OA38" s="163"/>
      <c r="OB38" s="163"/>
      <c r="OC38" s="163"/>
      <c r="OD38" s="163"/>
      <c r="OE38" s="163"/>
      <c r="OF38" s="163"/>
      <c r="OG38" s="163"/>
      <c r="OH38" s="163"/>
      <c r="OI38" s="163"/>
      <c r="OJ38" s="163"/>
      <c r="OK38" s="163"/>
      <c r="OL38" s="163"/>
      <c r="OM38" s="163"/>
      <c r="ON38" s="163"/>
      <c r="OO38" s="163"/>
      <c r="OP38" s="163"/>
      <c r="OQ38" s="163"/>
      <c r="OR38" s="163"/>
      <c r="OS38" s="163"/>
      <c r="OT38" s="163"/>
      <c r="OU38" s="163"/>
      <c r="OV38" s="163"/>
      <c r="OW38" s="163"/>
      <c r="OX38" s="163"/>
      <c r="OY38" s="163"/>
      <c r="OZ38" s="163"/>
      <c r="PA38" s="163"/>
      <c r="PB38" s="163"/>
      <c r="PC38" s="163"/>
      <c r="PD38" s="163"/>
      <c r="PE38" s="163"/>
      <c r="PF38" s="163"/>
      <c r="PG38" s="163"/>
      <c r="PH38" s="163"/>
      <c r="PI38" s="163"/>
      <c r="PJ38" s="163"/>
      <c r="PK38" s="163"/>
      <c r="PL38" s="163"/>
      <c r="PM38" s="163"/>
      <c r="PN38" s="163"/>
      <c r="PO38" s="163"/>
      <c r="PP38" s="163"/>
      <c r="PQ38" s="163"/>
      <c r="PR38" s="163"/>
      <c r="PS38" s="163"/>
      <c r="PT38" s="163"/>
      <c r="PU38" s="163"/>
      <c r="PV38" s="163"/>
      <c r="PW38" s="163"/>
      <c r="PX38" s="163"/>
      <c r="PY38" s="163"/>
      <c r="PZ38" s="163"/>
      <c r="QA38" s="163"/>
      <c r="QB38" s="163"/>
      <c r="QC38" s="163"/>
      <c r="QD38" s="163"/>
      <c r="QE38" s="163"/>
      <c r="QF38" s="163"/>
      <c r="QG38" s="163"/>
      <c r="QH38" s="163"/>
      <c r="QI38" s="163"/>
      <c r="QJ38" s="163"/>
      <c r="QK38" s="163"/>
      <c r="QL38" s="163"/>
      <c r="QM38" s="163"/>
      <c r="QN38" s="163"/>
      <c r="QO38" s="163"/>
      <c r="QP38" s="163"/>
      <c r="QQ38" s="163"/>
      <c r="QR38" s="163"/>
      <c r="QS38" s="163"/>
      <c r="QT38" s="163"/>
      <c r="QU38" s="163"/>
      <c r="QV38" s="163"/>
      <c r="QW38" s="163"/>
      <c r="QX38" s="163"/>
      <c r="QY38" s="163"/>
      <c r="QZ38" s="163"/>
      <c r="RA38" s="163"/>
      <c r="RB38" s="163"/>
      <c r="RC38" s="163"/>
      <c r="RD38" s="163"/>
      <c r="RE38" s="163"/>
      <c r="RF38" s="163"/>
      <c r="RG38" s="163"/>
      <c r="RH38" s="163"/>
      <c r="RI38" s="163"/>
      <c r="RJ38" s="163"/>
      <c r="RK38" s="163"/>
      <c r="RL38" s="163"/>
      <c r="RM38" s="163"/>
      <c r="RP38" s="163"/>
      <c r="RQ38" s="163"/>
      <c r="RR38" s="163"/>
      <c r="RS38" s="163"/>
      <c r="RT38" s="163"/>
      <c r="RU38" s="163"/>
      <c r="RV38" s="163"/>
      <c r="RW38" s="163"/>
      <c r="RX38" s="163"/>
      <c r="RY38" s="163"/>
      <c r="RZ38" s="163"/>
      <c r="SA38" s="163"/>
      <c r="SB38" s="163"/>
      <c r="SC38" s="163"/>
      <c r="SD38" s="163"/>
      <c r="SE38" s="163"/>
      <c r="SF38" s="163"/>
      <c r="AMI38" s="0"/>
      <c r="AMJ38" s="0"/>
    </row>
    <row r="39" customFormat="false" ht="10.1" hidden="false" customHeight="true" outlineLevel="0" collapsed="false">
      <c r="A39" s="312" t="n">
        <v>25.81</v>
      </c>
      <c r="B39" s="269" t="n">
        <f aca="false">SUM(IF(M38="V",-E38),IF(N38="V",-E38),IF(O38="V",-E38),IF(P38="V",-E38),IF(Q38="V",-E38),IF(R38="V",-E38),IF(S38="V",-E38),IF(U38="V",-E38),IF(V38="V",-E38),IF(W38="V",-E38),IF(X38="V",-E38),IF(Y38="V",-E38),IF(Z38="V",-E38),IF(AA38="V",-E38),IF(M38="H",-E38),IF(N38="H",-E38),IF(O38="H",-E38),IF(P38="H",-E38),IF(Q38="H",-E38),IF(R38="H",-E38),IF(S38="H",-E38),IF(U38="H",-E38),IF(V38="H",-E38),IF(W38="H",-E38),IF(X38="H",-E38),IF(Y38="H",-E38),IF(Z38="H",-E38),IF(AA38="H",-E38))</f>
        <v>0</v>
      </c>
      <c r="C39" s="308" t="n">
        <f aca="false">SUM(IF(M38="S",-E38),IF(N38="S",-E38),IF(O38="S",-E38),IF(P38="S",-E38),IF(Q38="S",-E38),IF(R38="S",-E38),IF(S38="S",-E38),IF(U38="S",-E38),IF(V38="S",-E38),IF(W38="S",-E38),IF(X38="S",-E38),IF(Y38="S",-E38),IF(Z38="S",-E38),IF(AA38="S",-E38))</f>
        <v>0</v>
      </c>
      <c r="D39" s="269" t="n">
        <f aca="false">(I39*80)-(K39-(B39+C39))</f>
        <v>0</v>
      </c>
      <c r="E39" s="272" t="n">
        <v>12</v>
      </c>
      <c r="F39" s="326"/>
      <c r="G39" s="351" t="s">
        <v>257</v>
      </c>
      <c r="H39" s="315" t="s">
        <v>282</v>
      </c>
      <c r="I39" s="316" t="n">
        <f aca="false">'Master Pay Period 1'!I39</f>
        <v>0.75</v>
      </c>
      <c r="J39" s="317" t="n">
        <f aca="false">BM39/80</f>
        <v>0.75</v>
      </c>
      <c r="K39" s="347" t="n">
        <f aca="false">E39*BU39</f>
        <v>60</v>
      </c>
      <c r="L39" s="348"/>
      <c r="M39" s="320" t="n">
        <f aca="false">IF(Benchmark!$B$17&gt;SUM(M37+M35+M33),1,0)</f>
        <v>1</v>
      </c>
      <c r="N39" s="320"/>
      <c r="O39" s="320"/>
      <c r="P39" s="320"/>
      <c r="Q39" s="320"/>
      <c r="R39" s="320" t="n">
        <f aca="false">IF(Benchmark!$D$17&gt;SUM(R37+R35+R33),1,0)</f>
        <v>1</v>
      </c>
      <c r="S39" s="320"/>
      <c r="T39" s="335"/>
      <c r="U39" s="320"/>
      <c r="V39" s="320" t="n">
        <f aca="false">IF(Benchmark!$D$17&gt;SUM(V37+V35+V33),1,0)</f>
        <v>1</v>
      </c>
      <c r="W39" s="320" t="n">
        <f aca="false">IF(Benchmark!$D$17&gt;SUM(W37+W35+W33),1,0)</f>
        <v>1</v>
      </c>
      <c r="X39" s="321"/>
      <c r="Y39" s="320"/>
      <c r="Z39" s="320" t="n">
        <f aca="false">IF(Benchmark!$D$17&gt;SUM(Z37+Z35+Z33),1,0)</f>
        <v>1</v>
      </c>
      <c r="AA39" s="320"/>
      <c r="AB39" s="69"/>
      <c r="AC39" s="320"/>
      <c r="AD39" s="320" t="n">
        <f aca="false">IF(Benchmark!$D$17&gt;SUM(AD37+AD35+AD33),1,0)</f>
        <v>1</v>
      </c>
      <c r="AE39" s="320"/>
      <c r="AF39" s="320"/>
      <c r="AG39" s="320"/>
      <c r="AH39" s="320" t="n">
        <f aca="false">IF(Benchmark!$D$17&gt;SUM(AH37+AH35+AH33),1,0)</f>
        <v>1</v>
      </c>
      <c r="AI39" s="320" t="n">
        <f aca="false">IF(Benchmark!$B$17&gt;SUM(AI37+AI35+AI33),1,0)</f>
        <v>1</v>
      </c>
      <c r="AJ39" s="281"/>
      <c r="AK39" s="320" t="n">
        <f aca="false">IF(Benchmark!$B$17&gt;SUM(AK37+AK35+AK33),1,0)</f>
        <v>1</v>
      </c>
      <c r="AL39" s="320"/>
      <c r="AM39" s="320"/>
      <c r="AN39" s="320"/>
      <c r="AO39" s="320" t="n">
        <f aca="false">IF(Benchmark!$D$17&gt;SUM(AO37+AO35+AO33),1,0)</f>
        <v>1</v>
      </c>
      <c r="AP39" s="320"/>
      <c r="AQ39" s="320"/>
      <c r="AR39" s="335"/>
      <c r="AS39" s="320"/>
      <c r="AT39" s="321"/>
      <c r="AU39" s="320" t="n">
        <f aca="false">IF(Benchmark!$D$17&gt;SUM(AU37+AU35+AU33),1,0)</f>
        <v>1</v>
      </c>
      <c r="AV39" s="320" t="n">
        <f aca="false">IF(Benchmark!$D$17&gt;SUM(AV37+AV35+AV33),1,0)</f>
        <v>1</v>
      </c>
      <c r="AW39" s="320"/>
      <c r="AX39" s="320" t="n">
        <f aca="false">IF(Benchmark!$D$17&gt;SUM(AX37+AX35+AX33),1,0)</f>
        <v>1</v>
      </c>
      <c r="AY39" s="320"/>
      <c r="AZ39" s="69"/>
      <c r="BA39" s="320"/>
      <c r="BB39" s="320"/>
      <c r="BC39" s="320"/>
      <c r="BD39" s="320"/>
      <c r="BE39" s="320" t="n">
        <f aca="false">IF(Benchmark!$D$17&gt;SUM(BE37+BE35+BE33),1,0)</f>
        <v>1</v>
      </c>
      <c r="BF39" s="320"/>
      <c r="BG39" s="320" t="n">
        <f aca="false">IF(Benchmark!$B$17&gt;SUM(BG37+BG35+BG33),1,0)</f>
        <v>1</v>
      </c>
      <c r="BH39" s="177"/>
      <c r="BI39" s="307"/>
      <c r="BJ39" s="349"/>
      <c r="BK39" s="339"/>
      <c r="BL39" s="234" t="n">
        <f aca="false">I39*80</f>
        <v>60</v>
      </c>
      <c r="BM39" s="234" t="n">
        <f aca="false">BU39*E39</f>
        <v>60</v>
      </c>
      <c r="BN39" s="234" t="n">
        <f aca="false">BL39-BM39</f>
        <v>0</v>
      </c>
      <c r="BO39" s="234" t="n">
        <f aca="false">BN39/80</f>
        <v>0</v>
      </c>
      <c r="BP39" s="234" t="n">
        <f aca="false">B40/(80)</f>
        <v>0</v>
      </c>
      <c r="BQ39" s="234" t="n">
        <f aca="false">SUM(SUM(BO39,BP39))</f>
        <v>0</v>
      </c>
      <c r="BR39" s="237" t="n">
        <f aca="false">A39*0.28</f>
        <v>7.2268</v>
      </c>
      <c r="BS39" s="234" t="n">
        <f aca="false">D39*A39</f>
        <v>0</v>
      </c>
      <c r="BT39" s="237" t="n">
        <f aca="false">(BR39+A39)*(D39)*26</f>
        <v>0</v>
      </c>
      <c r="BU39" s="234" t="n">
        <f aca="false">SUM(SUM(M39:AA39))</f>
        <v>5</v>
      </c>
      <c r="BV39" s="237"/>
      <c r="BW39" s="237"/>
      <c r="BX39" s="237"/>
      <c r="BY39" s="237"/>
      <c r="BZ39" s="237"/>
      <c r="CA39" s="237"/>
      <c r="CB39" s="231"/>
      <c r="CC39" s="231"/>
      <c r="CD39" s="231"/>
      <c r="CE39" s="231"/>
      <c r="CF39" s="231"/>
      <c r="CH39" s="22"/>
      <c r="CI39" s="22"/>
      <c r="CJ39" s="22"/>
      <c r="CK39" s="22"/>
      <c r="DN39" s="61"/>
    </row>
    <row r="40" s="165" customFormat="true" ht="10.1" hidden="false" customHeight="true" outlineLevel="0" collapsed="false">
      <c r="A40" s="312"/>
      <c r="B40" s="269"/>
      <c r="C40" s="308"/>
      <c r="D40" s="269"/>
      <c r="E40" s="309"/>
      <c r="F40" s="331"/>
      <c r="G40" s="172"/>
      <c r="H40" s="274"/>
      <c r="I40" s="275"/>
      <c r="J40" s="276"/>
      <c r="K40" s="277"/>
      <c r="L40" s="278"/>
      <c r="M40" s="311"/>
      <c r="N40" s="311"/>
      <c r="O40" s="311"/>
      <c r="P40" s="311"/>
      <c r="Q40" s="311"/>
      <c r="R40" s="311"/>
      <c r="S40" s="311"/>
      <c r="T40" s="335"/>
      <c r="U40" s="311"/>
      <c r="V40" s="333"/>
      <c r="W40" s="311"/>
      <c r="X40" s="333"/>
      <c r="Y40" s="311"/>
      <c r="Z40" s="333"/>
      <c r="AA40" s="311"/>
      <c r="AB40" s="69"/>
      <c r="AC40" s="311"/>
      <c r="AD40" s="333"/>
      <c r="AE40" s="311"/>
      <c r="AF40" s="333"/>
      <c r="AG40" s="311"/>
      <c r="AH40" s="333"/>
      <c r="AI40" s="311"/>
      <c r="AJ40" s="40"/>
      <c r="AK40" s="311"/>
      <c r="AL40" s="333"/>
      <c r="AM40" s="311"/>
      <c r="AN40" s="333"/>
      <c r="AO40" s="311"/>
      <c r="AP40" s="333"/>
      <c r="AQ40" s="311"/>
      <c r="AR40" s="335"/>
      <c r="AS40" s="311"/>
      <c r="AT40" s="333"/>
      <c r="AU40" s="311"/>
      <c r="AV40" s="333"/>
      <c r="AW40" s="311"/>
      <c r="AX40" s="333"/>
      <c r="AY40" s="311"/>
      <c r="AZ40" s="69"/>
      <c r="BA40" s="311"/>
      <c r="BB40" s="333"/>
      <c r="BC40" s="311"/>
      <c r="BD40" s="333"/>
      <c r="BE40" s="311"/>
      <c r="BF40" s="333"/>
      <c r="BG40" s="311"/>
      <c r="BH40" s="177"/>
      <c r="BI40" s="307"/>
      <c r="BJ40" s="349"/>
      <c r="BK40" s="339"/>
      <c r="BL40" s="234"/>
      <c r="BM40" s="234"/>
      <c r="BN40" s="234"/>
      <c r="BO40" s="234"/>
      <c r="BP40" s="234"/>
      <c r="BQ40" s="234"/>
      <c r="BR40" s="237"/>
      <c r="BS40" s="234"/>
      <c r="BT40" s="237"/>
      <c r="BU40" s="234"/>
      <c r="BV40" s="237"/>
      <c r="BW40" s="237"/>
      <c r="BX40" s="237"/>
      <c r="BY40" s="237"/>
      <c r="BZ40" s="237"/>
      <c r="CA40" s="237"/>
      <c r="CB40" s="231"/>
      <c r="CC40" s="231"/>
      <c r="CD40" s="231"/>
      <c r="CE40" s="231"/>
      <c r="CF40" s="231"/>
      <c r="CG40" s="228"/>
      <c r="CH40" s="22"/>
      <c r="CI40" s="22"/>
      <c r="CJ40" s="22"/>
      <c r="CK40" s="22"/>
      <c r="CL40" s="171"/>
      <c r="CM40" s="171"/>
      <c r="CN40" s="171"/>
      <c r="CO40" s="171"/>
      <c r="CP40" s="171"/>
      <c r="CQ40" s="171"/>
      <c r="CR40" s="171"/>
      <c r="CS40" s="171"/>
      <c r="CT40" s="171"/>
      <c r="CU40" s="22"/>
      <c r="CV40" s="22"/>
      <c r="CW40" s="22"/>
      <c r="CX40" s="22"/>
      <c r="CY40" s="22"/>
      <c r="CZ40" s="22"/>
      <c r="DA40" s="22"/>
      <c r="DB40" s="22"/>
      <c r="DC40" s="22"/>
      <c r="DD40" s="22"/>
      <c r="DE40" s="22"/>
      <c r="DF40" s="22"/>
      <c r="DG40" s="22"/>
      <c r="DH40" s="22"/>
      <c r="DI40" s="22"/>
      <c r="DJ40" s="22"/>
      <c r="DK40" s="22"/>
      <c r="DL40" s="22"/>
      <c r="DM40" s="22"/>
      <c r="DN40" s="61"/>
      <c r="DO40" s="28"/>
      <c r="DP40" s="28"/>
      <c r="DQ40" s="28"/>
      <c r="DR40" s="28"/>
      <c r="DS40" s="28"/>
      <c r="DT40" s="28"/>
      <c r="DU40" s="28"/>
      <c r="DV40" s="28"/>
      <c r="DW40" s="28"/>
      <c r="DX40" s="28"/>
      <c r="DY40" s="28"/>
      <c r="DZ40" s="28"/>
      <c r="EA40" s="28"/>
      <c r="EB40" s="28"/>
      <c r="EC40" s="28"/>
      <c r="ED40" s="28"/>
      <c r="EE40" s="163"/>
      <c r="EF40" s="163"/>
      <c r="EG40" s="163"/>
      <c r="EH40" s="163"/>
      <c r="EI40" s="163"/>
      <c r="EJ40" s="163"/>
      <c r="EK40" s="163"/>
      <c r="EL40" s="163"/>
      <c r="EM40" s="163"/>
      <c r="EN40" s="163"/>
      <c r="EO40" s="163"/>
      <c r="EP40" s="163"/>
      <c r="EQ40" s="163"/>
      <c r="ER40" s="163"/>
      <c r="ES40" s="163"/>
      <c r="ET40" s="163"/>
      <c r="EU40" s="163"/>
      <c r="EV40" s="163"/>
      <c r="EW40" s="163"/>
      <c r="EX40" s="163"/>
      <c r="EY40" s="163"/>
      <c r="EZ40" s="163"/>
      <c r="FA40" s="163"/>
      <c r="FB40" s="163"/>
      <c r="FC40" s="163"/>
      <c r="FD40" s="163"/>
      <c r="FE40" s="163"/>
      <c r="FF40" s="163"/>
      <c r="FG40" s="163"/>
      <c r="FH40" s="163"/>
      <c r="FI40" s="163"/>
      <c r="FJ40" s="163"/>
      <c r="FK40" s="163"/>
      <c r="FL40" s="163"/>
      <c r="FM40" s="163"/>
      <c r="FN40" s="163"/>
      <c r="FO40" s="163"/>
      <c r="FP40" s="163"/>
      <c r="FQ40" s="163"/>
      <c r="FR40" s="163"/>
      <c r="FS40" s="163"/>
      <c r="FT40" s="163"/>
      <c r="FU40" s="163"/>
      <c r="FV40" s="163"/>
      <c r="FW40" s="163"/>
      <c r="FX40" s="163"/>
      <c r="FY40" s="163"/>
      <c r="FZ40" s="163"/>
      <c r="GA40" s="163"/>
      <c r="GB40" s="163"/>
      <c r="GC40" s="163"/>
      <c r="GD40" s="163"/>
      <c r="GE40" s="163"/>
      <c r="GF40" s="163"/>
      <c r="GG40" s="163"/>
      <c r="GH40" s="163"/>
      <c r="GI40" s="163"/>
      <c r="GJ40" s="163"/>
      <c r="GK40" s="163"/>
      <c r="GL40" s="163"/>
      <c r="GM40" s="163"/>
      <c r="GN40" s="163"/>
      <c r="GO40" s="163"/>
      <c r="GP40" s="163"/>
      <c r="GQ40" s="163"/>
      <c r="GR40" s="163"/>
      <c r="GS40" s="163"/>
      <c r="GT40" s="163"/>
      <c r="GU40" s="163"/>
      <c r="GV40" s="163"/>
      <c r="GW40" s="163"/>
      <c r="GX40" s="163"/>
      <c r="GY40" s="163"/>
      <c r="GZ40" s="163"/>
      <c r="HA40" s="163"/>
      <c r="HB40" s="163"/>
      <c r="HC40" s="163"/>
      <c r="HD40" s="163"/>
      <c r="HE40" s="163"/>
      <c r="HF40" s="163"/>
      <c r="HG40" s="163"/>
      <c r="HH40" s="163"/>
      <c r="HI40" s="163"/>
      <c r="HJ40" s="163"/>
      <c r="HK40" s="163"/>
      <c r="HL40" s="163"/>
      <c r="HM40" s="163"/>
      <c r="HN40" s="163"/>
      <c r="HO40" s="163"/>
      <c r="HP40" s="163"/>
      <c r="HQ40" s="163"/>
      <c r="HR40" s="163"/>
      <c r="HS40" s="163"/>
      <c r="HT40" s="163"/>
      <c r="HU40" s="163"/>
      <c r="HV40" s="163"/>
      <c r="HW40" s="163"/>
      <c r="HX40" s="163"/>
      <c r="HY40" s="163"/>
      <c r="HZ40" s="163"/>
      <c r="IA40" s="163"/>
      <c r="IB40" s="163"/>
      <c r="IC40" s="163"/>
      <c r="ID40" s="163"/>
      <c r="IE40" s="163"/>
      <c r="IF40" s="163"/>
      <c r="IG40" s="163"/>
      <c r="IH40" s="163"/>
      <c r="II40" s="163"/>
      <c r="IJ40" s="163"/>
      <c r="IK40" s="163"/>
      <c r="IL40" s="163"/>
      <c r="IM40" s="163"/>
      <c r="IN40" s="163"/>
      <c r="IO40" s="163"/>
      <c r="IP40" s="163"/>
      <c r="IQ40" s="163"/>
      <c r="IR40" s="163"/>
      <c r="IS40" s="163"/>
      <c r="IT40" s="163"/>
      <c r="IU40" s="163"/>
      <c r="IV40" s="163"/>
      <c r="IW40" s="163"/>
      <c r="IX40" s="163"/>
      <c r="IY40" s="163"/>
      <c r="IZ40" s="163"/>
      <c r="JA40" s="163"/>
      <c r="JB40" s="163"/>
      <c r="JC40" s="163"/>
      <c r="JD40" s="163"/>
      <c r="JE40" s="163"/>
      <c r="JF40" s="163"/>
      <c r="JG40" s="163"/>
      <c r="JH40" s="163"/>
      <c r="JI40" s="163"/>
      <c r="JJ40" s="163"/>
      <c r="JK40" s="163"/>
      <c r="JL40" s="163"/>
      <c r="JM40" s="163"/>
      <c r="JN40" s="163"/>
      <c r="JO40" s="163"/>
      <c r="JP40" s="163"/>
      <c r="JQ40" s="163"/>
      <c r="JR40" s="163"/>
      <c r="JS40" s="163"/>
      <c r="JT40" s="163"/>
      <c r="JU40" s="163"/>
      <c r="JV40" s="163"/>
      <c r="JW40" s="163"/>
      <c r="JX40" s="163"/>
      <c r="JY40" s="163"/>
      <c r="JZ40" s="163"/>
      <c r="KA40" s="163"/>
      <c r="KB40" s="163"/>
      <c r="KC40" s="163"/>
      <c r="KD40" s="163"/>
      <c r="KE40" s="163"/>
      <c r="KF40" s="163"/>
      <c r="KG40" s="163"/>
      <c r="KH40" s="163"/>
      <c r="KI40" s="163"/>
      <c r="KJ40" s="163"/>
      <c r="KK40" s="163"/>
      <c r="KL40" s="163"/>
      <c r="KM40" s="163"/>
      <c r="KN40" s="163"/>
      <c r="KO40" s="163"/>
      <c r="KP40" s="163"/>
      <c r="KQ40" s="163"/>
      <c r="KR40" s="163"/>
      <c r="KS40" s="163"/>
      <c r="KT40" s="163"/>
      <c r="KU40" s="163"/>
      <c r="KV40" s="163"/>
      <c r="KW40" s="163"/>
      <c r="KX40" s="163"/>
      <c r="KY40" s="163"/>
      <c r="KZ40" s="163"/>
      <c r="LA40" s="163"/>
      <c r="LB40" s="163"/>
      <c r="LC40" s="163"/>
      <c r="LD40" s="163"/>
      <c r="LE40" s="163"/>
      <c r="LF40" s="163"/>
      <c r="LG40" s="163"/>
      <c r="LH40" s="163"/>
      <c r="LI40" s="163"/>
      <c r="LJ40" s="163"/>
      <c r="LK40" s="163"/>
      <c r="LL40" s="163"/>
      <c r="LM40" s="163"/>
      <c r="LN40" s="163"/>
      <c r="LO40" s="163"/>
      <c r="LP40" s="163"/>
      <c r="LQ40" s="163"/>
      <c r="LR40" s="163"/>
      <c r="LS40" s="163"/>
      <c r="LT40" s="163"/>
      <c r="LU40" s="163"/>
      <c r="LV40" s="163"/>
      <c r="LW40" s="163"/>
      <c r="LX40" s="163"/>
      <c r="LY40" s="163"/>
      <c r="LZ40" s="163"/>
      <c r="MA40" s="163"/>
      <c r="MB40" s="163"/>
      <c r="MC40" s="163"/>
      <c r="MD40" s="163"/>
      <c r="ME40" s="163"/>
      <c r="MF40" s="163"/>
      <c r="MG40" s="163"/>
      <c r="MH40" s="163"/>
      <c r="MI40" s="163"/>
      <c r="MJ40" s="163"/>
      <c r="MK40" s="163"/>
      <c r="ML40" s="163"/>
      <c r="MM40" s="163"/>
      <c r="MN40" s="163"/>
      <c r="MO40" s="163"/>
      <c r="MP40" s="163"/>
      <c r="MQ40" s="163"/>
      <c r="MR40" s="163"/>
      <c r="MS40" s="163"/>
      <c r="MT40" s="163"/>
      <c r="MU40" s="163"/>
      <c r="MV40" s="163"/>
      <c r="MW40" s="163"/>
      <c r="MX40" s="163"/>
      <c r="MY40" s="163"/>
      <c r="MZ40" s="163"/>
      <c r="NA40" s="163"/>
      <c r="NB40" s="163"/>
      <c r="NC40" s="163"/>
      <c r="ND40" s="163"/>
      <c r="NE40" s="163"/>
      <c r="NF40" s="163"/>
      <c r="NG40" s="163"/>
      <c r="NH40" s="163"/>
      <c r="NI40" s="163"/>
      <c r="NJ40" s="163"/>
      <c r="NK40" s="163"/>
      <c r="NL40" s="163"/>
      <c r="NM40" s="163"/>
      <c r="NN40" s="163"/>
      <c r="NO40" s="163"/>
      <c r="NP40" s="163"/>
      <c r="NQ40" s="163"/>
      <c r="NR40" s="163"/>
      <c r="NS40" s="163"/>
      <c r="NT40" s="163"/>
      <c r="NU40" s="163"/>
      <c r="NV40" s="163"/>
      <c r="NW40" s="163"/>
      <c r="NX40" s="163"/>
      <c r="NY40" s="163"/>
      <c r="NZ40" s="163"/>
      <c r="OA40" s="163"/>
      <c r="OB40" s="163"/>
      <c r="OC40" s="163"/>
      <c r="OD40" s="163"/>
      <c r="OE40" s="163"/>
      <c r="OF40" s="163"/>
      <c r="OG40" s="163"/>
      <c r="OH40" s="163"/>
      <c r="OI40" s="163"/>
      <c r="OJ40" s="163"/>
      <c r="OK40" s="163"/>
      <c r="OL40" s="163"/>
      <c r="OM40" s="163"/>
      <c r="ON40" s="163"/>
      <c r="OO40" s="163"/>
      <c r="OP40" s="163"/>
      <c r="OQ40" s="163"/>
      <c r="OR40" s="163"/>
      <c r="OS40" s="163"/>
      <c r="OT40" s="163"/>
      <c r="OU40" s="163"/>
      <c r="OV40" s="163"/>
      <c r="OW40" s="163"/>
      <c r="OX40" s="163"/>
      <c r="OY40" s="163"/>
      <c r="OZ40" s="163"/>
      <c r="PA40" s="163"/>
      <c r="PB40" s="163"/>
      <c r="PC40" s="163"/>
      <c r="PD40" s="163"/>
      <c r="PE40" s="163"/>
      <c r="PF40" s="163"/>
      <c r="PG40" s="163"/>
      <c r="PH40" s="163"/>
      <c r="PI40" s="163"/>
      <c r="PJ40" s="163"/>
      <c r="PK40" s="163"/>
      <c r="PL40" s="163"/>
      <c r="PM40" s="163"/>
      <c r="PN40" s="163"/>
      <c r="PO40" s="163"/>
      <c r="PP40" s="163"/>
      <c r="PQ40" s="163"/>
      <c r="PR40" s="163"/>
      <c r="PS40" s="163"/>
      <c r="PT40" s="163"/>
      <c r="PU40" s="163"/>
      <c r="PV40" s="163"/>
      <c r="PW40" s="163"/>
      <c r="PX40" s="163"/>
      <c r="PY40" s="163"/>
      <c r="PZ40" s="163"/>
      <c r="QA40" s="163"/>
      <c r="QB40" s="163"/>
      <c r="QC40" s="163"/>
      <c r="QD40" s="163"/>
      <c r="QE40" s="163"/>
      <c r="QF40" s="163"/>
      <c r="QG40" s="163"/>
      <c r="QH40" s="163"/>
      <c r="QI40" s="163"/>
      <c r="QJ40" s="163"/>
      <c r="QK40" s="163"/>
      <c r="QL40" s="163"/>
      <c r="QM40" s="163"/>
      <c r="QN40" s="163"/>
      <c r="QO40" s="163"/>
      <c r="QP40" s="163"/>
      <c r="QQ40" s="163"/>
      <c r="QR40" s="163"/>
      <c r="QS40" s="163"/>
      <c r="QT40" s="163"/>
      <c r="QU40" s="163"/>
      <c r="QV40" s="163"/>
      <c r="QW40" s="163"/>
      <c r="QX40" s="163"/>
      <c r="QY40" s="163"/>
      <c r="QZ40" s="163"/>
      <c r="RA40" s="163"/>
      <c r="RB40" s="163"/>
      <c r="RC40" s="163"/>
      <c r="RD40" s="163"/>
      <c r="RE40" s="163"/>
      <c r="RF40" s="163"/>
      <c r="RG40" s="163"/>
      <c r="RH40" s="163"/>
      <c r="RI40" s="163"/>
      <c r="RJ40" s="163"/>
      <c r="RK40" s="163"/>
      <c r="RL40" s="163"/>
      <c r="RM40" s="163"/>
      <c r="RP40" s="163"/>
      <c r="RQ40" s="163"/>
      <c r="RR40" s="163"/>
      <c r="RS40" s="163"/>
      <c r="RT40" s="163"/>
      <c r="RU40" s="163"/>
      <c r="RV40" s="163"/>
      <c r="RW40" s="163"/>
      <c r="RX40" s="163"/>
      <c r="RY40" s="163"/>
      <c r="RZ40" s="163"/>
      <c r="SA40" s="163"/>
      <c r="SB40" s="163"/>
      <c r="SC40" s="163"/>
      <c r="SD40" s="163"/>
      <c r="SE40" s="163"/>
      <c r="SF40" s="163"/>
      <c r="AMI40" s="0"/>
      <c r="AMJ40" s="0"/>
    </row>
    <row r="41" s="165" customFormat="true" ht="10.1" hidden="false" customHeight="true" outlineLevel="0" collapsed="false">
      <c r="A41" s="312" t="n">
        <v>31.35</v>
      </c>
      <c r="B41" s="269" t="n">
        <f aca="false">SUM(IF(M40="V",-E40),IF(N40="V",-E40),IF(O40="V",-E40),IF(P40="V",-E40),IF(Q40="V",-E40),IF(R40="V",-E40),IF(S40="V",-E40),IF(U40="V",-E40),IF(V40="V",-E40),IF(W40="V",-E40),IF(X40="V",-E40),IF(Y40="V",-E40),IF(Z40="V",-E40),IF(AA40="V",-E40),IF(M40="H",-E40),IF(N40="H",-E40),IF(O40="H",-E40),IF(P40="H",-E40),IF(Q40="H",-E40),IF(R40="H",-E40),IF(S40="H",-E40),IF(U40="H",-E40),IF(V40="H",-E40),IF(W40="H",-E40),IF(X40="H",-E40),IF(Y40="H",-E40),IF(Z40="H",-E40),IF(AA40="H",-E40))</f>
        <v>0</v>
      </c>
      <c r="C41" s="308" t="n">
        <f aca="false">SUM(IF(M40="S",-E40),IF(N40="S",-E40),IF(O40="S",-E40),IF(P40="S",-E40),IF(Q40="S",-E40),IF(R40="S",-E40),IF(S40="S",-E40),IF(U40="S",-E40),IF(V40="S",-E40),IF(W40="S",-E40),IF(X40="S",-E40),IF(Y40="S",-E40),IF(Z40="S",-E40),IF(AA40="S",-E40))</f>
        <v>0</v>
      </c>
      <c r="D41" s="269" t="n">
        <f aca="false">(I41*80)-(K41-(B41+C41))</f>
        <v>0</v>
      </c>
      <c r="E41" s="272" t="n">
        <v>12</v>
      </c>
      <c r="F41" s="326"/>
      <c r="G41" s="351" t="s">
        <v>257</v>
      </c>
      <c r="H41" s="315" t="s">
        <v>282</v>
      </c>
      <c r="I41" s="316" t="n">
        <f aca="false">'Master Pay Period 1'!I41</f>
        <v>0.9</v>
      </c>
      <c r="J41" s="317" t="n">
        <f aca="false">BM41/80</f>
        <v>0.9</v>
      </c>
      <c r="K41" s="347" t="n">
        <f aca="false">E41*BU41</f>
        <v>72</v>
      </c>
      <c r="L41" s="348"/>
      <c r="M41" s="320"/>
      <c r="N41" s="320"/>
      <c r="O41" s="320" t="n">
        <f aca="false">IF(Benchmark!$D$17&gt;SUM(O39+O37+O35+O33),1,0)</f>
        <v>1</v>
      </c>
      <c r="P41" s="320"/>
      <c r="Q41" s="320" t="n">
        <f aca="false">IF(Benchmark!$D$17&gt;SUM(Q39+Q37+Q35+Q33),1,0)</f>
        <v>1</v>
      </c>
      <c r="R41" s="320"/>
      <c r="S41" s="320" t="n">
        <f aca="false">IF(Benchmark!$B$17&gt;SUM(S39+S37+S35+S33),1,0)</f>
        <v>1</v>
      </c>
      <c r="T41" s="335"/>
      <c r="U41" s="320" t="n">
        <f aca="false">IF(Benchmark!$B$17&gt;SUM(U39+U37+U35+U33),1,0)</f>
        <v>1</v>
      </c>
      <c r="V41" s="321"/>
      <c r="W41" s="320" t="n">
        <f aca="false">IF(Benchmark!$D$17&gt;SUM(W39+W37+W35+W33),1,0)</f>
        <v>1</v>
      </c>
      <c r="X41" s="320"/>
      <c r="Y41" s="320" t="n">
        <f aca="false">IF(Benchmark!$D$17&gt;SUM(Y39+Y37+Y35+Y33),1,0)</f>
        <v>1</v>
      </c>
      <c r="Z41" s="320"/>
      <c r="AA41" s="320"/>
      <c r="AB41" s="69"/>
      <c r="AC41" s="320"/>
      <c r="AD41" s="320" t="n">
        <f aca="false">IF(Benchmark!$D$17&gt;SUM(AD39+AD37+AD35+AD33),1,0)</f>
        <v>1</v>
      </c>
      <c r="AE41" s="320"/>
      <c r="AF41" s="320" t="n">
        <f aca="false">IF(Benchmark!$D$17&gt;SUM(AF39+AF37+AF35+AF33),1,0)</f>
        <v>1</v>
      </c>
      <c r="AG41" s="320" t="n">
        <f aca="false">IF(Benchmark!$D$17&gt;SUM(AG39+AG37+AG35+AG33),1,0)</f>
        <v>1</v>
      </c>
      <c r="AH41" s="320"/>
      <c r="AI41" s="320"/>
      <c r="AJ41" s="281"/>
      <c r="AK41" s="320"/>
      <c r="AL41" s="320" t="n">
        <f aca="false">IF(Benchmark!$D$17&gt;SUM(AL39+AL37+AL35+AL33),1,0)</f>
        <v>1</v>
      </c>
      <c r="AM41" s="320"/>
      <c r="AN41" s="320" t="n">
        <f aca="false">IF(Benchmark!$D$17&gt;SUM(AN39+AN37+AN35+AN33),1,0)</f>
        <v>1</v>
      </c>
      <c r="AO41" s="320"/>
      <c r="AP41" s="320"/>
      <c r="AQ41" s="320" t="n">
        <f aca="false">IF(Benchmark!$B$17&gt;SUM(AQ39+AQ37+AQ35+AQ33),1,0)</f>
        <v>1</v>
      </c>
      <c r="AR41" s="335"/>
      <c r="AS41" s="320" t="n">
        <f aca="false">IF(Benchmark!$B$17&gt;SUM(AS39+AS37+AS35+AS33),1,0)</f>
        <v>1</v>
      </c>
      <c r="AT41" s="321"/>
      <c r="AU41" s="320"/>
      <c r="AV41" s="320"/>
      <c r="AW41" s="320" t="n">
        <f aca="false">IF(Benchmark!$D$17&gt;SUM(AW39+AW37+AW35+AW33),1,0)</f>
        <v>1</v>
      </c>
      <c r="AX41" s="320" t="n">
        <f aca="false">IF(Benchmark!$D$17&gt;SUM(AX39+AX37+AX35+AX33),1,0)</f>
        <v>1</v>
      </c>
      <c r="AY41" s="320"/>
      <c r="AZ41" s="69"/>
      <c r="BA41" s="320"/>
      <c r="BB41" s="320" t="n">
        <f aca="false">IF(Benchmark!$D$17&gt;SUM(BB39+BB37+BB35+BB33),1,0)</f>
        <v>1</v>
      </c>
      <c r="BC41" s="320"/>
      <c r="BD41" s="320" t="n">
        <f aca="false">IF(Benchmark!$D$17&gt;SUM(BD39+BD37+BD35+BD33),1,0)</f>
        <v>1</v>
      </c>
      <c r="BE41" s="320"/>
      <c r="BF41" s="320" t="n">
        <f aca="false">IF(Benchmark!$D$17&gt;SUM(BF39+BF37+BF35+BF33),1,0)</f>
        <v>1</v>
      </c>
      <c r="BG41" s="320"/>
      <c r="BH41" s="177"/>
      <c r="BI41" s="307"/>
      <c r="BJ41" s="349"/>
      <c r="BK41" s="339"/>
      <c r="BL41" s="234" t="n">
        <f aca="false">I41*80</f>
        <v>72</v>
      </c>
      <c r="BM41" s="234" t="n">
        <f aca="false">BU41*E41</f>
        <v>72</v>
      </c>
      <c r="BN41" s="234" t="n">
        <f aca="false">BL41-BM41</f>
        <v>0</v>
      </c>
      <c r="BO41" s="234" t="n">
        <f aca="false">BN41/80</f>
        <v>0</v>
      </c>
      <c r="BP41" s="234" t="n">
        <f aca="false">B42/(80)</f>
        <v>0</v>
      </c>
      <c r="BQ41" s="234" t="n">
        <f aca="false">SUM(SUM(BO41,BP41))</f>
        <v>0</v>
      </c>
      <c r="BR41" s="237" t="n">
        <f aca="false">A41*0.28</f>
        <v>8.778</v>
      </c>
      <c r="BS41" s="234" t="n">
        <f aca="false">D41*A41</f>
        <v>0</v>
      </c>
      <c r="BT41" s="237" t="n">
        <f aca="false">(BR41+A41)*(D41)*26</f>
        <v>0</v>
      </c>
      <c r="BU41" s="234" t="n">
        <f aca="false">SUM(SUM(M41:AA41))</f>
        <v>6</v>
      </c>
      <c r="BV41" s="227"/>
      <c r="BW41" s="227"/>
      <c r="BX41" s="227"/>
      <c r="BY41" s="227"/>
      <c r="BZ41" s="227"/>
      <c r="CA41" s="227"/>
      <c r="CB41" s="231"/>
      <c r="CC41" s="231"/>
      <c r="CD41" s="231"/>
      <c r="CE41" s="231"/>
      <c r="CF41" s="231"/>
      <c r="CG41" s="228"/>
      <c r="CH41" s="22"/>
      <c r="CI41" s="22"/>
      <c r="CJ41" s="22"/>
      <c r="CK41" s="22"/>
      <c r="CL41" s="171"/>
      <c r="CM41" s="171"/>
      <c r="CN41" s="171"/>
      <c r="CO41" s="171"/>
      <c r="CP41" s="171"/>
      <c r="CQ41" s="171"/>
      <c r="CR41" s="171"/>
      <c r="CS41" s="171"/>
      <c r="CT41" s="171"/>
      <c r="CU41" s="22"/>
      <c r="CV41" s="22"/>
      <c r="CW41" s="22"/>
      <c r="CX41" s="22"/>
      <c r="CY41" s="22"/>
      <c r="CZ41" s="22"/>
      <c r="DA41" s="22"/>
      <c r="DB41" s="22"/>
      <c r="DC41" s="22"/>
      <c r="DD41" s="22"/>
      <c r="DE41" s="22"/>
      <c r="DF41" s="22"/>
      <c r="DG41" s="22"/>
      <c r="DH41" s="22"/>
      <c r="DI41" s="22"/>
      <c r="DJ41" s="22"/>
      <c r="DK41" s="22"/>
      <c r="DL41" s="22"/>
      <c r="DM41" s="22"/>
      <c r="DN41" s="61"/>
      <c r="DO41" s="28"/>
      <c r="DP41" s="28"/>
      <c r="DQ41" s="28"/>
      <c r="DR41" s="28"/>
      <c r="DS41" s="28"/>
      <c r="DT41" s="28"/>
      <c r="DU41" s="28"/>
      <c r="DV41" s="28"/>
      <c r="DW41" s="28"/>
      <c r="DX41" s="28"/>
      <c r="DY41" s="28"/>
      <c r="DZ41" s="28"/>
      <c r="EA41" s="28"/>
      <c r="EB41" s="28"/>
      <c r="EC41" s="28"/>
      <c r="ED41" s="28"/>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c r="IU41" s="163"/>
      <c r="IV41" s="163"/>
      <c r="IW41" s="163"/>
      <c r="IX41" s="163"/>
      <c r="IY41" s="163"/>
      <c r="IZ41" s="163"/>
      <c r="JA41" s="163"/>
      <c r="JB41" s="163"/>
      <c r="JC41" s="163"/>
      <c r="JD41" s="163"/>
      <c r="JE41" s="163"/>
      <c r="JF41" s="163"/>
      <c r="JG41" s="163"/>
      <c r="JH41" s="163"/>
      <c r="JI41" s="163"/>
      <c r="JJ41" s="163"/>
      <c r="JK41" s="163"/>
      <c r="JL41" s="163"/>
      <c r="JM41" s="163"/>
      <c r="JN41" s="163"/>
      <c r="JO41" s="163"/>
      <c r="JP41" s="163"/>
      <c r="JQ41" s="163"/>
      <c r="JR41" s="163"/>
      <c r="JS41" s="163"/>
      <c r="JT41" s="163"/>
      <c r="JU41" s="163"/>
      <c r="JV41" s="163"/>
      <c r="JW41" s="163"/>
      <c r="JX41" s="163"/>
      <c r="JY41" s="163"/>
      <c r="JZ41" s="163"/>
      <c r="KA41" s="163"/>
      <c r="KB41" s="163"/>
      <c r="KC41" s="163"/>
      <c r="KD41" s="163"/>
      <c r="KE41" s="163"/>
      <c r="KF41" s="163"/>
      <c r="KG41" s="163"/>
      <c r="KH41" s="163"/>
      <c r="KI41" s="163"/>
      <c r="KJ41" s="163"/>
      <c r="KK41" s="163"/>
      <c r="KL41" s="163"/>
      <c r="KM41" s="163"/>
      <c r="KN41" s="163"/>
      <c r="KO41" s="163"/>
      <c r="KP41" s="163"/>
      <c r="KQ41" s="163"/>
      <c r="KR41" s="163"/>
      <c r="KS41" s="163"/>
      <c r="KT41" s="163"/>
      <c r="KU41" s="163"/>
      <c r="KV41" s="163"/>
      <c r="KW41" s="163"/>
      <c r="KX41" s="163"/>
      <c r="KY41" s="163"/>
      <c r="KZ41" s="163"/>
      <c r="LA41" s="163"/>
      <c r="LB41" s="163"/>
      <c r="LC41" s="163"/>
      <c r="LD41" s="163"/>
      <c r="LE41" s="163"/>
      <c r="LF41" s="163"/>
      <c r="LG41" s="163"/>
      <c r="LH41" s="163"/>
      <c r="LI41" s="163"/>
      <c r="LJ41" s="163"/>
      <c r="LK41" s="163"/>
      <c r="LL41" s="163"/>
      <c r="LM41" s="163"/>
      <c r="LN41" s="163"/>
      <c r="LO41" s="163"/>
      <c r="LP41" s="163"/>
      <c r="LQ41" s="163"/>
      <c r="LR41" s="163"/>
      <c r="LS41" s="163"/>
      <c r="LT41" s="163"/>
      <c r="LU41" s="163"/>
      <c r="LV41" s="163"/>
      <c r="LW41" s="163"/>
      <c r="LX41" s="163"/>
      <c r="LY41" s="163"/>
      <c r="LZ41" s="163"/>
      <c r="MA41" s="163"/>
      <c r="MB41" s="163"/>
      <c r="MC41" s="163"/>
      <c r="MD41" s="163"/>
      <c r="ME41" s="163"/>
      <c r="MF41" s="163"/>
      <c r="MG41" s="163"/>
      <c r="MH41" s="163"/>
      <c r="MI41" s="163"/>
      <c r="MJ41" s="163"/>
      <c r="MK41" s="163"/>
      <c r="ML41" s="163"/>
      <c r="MM41" s="163"/>
      <c r="MN41" s="163"/>
      <c r="MO41" s="163"/>
      <c r="MP41" s="163"/>
      <c r="MQ41" s="163"/>
      <c r="MR41" s="163"/>
      <c r="MS41" s="163"/>
      <c r="MT41" s="163"/>
      <c r="MU41" s="163"/>
      <c r="MV41" s="163"/>
      <c r="MW41" s="163"/>
      <c r="MX41" s="163"/>
      <c r="MY41" s="163"/>
      <c r="MZ41" s="163"/>
      <c r="NA41" s="163"/>
      <c r="NB41" s="163"/>
      <c r="NC41" s="163"/>
      <c r="ND41" s="163"/>
      <c r="NE41" s="163"/>
      <c r="NF41" s="163"/>
      <c r="NG41" s="163"/>
      <c r="NH41" s="163"/>
      <c r="NI41" s="163"/>
      <c r="NJ41" s="163"/>
      <c r="NK41" s="163"/>
      <c r="NL41" s="163"/>
      <c r="NM41" s="163"/>
      <c r="NN41" s="163"/>
      <c r="NO41" s="163"/>
      <c r="NP41" s="163"/>
      <c r="NQ41" s="163"/>
      <c r="NR41" s="163"/>
      <c r="NS41" s="163"/>
      <c r="NT41" s="163"/>
      <c r="NU41" s="163"/>
      <c r="NV41" s="163"/>
      <c r="NW41" s="163"/>
      <c r="NX41" s="163"/>
      <c r="NY41" s="163"/>
      <c r="NZ41" s="163"/>
      <c r="OA41" s="163"/>
      <c r="OB41" s="163"/>
      <c r="OC41" s="163"/>
      <c r="OD41" s="163"/>
      <c r="OE41" s="163"/>
      <c r="OF41" s="163"/>
      <c r="OG41" s="163"/>
      <c r="OH41" s="163"/>
      <c r="OI41" s="163"/>
      <c r="OJ41" s="163"/>
      <c r="OK41" s="163"/>
      <c r="OL41" s="163"/>
      <c r="OM41" s="163"/>
      <c r="ON41" s="163"/>
      <c r="OO41" s="163"/>
      <c r="OP41" s="163"/>
      <c r="OQ41" s="163"/>
      <c r="OR41" s="163"/>
      <c r="OS41" s="163"/>
      <c r="OT41" s="163"/>
      <c r="OU41" s="163"/>
      <c r="OV41" s="163"/>
      <c r="OW41" s="163"/>
      <c r="OX41" s="163"/>
      <c r="OY41" s="163"/>
      <c r="OZ41" s="163"/>
      <c r="PA41" s="163"/>
      <c r="PB41" s="163"/>
      <c r="PC41" s="163"/>
      <c r="PD41" s="163"/>
      <c r="PE41" s="163"/>
      <c r="PF41" s="163"/>
      <c r="PG41" s="163"/>
      <c r="PH41" s="163"/>
      <c r="PI41" s="163"/>
      <c r="PJ41" s="163"/>
      <c r="PK41" s="163"/>
      <c r="PL41" s="163"/>
      <c r="PM41" s="163"/>
      <c r="PN41" s="163"/>
      <c r="PO41" s="163"/>
      <c r="PP41" s="163"/>
      <c r="PQ41" s="163"/>
      <c r="PR41" s="163"/>
      <c r="PS41" s="163"/>
      <c r="PT41" s="163"/>
      <c r="PU41" s="163"/>
      <c r="PV41" s="163"/>
      <c r="PW41" s="163"/>
      <c r="PX41" s="163"/>
      <c r="PY41" s="163"/>
      <c r="PZ41" s="163"/>
      <c r="QA41" s="163"/>
      <c r="QB41" s="163"/>
      <c r="QC41" s="163"/>
      <c r="QD41" s="163"/>
      <c r="QE41" s="163"/>
      <c r="QF41" s="163"/>
      <c r="QG41" s="163"/>
      <c r="QH41" s="163"/>
      <c r="QI41" s="163"/>
      <c r="QJ41" s="163"/>
      <c r="QK41" s="163"/>
      <c r="QL41" s="163"/>
      <c r="QM41" s="163"/>
      <c r="QN41" s="163"/>
      <c r="QO41" s="163"/>
      <c r="QP41" s="163"/>
      <c r="QQ41" s="163"/>
      <c r="QR41" s="163"/>
      <c r="QS41" s="163"/>
      <c r="QT41" s="163"/>
      <c r="QU41" s="163"/>
      <c r="QV41" s="163"/>
      <c r="QW41" s="163"/>
      <c r="QX41" s="163"/>
      <c r="QY41" s="163"/>
      <c r="QZ41" s="163"/>
      <c r="RA41" s="163"/>
      <c r="RB41" s="163"/>
      <c r="RC41" s="163"/>
      <c r="RD41" s="163"/>
      <c r="RE41" s="163"/>
      <c r="RF41" s="163"/>
      <c r="RG41" s="163"/>
      <c r="RH41" s="163"/>
      <c r="RI41" s="163"/>
      <c r="RJ41" s="163"/>
      <c r="RK41" s="163"/>
      <c r="RL41" s="163"/>
      <c r="RM41" s="163"/>
      <c r="RP41" s="163"/>
      <c r="RQ41" s="163"/>
      <c r="RR41" s="163"/>
      <c r="RS41" s="163"/>
      <c r="RT41" s="163"/>
      <c r="RU41" s="163"/>
      <c r="RV41" s="163"/>
      <c r="RW41" s="163"/>
      <c r="RX41" s="163"/>
      <c r="RY41" s="163"/>
      <c r="RZ41" s="163"/>
      <c r="SA41" s="163"/>
      <c r="SB41" s="163"/>
      <c r="SC41" s="163"/>
      <c r="SD41" s="163"/>
      <c r="SE41" s="163"/>
      <c r="SF41" s="163"/>
      <c r="AMI41" s="0"/>
      <c r="AMJ41" s="0"/>
    </row>
    <row r="42" customFormat="false" ht="10.1" hidden="false" customHeight="true" outlineLevel="0" collapsed="false">
      <c r="A42" s="312"/>
      <c r="B42" s="269"/>
      <c r="C42" s="308"/>
      <c r="D42" s="269"/>
      <c r="E42" s="303"/>
      <c r="F42" s="331"/>
      <c r="H42" s="274"/>
      <c r="I42" s="275"/>
      <c r="J42" s="276"/>
      <c r="K42" s="258"/>
      <c r="L42" s="221"/>
      <c r="M42" s="311"/>
      <c r="N42" s="311"/>
      <c r="O42" s="311"/>
      <c r="P42" s="311"/>
      <c r="Q42" s="311"/>
      <c r="R42" s="311"/>
      <c r="S42" s="311"/>
      <c r="T42" s="335"/>
      <c r="U42" s="311"/>
      <c r="V42" s="40"/>
      <c r="W42" s="352"/>
      <c r="X42" s="311"/>
      <c r="Y42" s="352"/>
      <c r="Z42" s="311"/>
      <c r="AA42" s="352"/>
      <c r="AB42" s="165"/>
      <c r="AC42" s="352"/>
      <c r="AD42" s="40"/>
      <c r="AE42" s="311"/>
      <c r="AF42" s="311"/>
      <c r="AG42" s="352"/>
      <c r="AH42" s="40"/>
      <c r="AI42" s="311"/>
      <c r="AJ42" s="284"/>
      <c r="AK42" s="311"/>
      <c r="AL42" s="40"/>
      <c r="AM42" s="352"/>
      <c r="AN42" s="40"/>
      <c r="AO42" s="311"/>
      <c r="AP42" s="40"/>
      <c r="AQ42" s="311"/>
      <c r="AR42" s="335"/>
      <c r="AS42" s="311"/>
      <c r="AT42" s="311"/>
      <c r="AU42" s="352"/>
      <c r="AV42" s="40"/>
      <c r="AW42" s="352"/>
      <c r="AX42" s="40"/>
      <c r="AY42" s="352"/>
      <c r="AZ42" s="165"/>
      <c r="BA42" s="352"/>
      <c r="BB42" s="40"/>
      <c r="BC42" s="352"/>
      <c r="BD42" s="40"/>
      <c r="BE42" s="311"/>
      <c r="BF42" s="40"/>
      <c r="BG42" s="311"/>
      <c r="BH42" s="177"/>
      <c r="BI42" s="307"/>
      <c r="BJ42" s="349"/>
      <c r="BK42" s="339"/>
      <c r="BL42" s="234"/>
      <c r="BM42" s="234"/>
      <c r="BN42" s="234"/>
      <c r="BO42" s="234"/>
      <c r="BP42" s="234"/>
      <c r="BQ42" s="234"/>
      <c r="BR42" s="237"/>
      <c r="BS42" s="234"/>
      <c r="BT42" s="237"/>
      <c r="BU42" s="234"/>
      <c r="BV42" s="237"/>
      <c r="BW42" s="237"/>
      <c r="BX42" s="237"/>
      <c r="BY42" s="237"/>
      <c r="BZ42" s="237"/>
      <c r="CA42" s="237"/>
      <c r="CB42" s="231"/>
      <c r="CC42" s="231"/>
      <c r="CD42" s="231"/>
      <c r="CE42" s="231"/>
      <c r="CF42" s="231"/>
      <c r="CH42" s="22"/>
      <c r="CI42" s="22"/>
      <c r="CJ42" s="22"/>
      <c r="CK42" s="22"/>
      <c r="DN42" s="61"/>
    </row>
    <row r="43" s="165" customFormat="true" ht="10.1" hidden="false" customHeight="true" outlineLevel="0" collapsed="false">
      <c r="A43" s="312" t="n">
        <v>27.73</v>
      </c>
      <c r="B43" s="269" t="n">
        <f aca="false">SUM(IF(M42="V",-E42),IF(N42="V",-E42),IF(O42="V",-E42),IF(P42="V",-E42),IF(Q42="V",-E42),IF(R42="V",-E42),IF(S42="V",-E42),IF(U42="V",-E42),IF(V42="V",-E42),IF(W42="V",-E42),IF(X42="V",-E42),IF(Y42="V",-E42),IF(Z42="V",-E42),IF(AA42="V",-E42),IF(M42="H",-E42),IF(N42="H",-E42),IF(O42="H",-E42),IF(P42="H",-E42),IF(Q42="H",-E42),IF(R42="H",-E42),IF(S42="H",-E42),IF(U42="H",-E42),IF(V42="H",-E42),IF(W42="H",-E42),IF(X42="H",-E42),IF(Y42="H",-E42),IF(Z42="H",-E42),IF(AA42="H",-E42))</f>
        <v>0</v>
      </c>
      <c r="C43" s="308" t="n">
        <f aca="false">SUM(IF(M42="S",-E42),IF(N42="S",-E42),IF(O42="S",-E42),IF(P42="S",-E42),IF(Q42="S",-E42),IF(R42="S",-E42),IF(S42="S",-E42),IF(U42="S",-E42),IF(V42="S",-E42),IF(W42="S",-E42),IF(X42="S",-E42),IF(Y42="S",-E42),IF(Z42="S",-E42),IF(AA42="S",-E42))</f>
        <v>0</v>
      </c>
      <c r="D43" s="269" t="n">
        <f aca="false">(I43*80)-(K43-(B43+C43))</f>
        <v>0</v>
      </c>
      <c r="E43" s="272" t="n">
        <v>12</v>
      </c>
      <c r="F43" s="326"/>
      <c r="G43" s="351" t="s">
        <v>257</v>
      </c>
      <c r="H43" s="315" t="s">
        <v>282</v>
      </c>
      <c r="I43" s="316" t="n">
        <f aca="false">'Master Pay Period 1'!I43</f>
        <v>0.75</v>
      </c>
      <c r="J43" s="317" t="n">
        <f aca="false">BM43/80</f>
        <v>0.75</v>
      </c>
      <c r="K43" s="347" t="n">
        <f aca="false">E43*BU43</f>
        <v>60</v>
      </c>
      <c r="L43" s="348"/>
      <c r="M43" s="320"/>
      <c r="N43" s="320" t="n">
        <f aca="false">IF(Benchmark!$D$17&gt;SUM(N41+N39+N37+N35+N33),1,0)</f>
        <v>1</v>
      </c>
      <c r="O43" s="320"/>
      <c r="P43" s="320" t="n">
        <f aca="false">IF(Benchmark!$D$17&gt;SUM(P41+P39+P37+P35+P33),1,0)</f>
        <v>1</v>
      </c>
      <c r="Q43" s="320" t="n">
        <f aca="false">IF(Benchmark!$D$17&gt;SUM(Q41+Q39+Q37+Q35+Q33),1,0)</f>
        <v>1</v>
      </c>
      <c r="R43" s="320"/>
      <c r="S43" s="343"/>
      <c r="T43" s="335"/>
      <c r="U43" s="343"/>
      <c r="V43" s="320"/>
      <c r="W43" s="320" t="n">
        <f aca="false">IF(Benchmark!$D$17&gt;SUM(W41+W39+W37+W35+W33),1,0)</f>
        <v>0</v>
      </c>
      <c r="X43" s="320"/>
      <c r="Y43" s="320" t="n">
        <f aca="false">IF(Benchmark!$D$17&gt;SUM(Y41+Y39+Y37+Y35+Y33),1,0)</f>
        <v>1</v>
      </c>
      <c r="Z43" s="320"/>
      <c r="AA43" s="320" t="n">
        <f aca="false">IF(Benchmark!$B$17&gt;SUM(AA41+AA39+AA37+AA35+AA33),1,0)</f>
        <v>1</v>
      </c>
      <c r="AB43" s="69"/>
      <c r="AC43" s="320" t="n">
        <f aca="false">IF(Benchmark!$B$17&gt;SUM(AC41+AC39+AC37+AC35+AC33),1,0)</f>
        <v>1</v>
      </c>
      <c r="AD43" s="61"/>
      <c r="AE43" s="320"/>
      <c r="AF43" s="320"/>
      <c r="AG43" s="320" t="n">
        <f aca="false">IF(Benchmark!$D$17&gt;SUM(AG41+AG39+AG37+AG35+AG33),1,0)</f>
        <v>0</v>
      </c>
      <c r="AH43" s="320" t="n">
        <f aca="false">IF(Benchmark!$D$17&gt;SUM(AH41+AH39+AH37+AH35+AH33),1,0)</f>
        <v>1</v>
      </c>
      <c r="AI43" s="320"/>
      <c r="AJ43" s="284"/>
      <c r="AK43" s="320"/>
      <c r="AL43" s="320" t="n">
        <f aca="false">IF(Benchmark!$D$17&gt;SUM(AL41+AL39+AL37+AL35+AL33),1,0)</f>
        <v>1</v>
      </c>
      <c r="AM43" s="320" t="n">
        <f aca="false">IF(Benchmark!$D$17&gt;SUM(AM41+AM39+AM37+AM35+AM33),1,0)</f>
        <v>1</v>
      </c>
      <c r="AN43" s="320"/>
      <c r="AO43" s="320" t="n">
        <f aca="false">IF(Benchmark!$D$17&gt;SUM(AO41+AO39+AO37+AO35+AO33),1,0)</f>
        <v>1</v>
      </c>
      <c r="AP43" s="320"/>
      <c r="AQ43" s="343"/>
      <c r="AR43" s="335"/>
      <c r="AS43" s="343"/>
      <c r="AT43" s="320" t="n">
        <f aca="false">IF(Benchmark!$D$17&gt;SUM(AT41+AT39+AT37+AT35+AT33),1,0)</f>
        <v>1</v>
      </c>
      <c r="AU43" s="320"/>
      <c r="AV43" s="320" t="n">
        <f aca="false">IF(Benchmark!$D$17&gt;SUM(AV41+AV39+AV37+AV35+AV33),1,0)</f>
        <v>0</v>
      </c>
      <c r="AW43" s="320"/>
      <c r="AX43" s="320"/>
      <c r="AY43" s="320" t="n">
        <f aca="false">IF(Benchmark!$B$17&gt;SUM(AY41+AY39+AY37+AY35+AY33),1,0)</f>
        <v>1</v>
      </c>
      <c r="AZ43" s="69"/>
      <c r="BA43" s="320" t="n">
        <f aca="false">IF(Benchmark!$B$17&gt;SUM(BA41+BA39+BA37+BA35+BA33),1,0)</f>
        <v>1</v>
      </c>
      <c r="BB43" s="61"/>
      <c r="BC43" s="320" t="n">
        <f aca="false">IF(Benchmark!$D$17&gt;SUM(BC41+BC39+BC37+BC35+BC33),1,0)</f>
        <v>1</v>
      </c>
      <c r="BD43" s="320"/>
      <c r="BE43" s="320" t="n">
        <f aca="false">IF(Benchmark!$D$17&gt;SUM(BE41+BE39+BE37+BE35+BE33),1,0)</f>
        <v>1</v>
      </c>
      <c r="BF43" s="61"/>
      <c r="BG43" s="320"/>
      <c r="BH43" s="177"/>
      <c r="BI43" s="307"/>
      <c r="BJ43" s="349"/>
      <c r="BK43" s="339"/>
      <c r="BL43" s="234" t="n">
        <f aca="false">I43*80</f>
        <v>60</v>
      </c>
      <c r="BM43" s="234" t="n">
        <f aca="false">BU43*E43</f>
        <v>60</v>
      </c>
      <c r="BN43" s="234" t="n">
        <f aca="false">BL43-BM43</f>
        <v>0</v>
      </c>
      <c r="BO43" s="234" t="n">
        <f aca="false">BN43/80</f>
        <v>0</v>
      </c>
      <c r="BP43" s="234" t="n">
        <f aca="false">B44/(80)</f>
        <v>0</v>
      </c>
      <c r="BQ43" s="234" t="n">
        <f aca="false">SUM(SUM(BO43,BP43))</f>
        <v>0</v>
      </c>
      <c r="BR43" s="237" t="n">
        <f aca="false">A43*0.28</f>
        <v>7.7644</v>
      </c>
      <c r="BS43" s="234" t="n">
        <f aca="false">D43*A43</f>
        <v>0</v>
      </c>
      <c r="BT43" s="237" t="n">
        <f aca="false">(BR43+A43)*(D43)*26</f>
        <v>0</v>
      </c>
      <c r="BU43" s="234" t="n">
        <f aca="false">SUM(SUM(M43:AA43))</f>
        <v>5</v>
      </c>
      <c r="BV43" s="227"/>
      <c r="BW43" s="227"/>
      <c r="BX43" s="227"/>
      <c r="BY43" s="227"/>
      <c r="BZ43" s="227"/>
      <c r="CA43" s="227"/>
      <c r="CB43" s="231"/>
      <c r="CC43" s="231"/>
      <c r="CD43" s="231"/>
      <c r="CE43" s="231"/>
      <c r="CF43" s="231"/>
      <c r="CG43" s="228"/>
      <c r="CH43" s="22"/>
      <c r="CI43" s="22"/>
      <c r="CJ43" s="22"/>
      <c r="CK43" s="22"/>
      <c r="CL43" s="171"/>
      <c r="CM43" s="171"/>
      <c r="CN43" s="171"/>
      <c r="CO43" s="171"/>
      <c r="CP43" s="171"/>
      <c r="CQ43" s="171"/>
      <c r="CR43" s="171"/>
      <c r="CS43" s="171"/>
      <c r="CT43" s="171"/>
      <c r="CU43" s="22"/>
      <c r="CV43" s="22"/>
      <c r="CW43" s="22"/>
      <c r="CX43" s="22"/>
      <c r="CY43" s="22"/>
      <c r="CZ43" s="22"/>
      <c r="DA43" s="22"/>
      <c r="DB43" s="22"/>
      <c r="DC43" s="22"/>
      <c r="DD43" s="22"/>
      <c r="DE43" s="22"/>
      <c r="DF43" s="22"/>
      <c r="DG43" s="22"/>
      <c r="DH43" s="22"/>
      <c r="DI43" s="22"/>
      <c r="DJ43" s="22"/>
      <c r="DK43" s="22"/>
      <c r="DL43" s="22"/>
      <c r="DM43" s="22"/>
      <c r="DN43" s="61"/>
      <c r="DO43" s="28"/>
      <c r="DP43" s="28"/>
      <c r="DQ43" s="28"/>
      <c r="DR43" s="28"/>
      <c r="DS43" s="28"/>
      <c r="DT43" s="28"/>
      <c r="DU43" s="28"/>
      <c r="DV43" s="28"/>
      <c r="DW43" s="28"/>
      <c r="DX43" s="28"/>
      <c r="DY43" s="28"/>
      <c r="DZ43" s="28"/>
      <c r="EA43" s="28"/>
      <c r="EB43" s="28"/>
      <c r="EC43" s="28"/>
      <c r="ED43" s="28"/>
      <c r="EE43" s="163"/>
      <c r="EF43" s="163"/>
      <c r="EG43" s="163"/>
      <c r="EH43" s="163"/>
      <c r="EI43" s="163"/>
      <c r="EJ43" s="163"/>
      <c r="EK43" s="163"/>
      <c r="EL43" s="163"/>
      <c r="EM43" s="163"/>
      <c r="EN43" s="163"/>
      <c r="EO43" s="163"/>
      <c r="EP43" s="163"/>
      <c r="EQ43" s="163"/>
      <c r="ER43" s="163"/>
      <c r="ES43" s="163"/>
      <c r="ET43" s="163"/>
      <c r="EU43" s="163"/>
      <c r="EV43" s="163"/>
      <c r="EW43" s="163"/>
      <c r="EX43" s="163"/>
      <c r="EY43" s="163"/>
      <c r="EZ43" s="163"/>
      <c r="FA43" s="163"/>
      <c r="FB43" s="163"/>
      <c r="FC43" s="163"/>
      <c r="FD43" s="163"/>
      <c r="FE43" s="163"/>
      <c r="FF43" s="163"/>
      <c r="FG43" s="163"/>
      <c r="FH43" s="163"/>
      <c r="FI43" s="163"/>
      <c r="FJ43" s="163"/>
      <c r="FK43" s="163"/>
      <c r="FL43" s="163"/>
      <c r="FM43" s="163"/>
      <c r="FN43" s="163"/>
      <c r="FO43" s="163"/>
      <c r="FP43" s="163"/>
      <c r="FQ43" s="163"/>
      <c r="FR43" s="163"/>
      <c r="FS43" s="163"/>
      <c r="FT43" s="163"/>
      <c r="FU43" s="163"/>
      <c r="FV43" s="163"/>
      <c r="FW43" s="163"/>
      <c r="FX43" s="163"/>
      <c r="FY43" s="163"/>
      <c r="FZ43" s="163"/>
      <c r="GA43" s="163"/>
      <c r="GB43" s="163"/>
      <c r="GC43" s="163"/>
      <c r="GD43" s="163"/>
      <c r="GE43" s="163"/>
      <c r="GF43" s="163"/>
      <c r="GG43" s="163"/>
      <c r="GH43" s="163"/>
      <c r="GI43" s="163"/>
      <c r="GJ43" s="163"/>
      <c r="GK43" s="163"/>
      <c r="GL43" s="163"/>
      <c r="GM43" s="163"/>
      <c r="GN43" s="163"/>
      <c r="GO43" s="163"/>
      <c r="GP43" s="163"/>
      <c r="GQ43" s="163"/>
      <c r="GR43" s="163"/>
      <c r="GS43" s="163"/>
      <c r="GT43" s="163"/>
      <c r="GU43" s="163"/>
      <c r="GV43" s="163"/>
      <c r="GW43" s="163"/>
      <c r="GX43" s="163"/>
      <c r="GY43" s="163"/>
      <c r="GZ43" s="163"/>
      <c r="HA43" s="163"/>
      <c r="HB43" s="163"/>
      <c r="HC43" s="163"/>
      <c r="HD43" s="163"/>
      <c r="HE43" s="163"/>
      <c r="HF43" s="163"/>
      <c r="HG43" s="163"/>
      <c r="HH43" s="163"/>
      <c r="HI43" s="163"/>
      <c r="HJ43" s="163"/>
      <c r="HK43" s="163"/>
      <c r="HL43" s="163"/>
      <c r="HM43" s="163"/>
      <c r="HN43" s="163"/>
      <c r="HO43" s="163"/>
      <c r="HP43" s="163"/>
      <c r="HQ43" s="163"/>
      <c r="HR43" s="163"/>
      <c r="HS43" s="163"/>
      <c r="HT43" s="163"/>
      <c r="HU43" s="163"/>
      <c r="HV43" s="163"/>
      <c r="HW43" s="163"/>
      <c r="HX43" s="163"/>
      <c r="HY43" s="163"/>
      <c r="HZ43" s="163"/>
      <c r="IA43" s="163"/>
      <c r="IB43" s="163"/>
      <c r="IC43" s="163"/>
      <c r="ID43" s="163"/>
      <c r="IE43" s="163"/>
      <c r="IF43" s="163"/>
      <c r="IG43" s="163"/>
      <c r="IH43" s="163"/>
      <c r="II43" s="163"/>
      <c r="IJ43" s="163"/>
      <c r="IK43" s="163"/>
      <c r="IL43" s="163"/>
      <c r="IM43" s="163"/>
      <c r="IN43" s="163"/>
      <c r="IO43" s="163"/>
      <c r="IP43" s="163"/>
      <c r="IQ43" s="163"/>
      <c r="IR43" s="163"/>
      <c r="IS43" s="163"/>
      <c r="IT43" s="163"/>
      <c r="IU43" s="163"/>
      <c r="IV43" s="163"/>
      <c r="IW43" s="163"/>
      <c r="IX43" s="163"/>
      <c r="IY43" s="163"/>
      <c r="IZ43" s="163"/>
      <c r="JA43" s="163"/>
      <c r="JB43" s="163"/>
      <c r="JC43" s="163"/>
      <c r="JD43" s="163"/>
      <c r="JE43" s="163"/>
      <c r="JF43" s="163"/>
      <c r="JG43" s="163"/>
      <c r="JH43" s="163"/>
      <c r="JI43" s="163"/>
      <c r="JJ43" s="163"/>
      <c r="JK43" s="163"/>
      <c r="JL43" s="163"/>
      <c r="JM43" s="163"/>
      <c r="JN43" s="163"/>
      <c r="JO43" s="163"/>
      <c r="JP43" s="163"/>
      <c r="JQ43" s="163"/>
      <c r="JR43" s="163"/>
      <c r="JS43" s="163"/>
      <c r="JT43" s="163"/>
      <c r="JU43" s="163"/>
      <c r="JV43" s="163"/>
      <c r="JW43" s="163"/>
      <c r="JX43" s="163"/>
      <c r="JY43" s="163"/>
      <c r="JZ43" s="163"/>
      <c r="KA43" s="163"/>
      <c r="KB43" s="163"/>
      <c r="KC43" s="163"/>
      <c r="KD43" s="163"/>
      <c r="KE43" s="163"/>
      <c r="KF43" s="163"/>
      <c r="KG43" s="163"/>
      <c r="KH43" s="163"/>
      <c r="KI43" s="163"/>
      <c r="KJ43" s="163"/>
      <c r="KK43" s="163"/>
      <c r="KL43" s="163"/>
      <c r="KM43" s="163"/>
      <c r="KN43" s="163"/>
      <c r="KO43" s="163"/>
      <c r="KP43" s="163"/>
      <c r="KQ43" s="163"/>
      <c r="KR43" s="163"/>
      <c r="KS43" s="163"/>
      <c r="KT43" s="163"/>
      <c r="KU43" s="163"/>
      <c r="KV43" s="163"/>
      <c r="KW43" s="163"/>
      <c r="KX43" s="163"/>
      <c r="KY43" s="163"/>
      <c r="KZ43" s="163"/>
      <c r="LA43" s="163"/>
      <c r="LB43" s="163"/>
      <c r="LC43" s="163"/>
      <c r="LD43" s="163"/>
      <c r="LE43" s="163"/>
      <c r="LF43" s="163"/>
      <c r="LG43" s="163"/>
      <c r="LH43" s="163"/>
      <c r="LI43" s="163"/>
      <c r="LJ43" s="163"/>
      <c r="LK43" s="163"/>
      <c r="LL43" s="163"/>
      <c r="LM43" s="163"/>
      <c r="LN43" s="163"/>
      <c r="LO43" s="163"/>
      <c r="LP43" s="163"/>
      <c r="LQ43" s="163"/>
      <c r="LR43" s="163"/>
      <c r="LS43" s="163"/>
      <c r="LT43" s="163"/>
      <c r="LU43" s="163"/>
      <c r="LV43" s="163"/>
      <c r="LW43" s="163"/>
      <c r="LX43" s="163"/>
      <c r="LY43" s="163"/>
      <c r="LZ43" s="163"/>
      <c r="MA43" s="163"/>
      <c r="MB43" s="163"/>
      <c r="MC43" s="163"/>
      <c r="MD43" s="163"/>
      <c r="ME43" s="163"/>
      <c r="MF43" s="163"/>
      <c r="MG43" s="163"/>
      <c r="MH43" s="163"/>
      <c r="MI43" s="163"/>
      <c r="MJ43" s="163"/>
      <c r="MK43" s="163"/>
      <c r="ML43" s="163"/>
      <c r="MM43" s="163"/>
      <c r="MN43" s="163"/>
      <c r="MO43" s="163"/>
      <c r="MP43" s="163"/>
      <c r="MQ43" s="163"/>
      <c r="MR43" s="163"/>
      <c r="MS43" s="163"/>
      <c r="MT43" s="163"/>
      <c r="MU43" s="163"/>
      <c r="MV43" s="163"/>
      <c r="MW43" s="163"/>
      <c r="MX43" s="163"/>
      <c r="MY43" s="163"/>
      <c r="MZ43" s="163"/>
      <c r="NA43" s="163"/>
      <c r="NB43" s="163"/>
      <c r="NC43" s="163"/>
      <c r="ND43" s="163"/>
      <c r="NE43" s="163"/>
      <c r="NF43" s="163"/>
      <c r="NG43" s="163"/>
      <c r="NH43" s="163"/>
      <c r="NI43" s="163"/>
      <c r="NJ43" s="163"/>
      <c r="NK43" s="163"/>
      <c r="NL43" s="163"/>
      <c r="NM43" s="163"/>
      <c r="NN43" s="163"/>
      <c r="NO43" s="163"/>
      <c r="NP43" s="163"/>
      <c r="NQ43" s="163"/>
      <c r="NR43" s="163"/>
      <c r="NS43" s="163"/>
      <c r="NT43" s="163"/>
      <c r="NU43" s="163"/>
      <c r="NV43" s="163"/>
      <c r="NW43" s="163"/>
      <c r="NX43" s="163"/>
      <c r="NY43" s="163"/>
      <c r="NZ43" s="163"/>
      <c r="OA43" s="163"/>
      <c r="OB43" s="163"/>
      <c r="OC43" s="163"/>
      <c r="OD43" s="163"/>
      <c r="OE43" s="163"/>
      <c r="OF43" s="163"/>
      <c r="OG43" s="163"/>
      <c r="OH43" s="163"/>
      <c r="OI43" s="163"/>
      <c r="OJ43" s="163"/>
      <c r="OK43" s="163"/>
      <c r="OL43" s="163"/>
      <c r="OM43" s="163"/>
      <c r="ON43" s="163"/>
      <c r="OO43" s="163"/>
      <c r="OP43" s="163"/>
      <c r="OQ43" s="163"/>
      <c r="OR43" s="163"/>
      <c r="OS43" s="163"/>
      <c r="OT43" s="163"/>
      <c r="OU43" s="163"/>
      <c r="OV43" s="163"/>
      <c r="OW43" s="163"/>
      <c r="OX43" s="163"/>
      <c r="OY43" s="163"/>
      <c r="OZ43" s="163"/>
      <c r="PA43" s="163"/>
      <c r="PB43" s="163"/>
      <c r="PC43" s="163"/>
      <c r="PD43" s="163"/>
      <c r="PE43" s="163"/>
      <c r="PF43" s="163"/>
      <c r="PG43" s="163"/>
      <c r="PH43" s="163"/>
      <c r="PI43" s="163"/>
      <c r="PJ43" s="163"/>
      <c r="PK43" s="163"/>
      <c r="PL43" s="163"/>
      <c r="PM43" s="163"/>
      <c r="PN43" s="163"/>
      <c r="PO43" s="163"/>
      <c r="PP43" s="163"/>
      <c r="PQ43" s="163"/>
      <c r="PR43" s="163"/>
      <c r="PS43" s="163"/>
      <c r="PT43" s="163"/>
      <c r="PU43" s="163"/>
      <c r="PV43" s="163"/>
      <c r="PW43" s="163"/>
      <c r="PX43" s="163"/>
      <c r="PY43" s="163"/>
      <c r="PZ43" s="163"/>
      <c r="QA43" s="163"/>
      <c r="QB43" s="163"/>
      <c r="QC43" s="163"/>
      <c r="QD43" s="163"/>
      <c r="QE43" s="163"/>
      <c r="QF43" s="163"/>
      <c r="QG43" s="163"/>
      <c r="QH43" s="163"/>
      <c r="QI43" s="163"/>
      <c r="QJ43" s="163"/>
      <c r="QK43" s="163"/>
      <c r="QL43" s="163"/>
      <c r="QM43" s="163"/>
      <c r="QN43" s="163"/>
      <c r="QO43" s="163"/>
      <c r="QP43" s="163"/>
      <c r="QQ43" s="163"/>
      <c r="QR43" s="163"/>
      <c r="QS43" s="163"/>
      <c r="QT43" s="163"/>
      <c r="QU43" s="163"/>
      <c r="QV43" s="163"/>
      <c r="QW43" s="163"/>
      <c r="QX43" s="163"/>
      <c r="QY43" s="163"/>
      <c r="QZ43" s="163"/>
      <c r="RA43" s="163"/>
      <c r="RB43" s="163"/>
      <c r="RC43" s="163"/>
      <c r="RD43" s="163"/>
      <c r="RE43" s="163"/>
      <c r="RF43" s="163"/>
      <c r="RG43" s="163"/>
      <c r="RH43" s="163"/>
      <c r="RI43" s="163"/>
      <c r="RJ43" s="163"/>
      <c r="RK43" s="163"/>
      <c r="RL43" s="163"/>
      <c r="RM43" s="163"/>
      <c r="RP43" s="163"/>
      <c r="RQ43" s="163"/>
      <c r="RR43" s="163"/>
      <c r="RS43" s="163"/>
      <c r="RT43" s="163"/>
      <c r="RU43" s="163"/>
      <c r="RV43" s="163"/>
      <c r="RW43" s="163"/>
      <c r="RX43" s="163"/>
      <c r="RY43" s="163"/>
      <c r="RZ43" s="163"/>
      <c r="SA43" s="163"/>
      <c r="SB43" s="163"/>
      <c r="SC43" s="163"/>
      <c r="SD43" s="163"/>
      <c r="SE43" s="163"/>
      <c r="SF43" s="163"/>
      <c r="AMI43" s="0"/>
      <c r="AMJ43" s="0"/>
    </row>
    <row r="44" customFormat="false" ht="10.1" hidden="false" customHeight="true" outlineLevel="0" collapsed="false">
      <c r="A44" s="312"/>
      <c r="B44" s="269"/>
      <c r="C44" s="308"/>
      <c r="D44" s="269"/>
      <c r="E44" s="303"/>
      <c r="F44" s="331"/>
      <c r="H44" s="274"/>
      <c r="I44" s="275"/>
      <c r="J44" s="350"/>
      <c r="K44" s="277"/>
      <c r="L44" s="278"/>
      <c r="M44" s="311"/>
      <c r="N44" s="311"/>
      <c r="O44" s="311"/>
      <c r="P44" s="311"/>
      <c r="Q44" s="311"/>
      <c r="R44" s="311"/>
      <c r="S44" s="311"/>
      <c r="T44" s="335"/>
      <c r="U44" s="311"/>
      <c r="V44" s="333"/>
      <c r="W44" s="311"/>
      <c r="X44" s="333"/>
      <c r="Y44" s="311"/>
      <c r="Z44" s="333"/>
      <c r="AA44" s="311"/>
      <c r="AB44" s="284"/>
      <c r="AC44" s="311"/>
      <c r="AD44" s="333"/>
      <c r="AE44" s="311"/>
      <c r="AF44" s="333"/>
      <c r="AG44" s="311"/>
      <c r="AH44" s="333"/>
      <c r="AI44" s="311"/>
      <c r="AJ44" s="40"/>
      <c r="AK44" s="311"/>
      <c r="AL44" s="333"/>
      <c r="AM44" s="311"/>
      <c r="AN44" s="333"/>
      <c r="AO44" s="311"/>
      <c r="AP44" s="333"/>
      <c r="AQ44" s="311"/>
      <c r="AR44" s="335"/>
      <c r="AS44" s="311"/>
      <c r="AT44" s="333"/>
      <c r="AU44" s="311"/>
      <c r="AV44" s="333"/>
      <c r="AW44" s="311"/>
      <c r="AX44" s="333"/>
      <c r="AY44" s="311"/>
      <c r="AZ44" s="284"/>
      <c r="BA44" s="311"/>
      <c r="BB44" s="333"/>
      <c r="BC44" s="311"/>
      <c r="BD44" s="333"/>
      <c r="BE44" s="311"/>
      <c r="BF44" s="333"/>
      <c r="BG44" s="311"/>
      <c r="BH44" s="177"/>
      <c r="BI44" s="307"/>
      <c r="BJ44" s="349"/>
      <c r="BK44" s="339"/>
      <c r="BL44" s="234"/>
      <c r="BM44" s="234"/>
      <c r="BN44" s="234"/>
      <c r="BO44" s="234"/>
      <c r="BP44" s="234"/>
      <c r="BQ44" s="234"/>
      <c r="BR44" s="237"/>
      <c r="BS44" s="234"/>
      <c r="BT44" s="237"/>
      <c r="BU44" s="234"/>
      <c r="CB44" s="231"/>
      <c r="CC44" s="231"/>
      <c r="CD44" s="231"/>
      <c r="CE44" s="231"/>
      <c r="CF44" s="231"/>
      <c r="CH44" s="22"/>
      <c r="CI44" s="22"/>
      <c r="CJ44" s="22"/>
      <c r="CK44" s="22"/>
      <c r="DN44" s="61"/>
    </row>
    <row r="45" customFormat="false" ht="10.1" hidden="false" customHeight="true" outlineLevel="0" collapsed="false">
      <c r="A45" s="312" t="n">
        <v>25.93</v>
      </c>
      <c r="B45" s="269" t="n">
        <f aca="false">SUM(IF(M44="V",-E44),IF(N44="V",-E44),IF(O44="V",-E44),IF(P44="V",-E44),IF(Q44="V",-E44),IF(R44="V",-E44),IF(S44="V",-E44),IF(U44="V",-E44),IF(V44="V",-E44),IF(W44="V",-E44),IF(X44="V",-E44),IF(Y44="V",-E44),IF(Z44="V",-E44),IF(AA44="V",-E44),IF(M44="H",-E44),IF(N44="H",-E44),IF(O44="H",-E44),IF(P44="H",-E44),IF(Q44="H",-E44),IF(R44="H",-E44),IF(S44="H",-E44),IF(U44="H",-E44),IF(V44="H",-E44),IF(W44="H",-E44),IF(X44="H",-E44),IF(Y44="H",-E44),IF(Z44="H",-E44),IF(AA44="H",-E44))</f>
        <v>0</v>
      </c>
      <c r="C45" s="308" t="n">
        <f aca="false">SUM(IF(M44="S",-E44),IF(N44="S",-E44),IF(O44="S",-E44),IF(P44="S",-E44),IF(Q44="S",-E44),IF(R44="S",-E44),IF(S44="S",-E44),IF(U44="S",-E44),IF(V44="S",-E44),IF(W44="S",-E44),IF(X44="S",-E44),IF(Y44="S",-E44),IF(Z44="S",-E44),IF(AA44="S",-E44))</f>
        <v>0</v>
      </c>
      <c r="D45" s="269" t="n">
        <f aca="false">(I45*80)-(K45-(B45+C45))</f>
        <v>0</v>
      </c>
      <c r="E45" s="272" t="n">
        <v>12</v>
      </c>
      <c r="F45" s="326"/>
      <c r="G45" s="351" t="s">
        <v>257</v>
      </c>
      <c r="H45" s="315" t="s">
        <v>282</v>
      </c>
      <c r="I45" s="316" t="n">
        <f aca="false">'Master Pay Period 1'!I45</f>
        <v>0.6</v>
      </c>
      <c r="J45" s="317" t="n">
        <f aca="false">BM45/80</f>
        <v>0.6</v>
      </c>
      <c r="K45" s="347" t="n">
        <f aca="false">E45*BU45</f>
        <v>48</v>
      </c>
      <c r="L45" s="348"/>
      <c r="M45" s="320" t="n">
        <f aca="false">IF(Benchmark!$B$17&gt;SUM(M43+M41+M39+M37+M35+M33),1,0)</f>
        <v>0</v>
      </c>
      <c r="N45" s="320"/>
      <c r="O45" s="320" t="n">
        <f aca="false">IF(Benchmark!$D$17&gt;SUM(O43+O41+O39+O37+O35+O33),1,0)</f>
        <v>1</v>
      </c>
      <c r="P45" s="320"/>
      <c r="Q45" s="320"/>
      <c r="R45" s="320" t="n">
        <f aca="false">IF(Benchmark!$D$17&gt;SUM(R43+R41+R39+R37+R35+R33),1,0)</f>
        <v>1</v>
      </c>
      <c r="S45" s="343"/>
      <c r="T45" s="335"/>
      <c r="U45" s="343"/>
      <c r="V45" s="320" t="n">
        <f aca="false">IF(Benchmark!$D$17&gt;SUM(V43+V41+V39+V37+V35+V33),1,0)</f>
        <v>0</v>
      </c>
      <c r="W45" s="320"/>
      <c r="X45" s="320" t="n">
        <f aca="false">IF(Benchmark!$D$17&gt;SUM(X43+X41+X39+X37+X35+X33),1,0)</f>
        <v>1</v>
      </c>
      <c r="Y45" s="320"/>
      <c r="Z45" s="320" t="n">
        <f aca="false">IF(Benchmark!$D$17&gt;SUM(Z43+Z41+Z39+Z37+Z35+Z33),1,0)</f>
        <v>1</v>
      </c>
      <c r="AA45" s="320"/>
      <c r="AB45" s="69"/>
      <c r="AC45" s="320"/>
      <c r="AD45" s="320"/>
      <c r="AE45" s="320" t="n">
        <f aca="false">IF(Benchmark!$D$17&gt;SUM(AE43+AE41+AE39+AE37+AE35+AE33),1,0)</f>
        <v>1</v>
      </c>
      <c r="AF45" s="320" t="n">
        <f aca="false">IF(Benchmark!$D$17&gt;SUM(AF43+AF41+AF39+AF37+AF35+AF33),1,0)</f>
        <v>1</v>
      </c>
      <c r="AG45" s="320"/>
      <c r="AH45" s="320"/>
      <c r="AI45" s="320" t="n">
        <f aca="false">IF(Benchmark!$B$17&gt;SUM(AI43+AI41+AI39+AI37+AI35+AI33),1,0)</f>
        <v>0</v>
      </c>
      <c r="AJ45" s="281"/>
      <c r="AK45" s="320" t="n">
        <f aca="false">IF(Benchmark!$B$17&gt;SUM(AK43+AK41+AK39+AK37+AK35+AK33),1,0)</f>
        <v>0</v>
      </c>
      <c r="AL45" s="320"/>
      <c r="AM45" s="320"/>
      <c r="AN45" s="320" t="n">
        <f aca="false">IF(Benchmark!$D$17&gt;SUM(AN43+AN41+AN39+AN37+AN35+AN33),1,0)</f>
        <v>1</v>
      </c>
      <c r="AO45" s="343"/>
      <c r="AP45" s="320" t="n">
        <f aca="false">IF(Benchmark!$D$17&gt;SUM(AP43+AP41+AP39+AP37+AP35+AP33),1,0)</f>
        <v>1</v>
      </c>
      <c r="AQ45" s="343"/>
      <c r="AR45" s="335"/>
      <c r="AS45" s="343"/>
      <c r="AT45" s="320" t="n">
        <f aca="false">IF(Benchmark!$D$17&gt;SUM(AT43+AT41+AT39+AT37+AT35+AT33),1,0)</f>
        <v>0</v>
      </c>
      <c r="AU45" s="320" t="n">
        <f aca="false">IF(Benchmark!$D$17&gt;SUM(AU43+AU41+AU39+AU37+AU35+AU33),1,0)</f>
        <v>1</v>
      </c>
      <c r="AV45" s="320"/>
      <c r="AW45" s="320" t="n">
        <f aca="false">IF(Benchmark!$D$17&gt;SUM(AW43+AW41+AW39+AW37+AW35+AW33),1,0)</f>
        <v>1</v>
      </c>
      <c r="AX45" s="320"/>
      <c r="AY45" s="320"/>
      <c r="AZ45" s="69"/>
      <c r="BA45" s="320"/>
      <c r="BB45" s="320" t="n">
        <f aca="false">IF(Benchmark!$D$17&gt;SUM(BB43+BB41+BB39+BB37+BB35+BB33),1,0)</f>
        <v>1</v>
      </c>
      <c r="BC45" s="320"/>
      <c r="BD45" s="320" t="n">
        <f aca="false">IF(Benchmark!$D$17&gt;SUM(BD43+BD41+BD39+BD37+BD35+BD33),1,0)</f>
        <v>1</v>
      </c>
      <c r="BE45" s="320"/>
      <c r="BF45" s="320"/>
      <c r="BG45" s="320" t="n">
        <f aca="false">IF(Benchmark!$B$17&gt;SUM(BG43+BG41+BG39+BG37+BG35+BG33),1,0)</f>
        <v>0</v>
      </c>
      <c r="BH45" s="177"/>
      <c r="BI45" s="293"/>
      <c r="BJ45" s="349"/>
      <c r="BK45" s="339"/>
      <c r="BL45" s="234" t="n">
        <f aca="false">I45*80</f>
        <v>48</v>
      </c>
      <c r="BM45" s="234" t="n">
        <f aca="false">BU45*E45</f>
        <v>48</v>
      </c>
      <c r="BN45" s="234" t="n">
        <f aca="false">BL45-BM45</f>
        <v>0</v>
      </c>
      <c r="BO45" s="234" t="n">
        <f aca="false">BN45/80</f>
        <v>0</v>
      </c>
      <c r="BP45" s="234" t="n">
        <f aca="false">B46/(80)</f>
        <v>0</v>
      </c>
      <c r="BQ45" s="234" t="n">
        <f aca="false">SUM(SUM(BO45,BP45))</f>
        <v>0</v>
      </c>
      <c r="BR45" s="237" t="n">
        <f aca="false">A45*0.28</f>
        <v>7.2604</v>
      </c>
      <c r="BS45" s="234" t="n">
        <f aca="false">D45*A45</f>
        <v>0</v>
      </c>
      <c r="BT45" s="237" t="n">
        <f aca="false">(BR45+A45)*(D45)*26</f>
        <v>0</v>
      </c>
      <c r="BU45" s="234" t="n">
        <f aca="false">SUM(SUM(M45:AA45))</f>
        <v>4</v>
      </c>
      <c r="CB45" s="231"/>
      <c r="CC45" s="231"/>
      <c r="CD45" s="231"/>
      <c r="CE45" s="231"/>
      <c r="CF45" s="231"/>
      <c r="CH45" s="22"/>
      <c r="CI45" s="22"/>
      <c r="CJ45" s="22"/>
      <c r="CK45" s="22"/>
      <c r="DN45" s="49"/>
    </row>
    <row r="46" customFormat="false" ht="10.1" hidden="false" customHeight="true" outlineLevel="0" collapsed="false">
      <c r="A46" s="312"/>
      <c r="B46" s="269"/>
      <c r="C46" s="308"/>
      <c r="D46" s="269"/>
      <c r="E46" s="309"/>
      <c r="F46" s="331"/>
      <c r="H46" s="274"/>
      <c r="I46" s="275"/>
      <c r="J46" s="350"/>
      <c r="K46" s="277"/>
      <c r="L46" s="278"/>
      <c r="M46" s="311"/>
      <c r="N46" s="311"/>
      <c r="O46" s="311"/>
      <c r="P46" s="311"/>
      <c r="Q46" s="311"/>
      <c r="R46" s="311"/>
      <c r="S46" s="311"/>
      <c r="T46" s="335"/>
      <c r="U46" s="311"/>
      <c r="V46" s="333"/>
      <c r="W46" s="311"/>
      <c r="X46" s="333"/>
      <c r="Y46" s="311"/>
      <c r="Z46" s="333"/>
      <c r="AA46" s="311"/>
      <c r="AB46" s="163"/>
      <c r="AC46" s="311"/>
      <c r="AD46" s="353"/>
      <c r="AE46" s="311"/>
      <c r="AF46" s="333"/>
      <c r="AG46" s="311"/>
      <c r="AH46" s="333"/>
      <c r="AI46" s="311"/>
      <c r="AJ46" s="284"/>
      <c r="AK46" s="311"/>
      <c r="AL46" s="333"/>
      <c r="AM46" s="311"/>
      <c r="AN46" s="311"/>
      <c r="AO46" s="311"/>
      <c r="AP46" s="333"/>
      <c r="AQ46" s="311"/>
      <c r="AR46" s="335"/>
      <c r="AS46" s="311"/>
      <c r="AT46" s="333"/>
      <c r="AU46" s="311"/>
      <c r="AV46" s="333"/>
      <c r="AW46" s="311"/>
      <c r="AX46" s="333"/>
      <c r="AY46" s="311"/>
      <c r="AZ46" s="163"/>
      <c r="BA46" s="311"/>
      <c r="BB46" s="333"/>
      <c r="BC46" s="311"/>
      <c r="BD46" s="333"/>
      <c r="BE46" s="311"/>
      <c r="BF46" s="333"/>
      <c r="BG46" s="311"/>
      <c r="BH46" s="177"/>
      <c r="BI46" s="293"/>
      <c r="BJ46" s="349"/>
      <c r="BK46" s="339"/>
      <c r="BL46" s="234"/>
      <c r="BM46" s="234"/>
      <c r="BN46" s="234"/>
      <c r="BO46" s="234"/>
      <c r="BP46" s="234"/>
      <c r="BQ46" s="234"/>
      <c r="BR46" s="237"/>
      <c r="BS46" s="234"/>
      <c r="BT46" s="237"/>
      <c r="BU46" s="234"/>
      <c r="CB46" s="231"/>
      <c r="CC46" s="231"/>
      <c r="CD46" s="231"/>
      <c r="CE46" s="231"/>
      <c r="CF46" s="231"/>
      <c r="CH46" s="22"/>
      <c r="CI46" s="22"/>
      <c r="CJ46" s="22"/>
      <c r="CK46" s="22"/>
      <c r="DN46" s="49"/>
    </row>
    <row r="47" customFormat="false" ht="10.1" hidden="false" customHeight="true" outlineLevel="0" collapsed="false">
      <c r="A47" s="312" t="n">
        <v>24.83</v>
      </c>
      <c r="B47" s="269" t="n">
        <f aca="false">SUM(IF(M46="V",-E46),IF(N46="V",-E46),IF(O46="V",-E46),IF(P46="V",-E46),IF(Q46="V",-E46),IF(R46="V",-E46),IF(S46="V",-E46),IF(U46="V",-E46),IF(V46="V",-E46),IF(W46="V",-E46),IF(X46="V",-E46),IF(Y46="V",-E46),IF(Z46="V",-E46),IF(AA46="V",-E46),IF(M46="H",-E46),IF(N46="H",-E46),IF(O46="H",-E46),IF(P46="H",-E46),IF(Q46="H",-E46),IF(R46="H",-E46),IF(S46="H",-E46),IF(U46="H",-E46),IF(V46="H",-E46),IF(W46="H",-E46),IF(X46="H",-E46),IF(Y46="H",-E46),IF(Z46="H",-E46),IF(AA46="H",-E46))</f>
        <v>0</v>
      </c>
      <c r="C47" s="308" t="n">
        <f aca="false">SUM(IF(M46="S",-E46),IF(N46="S",-E46),IF(O46="S",-E46),IF(P46="S",-E46),IF(Q46="S",-E46),IF(R46="S",-E46),IF(S46="S",-E46),IF(U46="S",-E46),IF(V46="S",-E46),IF(W46="S",-E46),IF(X46="S",-E46),IF(Y46="S",-E46),IF(Z46="S",-E46),IF(AA46="S",-E46))</f>
        <v>0</v>
      </c>
      <c r="D47" s="269" t="n">
        <f aca="false">(I47*80)-(K47-(B47+C47))</f>
        <v>0</v>
      </c>
      <c r="E47" s="272" t="n">
        <v>12</v>
      </c>
      <c r="F47" s="326"/>
      <c r="G47" s="351" t="s">
        <v>256</v>
      </c>
      <c r="H47" s="315" t="s">
        <v>282</v>
      </c>
      <c r="I47" s="316" t="n">
        <f aca="false">'Master Pay Period 1'!I47</f>
        <v>0</v>
      </c>
      <c r="J47" s="317" t="n">
        <f aca="false">BM47/80</f>
        <v>0</v>
      </c>
      <c r="K47" s="347" t="n">
        <f aca="false">E47*BU47</f>
        <v>0</v>
      </c>
      <c r="L47" s="348"/>
      <c r="M47" s="320"/>
      <c r="N47" s="320"/>
      <c r="O47" s="320" t="n">
        <f aca="false">IF(Benchmark!$D$17&gt;SUM(O45+O43+O41+O39+O37,O35,O33),1,0)</f>
        <v>0</v>
      </c>
      <c r="P47" s="320" t="n">
        <f aca="false">IF(Benchmark!$D$17&gt;SUM(P45+P43+P41+P39+P37,P35,P33),1,0)</f>
        <v>0</v>
      </c>
      <c r="Q47" s="320"/>
      <c r="R47" s="320"/>
      <c r="S47" s="320" t="n">
        <f aca="false">IF(Benchmark!$B$17&gt;SUM(S45+S43+S41+S39+S37+S35+S33),1,0)</f>
        <v>0</v>
      </c>
      <c r="T47" s="335"/>
      <c r="U47" s="320" t="n">
        <f aca="false">IF(Benchmark!$B$17&gt;SUM(U45+U43+U41+U39+U37+U35+U33),1,0)</f>
        <v>0</v>
      </c>
      <c r="V47" s="320"/>
      <c r="W47" s="320"/>
      <c r="X47" s="320"/>
      <c r="Y47" s="320" t="n">
        <f aca="false">IF(Benchmark!$D$17&gt;SUM(Y45+Y43+Y41+Y39+Y37,Y35,Y33),1,0)</f>
        <v>0</v>
      </c>
      <c r="Z47" s="320" t="n">
        <f aca="false">IF(Benchmark!$D$17&gt;SUM(Z45+Z43+Z41+Z39+Z37,Z35,Z33),1,0)</f>
        <v>0</v>
      </c>
      <c r="AA47" s="320"/>
      <c r="AB47" s="69"/>
      <c r="AC47" s="320"/>
      <c r="AD47" s="320" t="n">
        <f aca="false">IF(Benchmark!$D$17&gt;SUM(AD45+AD43+AD41+AD39+AD37,AD35,AD33),1,0)</f>
        <v>0</v>
      </c>
      <c r="AE47" s="320" t="n">
        <f aca="false">IF(Benchmark!$D$17&gt;SUM(AE45+AE43+AE41+AE39+AE37,AE35,AE33),1,0)</f>
        <v>0</v>
      </c>
      <c r="AF47" s="320"/>
      <c r="AG47" s="320"/>
      <c r="AH47" s="320" t="n">
        <f aca="false">IF(Benchmark!$D$17&gt;SUM(AH45+AH43+AH41+AH39+AH37,AH35,AH33),1,0)</f>
        <v>0</v>
      </c>
      <c r="AI47" s="320"/>
      <c r="AJ47" s="284"/>
      <c r="AK47" s="320"/>
      <c r="AL47" s="320" t="n">
        <f aca="false">IF(Benchmark!$D$17&gt;SUM(AL45+AL43+AL41+AL39+AL37,AL35,AL33),1,0)</f>
        <v>0</v>
      </c>
      <c r="AM47" s="320"/>
      <c r="AN47" s="320"/>
      <c r="AO47" s="320" t="n">
        <f aca="false">IF(Benchmark!$D$17&gt;SUM(AO45+AO43+AO41+AO39+AO37,AO35,AO33),1,0)</f>
        <v>0</v>
      </c>
      <c r="AP47" s="320"/>
      <c r="AQ47" s="320" t="n">
        <f aca="false">IF(Benchmark!$B$17&gt;SUM(AQ45+AQ43+AQ41+AQ39+AQ37+AQ35+AQ33),1,0)</f>
        <v>0</v>
      </c>
      <c r="AR47" s="335"/>
      <c r="AS47" s="320" t="n">
        <f aca="false">IF(Benchmark!$B$17&gt;SUM(AS45+AS43+AS41+AS39+AS37+AS35+AS33),1,0)</f>
        <v>0</v>
      </c>
      <c r="AT47" s="320"/>
      <c r="AU47" s="320"/>
      <c r="AV47" s="320"/>
      <c r="AW47" s="320" t="n">
        <f aca="false">IF(Benchmark!$D$17&gt;SUM(AW45+AW43+AW41+AW39+AW37,AW35,AW33),1,0)</f>
        <v>0</v>
      </c>
      <c r="AX47" s="320" t="n">
        <f aca="false">IF(Benchmark!$D$17&gt;SUM(AX45+AX43+AX41+AX39+AX37,AX35,AX33),1,0)</f>
        <v>0</v>
      </c>
      <c r="AY47" s="320"/>
      <c r="AZ47" s="69"/>
      <c r="BA47" s="320"/>
      <c r="BB47" s="320" t="n">
        <f aca="false">IF(Benchmark!$D$17&gt;SUM(BB45+BB43+BB41+BB39+BB37,BB35,BB33),1,0)</f>
        <v>0</v>
      </c>
      <c r="BC47" s="320"/>
      <c r="BD47" s="320" t="n">
        <f aca="false">IF(Benchmark!$D$17&gt;SUM(BD45+BD43+BD41+BD39+BD37,BD35,BD33),1,0)</f>
        <v>0</v>
      </c>
      <c r="BE47" s="320"/>
      <c r="BF47" s="320" t="n">
        <f aca="false">IF(Benchmark!$D$17&gt;SUM(BF45+BF43+BF41+BF39+BF37,BF35,BF33),1,0)</f>
        <v>0</v>
      </c>
      <c r="BG47" s="320"/>
      <c r="BH47" s="177"/>
      <c r="BI47" s="293"/>
      <c r="BJ47" s="349"/>
      <c r="BK47" s="339"/>
      <c r="BL47" s="234" t="n">
        <f aca="false">I47*80</f>
        <v>0</v>
      </c>
      <c r="BM47" s="234" t="n">
        <f aca="false">BU47*E47</f>
        <v>0</v>
      </c>
      <c r="BN47" s="234" t="n">
        <f aca="false">BL47-BM47</f>
        <v>0</v>
      </c>
      <c r="BO47" s="234" t="n">
        <f aca="false">BN47/80</f>
        <v>0</v>
      </c>
      <c r="BP47" s="234" t="n">
        <f aca="false">B48/(80)</f>
        <v>0</v>
      </c>
      <c r="BQ47" s="234" t="n">
        <f aca="false">SUM(SUM(BO47,BP47))</f>
        <v>0</v>
      </c>
      <c r="BR47" s="237" t="n">
        <f aca="false">A47*0.28</f>
        <v>6.9524</v>
      </c>
      <c r="BS47" s="234" t="n">
        <f aca="false">D47*A47</f>
        <v>0</v>
      </c>
      <c r="BT47" s="237" t="n">
        <f aca="false">(BR47+A47)*(D47)*26</f>
        <v>0</v>
      </c>
      <c r="BU47" s="234" t="n">
        <f aca="false">SUM(SUM(M47:AA47))</f>
        <v>0</v>
      </c>
      <c r="CB47" s="231"/>
      <c r="CC47" s="231"/>
      <c r="CD47" s="231"/>
      <c r="CE47" s="231"/>
      <c r="CF47" s="231"/>
      <c r="CH47" s="22"/>
      <c r="CI47" s="22"/>
      <c r="CJ47" s="22"/>
      <c r="CK47" s="22"/>
      <c r="DN47" s="49"/>
    </row>
    <row r="48" customFormat="false" ht="10.1" hidden="false" customHeight="true" outlineLevel="0" collapsed="false">
      <c r="A48" s="312"/>
      <c r="B48" s="269"/>
      <c r="C48" s="308"/>
      <c r="D48" s="269"/>
      <c r="E48" s="309"/>
      <c r="F48" s="310"/>
      <c r="G48" s="310"/>
      <c r="H48" s="303"/>
      <c r="I48" s="304"/>
      <c r="J48" s="276"/>
      <c r="K48" s="277"/>
      <c r="L48" s="278"/>
      <c r="M48" s="311"/>
      <c r="N48" s="311"/>
      <c r="O48" s="311"/>
      <c r="P48" s="311"/>
      <c r="Q48" s="311"/>
      <c r="R48" s="311"/>
      <c r="S48" s="311"/>
      <c r="T48" s="335"/>
      <c r="U48" s="311"/>
      <c r="V48" s="333"/>
      <c r="W48" s="311"/>
      <c r="X48" s="333"/>
      <c r="Y48" s="311"/>
      <c r="Z48" s="333"/>
      <c r="AA48" s="311"/>
      <c r="AB48" s="163"/>
      <c r="AC48" s="311"/>
      <c r="AD48" s="333"/>
      <c r="AE48" s="311"/>
      <c r="AF48" s="333"/>
      <c r="AG48" s="311"/>
      <c r="AH48" s="333"/>
      <c r="AI48" s="311"/>
      <c r="AJ48" s="284"/>
      <c r="AK48" s="311"/>
      <c r="AL48" s="333"/>
      <c r="AM48" s="311"/>
      <c r="AN48" s="333"/>
      <c r="AO48" s="311"/>
      <c r="AP48" s="333"/>
      <c r="AQ48" s="311"/>
      <c r="AR48" s="335"/>
      <c r="AS48" s="311"/>
      <c r="AT48" s="354"/>
      <c r="AU48" s="311"/>
      <c r="AV48" s="333"/>
      <c r="AW48" s="311"/>
      <c r="AX48" s="333"/>
      <c r="AY48" s="311"/>
      <c r="AZ48" s="163"/>
      <c r="BA48" s="311"/>
      <c r="BB48" s="333"/>
      <c r="BC48" s="311"/>
      <c r="BD48" s="333"/>
      <c r="BE48" s="311"/>
      <c r="BF48" s="333"/>
      <c r="BG48" s="311"/>
      <c r="BH48" s="177"/>
      <c r="BI48" s="293"/>
      <c r="BJ48" s="349"/>
      <c r="BK48" s="339"/>
      <c r="BL48" s="234"/>
      <c r="BM48" s="234"/>
      <c r="BN48" s="234"/>
      <c r="BO48" s="234"/>
      <c r="BP48" s="234"/>
      <c r="BQ48" s="234"/>
      <c r="BR48" s="237"/>
      <c r="BS48" s="234"/>
      <c r="BT48" s="237"/>
      <c r="BU48" s="234"/>
      <c r="CB48" s="231"/>
      <c r="CC48" s="231"/>
      <c r="CD48" s="231"/>
      <c r="CE48" s="231"/>
      <c r="CF48" s="231"/>
      <c r="CH48" s="22"/>
      <c r="CI48" s="22"/>
      <c r="CJ48" s="22"/>
      <c r="CK48" s="22"/>
      <c r="DN48" s="49"/>
    </row>
    <row r="49" customFormat="false" ht="10.1" hidden="false" customHeight="true" outlineLevel="0" collapsed="false">
      <c r="A49" s="312" t="n">
        <v>25</v>
      </c>
      <c r="B49" s="269" t="n">
        <f aca="false">SUM(IF(M48="V",-E48),IF(N48="V",-E48),IF(O48="V",-E48),IF(P48="V",-E48),IF(Q48="V",-E48),IF(R48="V",-E48),IF(S48="V",-E48),IF(U48="V",-E48),IF(V48="V",-E48),IF(W48="V",-E48),IF(X48="V",-E48),IF(Y48="V",-E48),IF(Z48="V",-E48),IF(AA48="V",-E48),IF(M48="H",-E48),IF(N48="H",-E48),IF(O48="H",-E48),IF(P48="H",-E48),IF(Q48="H",-E48),IF(R48="H",-E48),IF(S48="H",-E48),IF(U48="H",-E48),IF(V48="H",-E48),IF(W48="H",-E48),IF(X48="H",-E48),IF(Y48="H",-E48),IF(Z48="H",-E48),IF(AA48="H",-E48))</f>
        <v>0</v>
      </c>
      <c r="C49" s="308" t="n">
        <f aca="false">SUM(IF(M48="S",-E48),IF(N48="S",-E48),IF(O48="S",-E48),IF(P48="S",-E48),IF(Q48="S",-E48),IF(R48="S",-E48),IF(S48="S",-E48),IF(U48="S",-E48),IF(V48="S",-E48),IF(W48="S",-E48),IF(X48="S",-E48),IF(Y48="S",-E48),IF(Z48="S",-E48),IF(AA48="S",-E48))</f>
        <v>0</v>
      </c>
      <c r="D49" s="269" t="n">
        <f aca="false">(I49*80)-(K49-(B49+C49))</f>
        <v>0</v>
      </c>
      <c r="E49" s="272" t="n">
        <v>12</v>
      </c>
      <c r="F49" s="314"/>
      <c r="G49" s="314" t="s">
        <v>257</v>
      </c>
      <c r="H49" s="315" t="s">
        <v>282</v>
      </c>
      <c r="I49" s="316" t="n">
        <f aca="false">'Master Pay Period 1'!I49</f>
        <v>0</v>
      </c>
      <c r="J49" s="317" t="n">
        <f aca="false">BM49/80</f>
        <v>0</v>
      </c>
      <c r="K49" s="347" t="n">
        <f aca="false">E49*BU49</f>
        <v>0</v>
      </c>
      <c r="L49" s="348"/>
      <c r="M49" s="320"/>
      <c r="N49" s="320" t="n">
        <f aca="false">IF(Benchmark!$D$17&gt;SUM(N47+N45+N43+N41+N39+N37,N35,N33),1,0)</f>
        <v>0</v>
      </c>
      <c r="O49" s="320"/>
      <c r="P49" s="320"/>
      <c r="Q49" s="320" t="n">
        <f aca="false">IF(Benchmark!$D$17&gt;SUM(Q47+Q45+Q43+Q41+Q39+Q37,Q35,Q33),1,0)</f>
        <v>0</v>
      </c>
      <c r="R49" s="320" t="n">
        <f aca="false">IF(Benchmark!$D$17&gt;SUM(R47+R45+R43+R41+R39+R37,R35,R33),1,0)</f>
        <v>0</v>
      </c>
      <c r="S49" s="320"/>
      <c r="T49" s="335"/>
      <c r="U49" s="320"/>
      <c r="V49" s="320" t="n">
        <f aca="false">IF(Benchmark!$D$17&gt;SUM(V47+V45+V43+V41+V39+V37,V35,V33),1,0)</f>
        <v>0</v>
      </c>
      <c r="W49" s="320"/>
      <c r="X49" s="320" t="n">
        <f aca="false">IF(Benchmark!$D$17&gt;SUM(X47+X45+X43+X41+X39+X37,X35,X33),1,0)</f>
        <v>0</v>
      </c>
      <c r="Y49" s="320"/>
      <c r="Z49" s="320"/>
      <c r="AA49" s="320" t="n">
        <f aca="false">IF(Benchmark!$B$17&gt;SUM(AA47+AA45+AA43+AA41+AA39+AA37+AA35+AA33),1,0)</f>
        <v>0</v>
      </c>
      <c r="AB49" s="69"/>
      <c r="AC49" s="320" t="n">
        <f aca="false">IF(Benchmark!$B$17&gt;SUM(AC47+AC45+AC43+AC41+AC39+AC37+AC35+AC33),1,0)</f>
        <v>0</v>
      </c>
      <c r="AD49" s="320"/>
      <c r="AE49" s="320"/>
      <c r="AF49" s="320" t="n">
        <f aca="false">IF(Benchmark!$D$17&gt;SUM(AF47+AF45+AF43+AF41+AF39+AF37,AF35,AF33),1,0)</f>
        <v>0</v>
      </c>
      <c r="AG49" s="320"/>
      <c r="AH49" s="320" t="n">
        <f aca="false">IF(Benchmark!$D$17&gt;SUM(AH47+AH45+AH43+AH41+AH39+AH37,AH35,AH33),1,0)</f>
        <v>0</v>
      </c>
      <c r="AI49" s="320"/>
      <c r="AJ49" s="284"/>
      <c r="AK49" s="320"/>
      <c r="AL49" s="320"/>
      <c r="AM49" s="320" t="n">
        <f aca="false">IF(Benchmark!$D$17&gt;SUM(AM47+AM45+AM43+AM41+AM39+AM37,AM35,AM33),1,0)</f>
        <v>0</v>
      </c>
      <c r="AN49" s="320" t="n">
        <f aca="false">IF(Benchmark!$D$17&gt;SUM(AN47+AN45+AN43+AN41+AN39+AN37,AN35,AN33),1,0)</f>
        <v>0</v>
      </c>
      <c r="AO49" s="320"/>
      <c r="AP49" s="320" t="n">
        <f aca="false">IF(Benchmark!$D$17&gt;SUM(AP47+AP45+AP43+AP41+AP39+AP37,AP35,AP33),1,0)</f>
        <v>0</v>
      </c>
      <c r="AQ49" s="320"/>
      <c r="AR49" s="335"/>
      <c r="AS49" s="320"/>
      <c r="AT49" s="355"/>
      <c r="AU49" s="320" t="n">
        <f aca="false">IF(Benchmark!$D$17&gt;SUM(AU47+AU45+AU43+AU41+AU39+AU37,AU35,AU33),1,0)</f>
        <v>0</v>
      </c>
      <c r="AV49" s="320" t="n">
        <f aca="false">IF(Benchmark!$D$17&gt;SUM(AV47+AV45+AV43+AV41+AV39+AV37,AV35,AV33),1,0)</f>
        <v>0</v>
      </c>
      <c r="AW49" s="320"/>
      <c r="AX49" s="320"/>
      <c r="AY49" s="320" t="n">
        <f aca="false">IF(Benchmark!$B$17&gt;SUM(AY47+AY45+AY43+AY41+AY39,AY37,AY35,AY33),1,0)</f>
        <v>0</v>
      </c>
      <c r="AZ49" s="69"/>
      <c r="BA49" s="320" t="n">
        <f aca="false">IF(Benchmark!$B$17&gt;SUM(BA47+BA45+BA43+BA41+BA39,BA37,BA35,BA33),1,0)</f>
        <v>0</v>
      </c>
      <c r="BB49" s="320"/>
      <c r="BC49" s="320" t="n">
        <f aca="false">IF(Benchmark!$D$17&gt;SUM(BC47+BC45+BC43+BC41+BC39+BC37,BC35,BC33),1,0)</f>
        <v>0</v>
      </c>
      <c r="BD49" s="320"/>
      <c r="BE49" s="320" t="n">
        <f aca="false">IF(Benchmark!$D$17&gt;SUM(BE47+BE45+BE43+BE41+BE39+BE37,BE35,BE33),1,0)</f>
        <v>0</v>
      </c>
      <c r="BF49" s="320"/>
      <c r="BG49" s="320"/>
      <c r="BH49" s="177"/>
      <c r="BI49" s="293"/>
      <c r="BJ49" s="349"/>
      <c r="BK49" s="339"/>
      <c r="BL49" s="234" t="n">
        <f aca="false">I49*80</f>
        <v>0</v>
      </c>
      <c r="BM49" s="234" t="n">
        <f aca="false">BU49*E49</f>
        <v>0</v>
      </c>
      <c r="BN49" s="234" t="n">
        <f aca="false">BL49-BM49</f>
        <v>0</v>
      </c>
      <c r="BO49" s="234" t="n">
        <f aca="false">BN49/80</f>
        <v>0</v>
      </c>
      <c r="BP49" s="234" t="n">
        <f aca="false">B50/(80)</f>
        <v>0</v>
      </c>
      <c r="BQ49" s="234" t="n">
        <f aca="false">SUM(SUM(BO49,BP49))</f>
        <v>0</v>
      </c>
      <c r="BR49" s="237" t="n">
        <f aca="false">A49*0.28</f>
        <v>7</v>
      </c>
      <c r="BS49" s="234" t="n">
        <f aca="false">D49*A49</f>
        <v>0</v>
      </c>
      <c r="BT49" s="237" t="n">
        <f aca="false">(BR49+A49)*(D49)*26</f>
        <v>0</v>
      </c>
      <c r="BU49" s="234" t="n">
        <f aca="false">SUM(SUM(M49:AA49))</f>
        <v>0</v>
      </c>
      <c r="CB49" s="231"/>
      <c r="CC49" s="231"/>
      <c r="CD49" s="231"/>
      <c r="CE49" s="231"/>
      <c r="CF49" s="231"/>
      <c r="CH49" s="22"/>
      <c r="CI49" s="22"/>
      <c r="CJ49" s="22"/>
      <c r="CK49" s="22"/>
      <c r="DN49" s="49"/>
    </row>
    <row r="50" customFormat="false" ht="10.1" hidden="false" customHeight="true" outlineLevel="0" collapsed="false">
      <c r="A50" s="312"/>
      <c r="B50" s="269"/>
      <c r="C50" s="308"/>
      <c r="D50" s="269"/>
      <c r="E50" s="303"/>
      <c r="F50" s="310"/>
      <c r="G50" s="289"/>
      <c r="H50" s="303"/>
      <c r="I50" s="304"/>
      <c r="J50" s="350"/>
      <c r="K50" s="277"/>
      <c r="L50" s="278"/>
      <c r="M50" s="311"/>
      <c r="N50" s="311"/>
      <c r="O50" s="311"/>
      <c r="P50" s="311"/>
      <c r="Q50" s="311"/>
      <c r="R50" s="311"/>
      <c r="S50" s="311"/>
      <c r="T50" s="335"/>
      <c r="U50" s="311"/>
      <c r="V50" s="333"/>
      <c r="W50" s="311"/>
      <c r="X50" s="333"/>
      <c r="Y50" s="311"/>
      <c r="Z50" s="333"/>
      <c r="AA50" s="311"/>
      <c r="AB50" s="163"/>
      <c r="AC50" s="311"/>
      <c r="AD50" s="333"/>
      <c r="AE50" s="311"/>
      <c r="AF50" s="333"/>
      <c r="AG50" s="311"/>
      <c r="AH50" s="333"/>
      <c r="AI50" s="311"/>
      <c r="AJ50" s="40"/>
      <c r="AK50" s="311"/>
      <c r="AL50" s="333"/>
      <c r="AM50" s="311"/>
      <c r="AN50" s="333"/>
      <c r="AO50" s="311"/>
      <c r="AP50" s="333"/>
      <c r="AQ50" s="311"/>
      <c r="AR50" s="335"/>
      <c r="AS50" s="311"/>
      <c r="AT50" s="333"/>
      <c r="AU50" s="311"/>
      <c r="AV50" s="333"/>
      <c r="AW50" s="311"/>
      <c r="AX50" s="333"/>
      <c r="AY50" s="311"/>
      <c r="AZ50" s="163"/>
      <c r="BA50" s="311"/>
      <c r="BB50" s="333"/>
      <c r="BC50" s="311"/>
      <c r="BD50" s="333"/>
      <c r="BE50" s="311"/>
      <c r="BF50" s="333"/>
      <c r="BG50" s="311"/>
      <c r="BH50" s="177"/>
      <c r="BI50" s="293"/>
      <c r="BJ50" s="349"/>
      <c r="BK50" s="339"/>
      <c r="BL50" s="234"/>
      <c r="BM50" s="234"/>
      <c r="BN50" s="234"/>
      <c r="BO50" s="234"/>
      <c r="BP50" s="234"/>
      <c r="BQ50" s="234"/>
      <c r="BR50" s="237"/>
      <c r="BS50" s="234"/>
      <c r="BT50" s="237"/>
      <c r="BU50" s="234"/>
      <c r="CB50" s="231"/>
      <c r="CC50" s="231"/>
      <c r="CD50" s="231"/>
      <c r="CE50" s="231"/>
      <c r="CF50" s="231"/>
      <c r="CH50" s="22"/>
      <c r="CI50" s="22"/>
      <c r="CJ50" s="22"/>
      <c r="CK50" s="22"/>
      <c r="DN50" s="49"/>
    </row>
    <row r="51" customFormat="false" ht="10.1" hidden="false" customHeight="true" outlineLevel="0" collapsed="false">
      <c r="A51" s="312" t="n">
        <v>25</v>
      </c>
      <c r="B51" s="269" t="n">
        <f aca="false">SUM(IF(M50="V",-E50),IF(N50="V",-E50),IF(O50="V",-E50),IF(P50="V",-E50),IF(Q50="V",-E50),IF(R50="V",-E50),IF(S50="V",-E50),IF(U50="V",-E50),IF(V50="V",-E50),IF(W50="V",-E50),IF(X50="V",-E50),IF(Y50="V",-E50),IF(Z50="V",-E50),IF(AA50="V",-E50),IF(M50="H",-E50),IF(N50="H",-E50),IF(O50="H",-E50),IF(P50="H",-E50),IF(Q50="H",-E50),IF(R50="H",-E50),IF(S50="H",-E50),IF(U50="H",-E50),IF(V50="H",-E50),IF(W50="H",-E50),IF(X50="H",-E50),IF(Y50="H",-E50),IF(Z50="H",-E50),IF(AA50="H",-E50))</f>
        <v>0</v>
      </c>
      <c r="C51" s="308" t="n">
        <f aca="false">SUM(IF(M50="S",-E50),IF(N50="S",-E50),IF(O50="S",-E50),IF(P50="S",-E50),IF(Q50="S",-E50),IF(R50="S",-E50),IF(S50="S",-E50),IF(U50="S",-E50),IF(V50="S",-E50),IF(W50="S",-E50),IF(X50="S",-E50),IF(Y50="S",-E50),IF(Z50="S",-E50),IF(AA50="S",-E50))</f>
        <v>0</v>
      </c>
      <c r="D51" s="269" t="n">
        <f aca="false">(I51*80)-(K51-(B51+C51))</f>
        <v>0</v>
      </c>
      <c r="E51" s="272" t="n">
        <v>12</v>
      </c>
      <c r="F51" s="314"/>
      <c r="G51" s="314" t="s">
        <v>257</v>
      </c>
      <c r="H51" s="315" t="s">
        <v>282</v>
      </c>
      <c r="I51" s="316" t="n">
        <f aca="false">'Master Pay Period 1'!I51</f>
        <v>0</v>
      </c>
      <c r="J51" s="317" t="n">
        <f aca="false">BM51/80</f>
        <v>0</v>
      </c>
      <c r="K51" s="347" t="n">
        <f aca="false">E51*BU51</f>
        <v>0</v>
      </c>
      <c r="L51" s="348"/>
      <c r="M51" s="320" t="n">
        <f aca="false">IF(Benchmark!$B$17&gt;SUM(M49+M47+M45+M43+M41+M39+M37+M35+M33),1,0)</f>
        <v>0</v>
      </c>
      <c r="N51" s="320"/>
      <c r="O51" s="320"/>
      <c r="P51" s="320" t="n">
        <f aca="false">IF(Benchmark!$D$17&gt;SUM(P49+P47+P45+P43+P41,P39,P37,P35,P33),1,0)</f>
        <v>0</v>
      </c>
      <c r="Q51" s="320"/>
      <c r="R51" s="320" t="n">
        <f aca="false">IF(Benchmark!$D$17&gt;SUM(R49+R47+R45+R43+R41,R39,R37,R35,R33),1,0)</f>
        <v>0</v>
      </c>
      <c r="S51" s="320"/>
      <c r="T51" s="335"/>
      <c r="U51" s="320"/>
      <c r="V51" s="355"/>
      <c r="W51" s="320" t="n">
        <f aca="false">IF(Benchmark!$D$17&gt;SUM(W49+W47+W45+W43+W41,W39,W37,W35,W33),1,0)</f>
        <v>0</v>
      </c>
      <c r="X51" s="320" t="n">
        <f aca="false">IF(Benchmark!$D$17&gt;SUM(X49+X47+X45+X43+X41,X39,X37,X35,X33),1,0)</f>
        <v>0</v>
      </c>
      <c r="Y51" s="355"/>
      <c r="Z51" s="320" t="n">
        <f aca="false">IF(Benchmark!$D$17&gt;SUM(Z49+Z47+Z45+Z43+Z41,Z39,Z37,Z35,Z33),1,0)</f>
        <v>0</v>
      </c>
      <c r="AA51" s="320"/>
      <c r="AB51" s="69"/>
      <c r="AC51" s="320"/>
      <c r="AD51" s="320" t="n">
        <f aca="false">IF(Benchmark!$D$17&gt;SUM(AD49+AD47+AD45+AD43+AD41,AD39,AD37,AD35,AD33),1,0)</f>
        <v>0</v>
      </c>
      <c r="AE51" s="320"/>
      <c r="AF51" s="320"/>
      <c r="AG51" s="320" t="n">
        <f aca="false">IF(Benchmark!$D$17&gt;SUM(AG49+AG47+AG45+AG43+AG41,AG39,AG37,AG35,AG33),1,0)</f>
        <v>0</v>
      </c>
      <c r="AH51" s="320"/>
      <c r="AI51" s="320" t="n">
        <f aca="false">IF(Benchmark!$B$17&gt;SUM(AI49+AI47+AI45+AI43+AI41+AI39+AI37+AI35+AI33),1,0)</f>
        <v>0</v>
      </c>
      <c r="AJ51" s="281"/>
      <c r="AK51" s="320" t="n">
        <f aca="false">IF(Benchmark!$B$17&gt;SUM(AK49+AK47+AK45+AK43+AK41+AK39+AK37+AK35+AK33),1,0)</f>
        <v>0</v>
      </c>
      <c r="AL51" s="320"/>
      <c r="AM51" s="320"/>
      <c r="AN51" s="320"/>
      <c r="AO51" s="320" t="n">
        <f aca="false">IF(Benchmark!$D$17&gt;SUM(AO49+AO47+AO45+AO43+AO41,AO39,AO37,AO35,AO33),1,0)</f>
        <v>0</v>
      </c>
      <c r="AP51" s="320" t="n">
        <f aca="false">IF(Benchmark!$D$17&gt;SUM(AP49+AP47+AP45+AP43+AP41,AP39,AP37,AP35,AP33),1,0)</f>
        <v>0</v>
      </c>
      <c r="AQ51" s="320"/>
      <c r="AR51" s="335"/>
      <c r="AS51" s="320"/>
      <c r="AT51" s="320" t="n">
        <f aca="false">IF(Benchmark!$D$17&gt;SUM(AT49+AT47+AT45+AT43+AT41,AT39,AT37,AT35,AT33),1,0)</f>
        <v>0</v>
      </c>
      <c r="AU51" s="320"/>
      <c r="AV51" s="320"/>
      <c r="AW51" s="320" t="n">
        <f aca="false">IF(Benchmark!$D$17&gt;SUM(AW49+AW47+AW45+AW43+AW41,AW39,AW37,AW35,AW33),1,0)</f>
        <v>0</v>
      </c>
      <c r="AX51" s="320" t="n">
        <f aca="false">IF(Benchmark!$D$17&gt;SUM(AX49+AX47+AX45+AX43+AX41,AX39,AX37,AX35,AX33),1,0)</f>
        <v>0</v>
      </c>
      <c r="AY51" s="320"/>
      <c r="AZ51" s="69"/>
      <c r="BA51" s="320"/>
      <c r="BB51" s="320" t="n">
        <f aca="false">IF(Benchmark!$D$17&gt;SUM(BB49+BB47+BB45+BB43+BB41,BB39,BB37,BB35,BB33),1,0)</f>
        <v>0</v>
      </c>
      <c r="BC51" s="320" t="n">
        <f aca="false">IF(Benchmark!$D$17&gt;SUM(BC49+BC47+BC45+BC43+BC41,BC39,BC37,BC35,BC33),1,0)</f>
        <v>0</v>
      </c>
      <c r="BD51" s="320"/>
      <c r="BE51" s="320"/>
      <c r="BF51" s="320"/>
      <c r="BG51" s="320" t="n">
        <f aca="false">IF(Benchmark!$B$17&gt;SUM(BG49+BG47+BG45+BG43+BG41+BG39+BG37+BG35+BG33),1,0)</f>
        <v>0</v>
      </c>
      <c r="BH51" s="177"/>
      <c r="BI51" s="293"/>
      <c r="BJ51" s="349"/>
      <c r="BK51" s="339"/>
      <c r="BL51" s="234" t="n">
        <f aca="false">I51*80</f>
        <v>0</v>
      </c>
      <c r="BM51" s="234" t="n">
        <f aca="false">BU51*E51</f>
        <v>0</v>
      </c>
      <c r="BN51" s="234" t="n">
        <f aca="false">BL51-BM51</f>
        <v>0</v>
      </c>
      <c r="BO51" s="234" t="n">
        <f aca="false">BN51/80</f>
        <v>0</v>
      </c>
      <c r="BP51" s="234" t="n">
        <f aca="false">B52/(80)</f>
        <v>0</v>
      </c>
      <c r="BQ51" s="234" t="n">
        <f aca="false">SUM(SUM(BO51,BP51))</f>
        <v>0</v>
      </c>
      <c r="BR51" s="237" t="n">
        <f aca="false">A51*0.28</f>
        <v>7</v>
      </c>
      <c r="BS51" s="234" t="n">
        <f aca="false">D51*A51</f>
        <v>0</v>
      </c>
      <c r="BT51" s="237" t="n">
        <f aca="false">(BR51+A51)*(D51)*26</f>
        <v>0</v>
      </c>
      <c r="BU51" s="234" t="n">
        <f aca="false">SUM(SUM(M51:AA51))</f>
        <v>0</v>
      </c>
      <c r="CB51" s="231"/>
      <c r="CC51" s="231"/>
      <c r="CD51" s="231"/>
      <c r="CE51" s="231"/>
      <c r="CF51" s="231"/>
      <c r="CH51" s="22"/>
      <c r="CI51" s="22"/>
      <c r="CJ51" s="22"/>
      <c r="CK51" s="22"/>
      <c r="DN51" s="49"/>
    </row>
    <row r="52" customFormat="false" ht="10.1" hidden="false" customHeight="true" outlineLevel="0" collapsed="false">
      <c r="A52" s="312"/>
      <c r="B52" s="269"/>
      <c r="C52" s="308"/>
      <c r="D52" s="269"/>
      <c r="E52" s="309"/>
      <c r="F52" s="289"/>
      <c r="G52" s="310"/>
      <c r="H52" s="274"/>
      <c r="I52" s="304"/>
      <c r="J52" s="350"/>
      <c r="K52" s="277"/>
      <c r="L52" s="278"/>
      <c r="M52" s="311"/>
      <c r="N52" s="311"/>
      <c r="O52" s="311"/>
      <c r="P52" s="311"/>
      <c r="Q52" s="311"/>
      <c r="R52" s="311"/>
      <c r="S52" s="311"/>
      <c r="T52" s="335"/>
      <c r="U52" s="311"/>
      <c r="V52" s="333"/>
      <c r="W52" s="311"/>
      <c r="X52" s="333"/>
      <c r="Y52" s="311"/>
      <c r="Z52" s="333"/>
      <c r="AA52" s="311"/>
      <c r="AB52" s="163"/>
      <c r="AC52" s="311"/>
      <c r="AD52" s="333"/>
      <c r="AE52" s="311"/>
      <c r="AF52" s="333"/>
      <c r="AG52" s="311"/>
      <c r="AH52" s="333"/>
      <c r="AI52" s="311"/>
      <c r="AJ52" s="40"/>
      <c r="AK52" s="311"/>
      <c r="AL52" s="333"/>
      <c r="AM52" s="311"/>
      <c r="AN52" s="333"/>
      <c r="AO52" s="311"/>
      <c r="AP52" s="333"/>
      <c r="AQ52" s="311"/>
      <c r="AR52" s="335"/>
      <c r="AS52" s="311"/>
      <c r="AT52" s="333"/>
      <c r="AU52" s="311"/>
      <c r="AV52" s="333"/>
      <c r="AW52" s="311"/>
      <c r="AX52" s="333"/>
      <c r="AY52" s="311"/>
      <c r="AZ52" s="163"/>
      <c r="BA52" s="311"/>
      <c r="BB52" s="333"/>
      <c r="BC52" s="311"/>
      <c r="BD52" s="333"/>
      <c r="BE52" s="311"/>
      <c r="BF52" s="333"/>
      <c r="BG52" s="311"/>
      <c r="BH52" s="177"/>
      <c r="BI52" s="293"/>
      <c r="BJ52" s="349"/>
      <c r="BK52" s="339"/>
      <c r="BL52" s="234"/>
      <c r="BM52" s="234"/>
      <c r="BN52" s="234"/>
      <c r="BO52" s="234"/>
      <c r="BP52" s="234"/>
      <c r="BQ52" s="234"/>
      <c r="BR52" s="237"/>
      <c r="BS52" s="234"/>
      <c r="BT52" s="237"/>
      <c r="BU52" s="234"/>
      <c r="CB52" s="231"/>
      <c r="CC52" s="231"/>
      <c r="CD52" s="231"/>
      <c r="CE52" s="231"/>
      <c r="CF52" s="231"/>
      <c r="CH52" s="22"/>
      <c r="CI52" s="22"/>
      <c r="CJ52" s="22"/>
      <c r="CK52" s="22"/>
      <c r="DN52" s="49"/>
    </row>
    <row r="53" customFormat="false" ht="10.1" hidden="false" customHeight="true" outlineLevel="0" collapsed="false">
      <c r="A53" s="312" t="n">
        <v>25</v>
      </c>
      <c r="B53" s="269" t="n">
        <f aca="false">SUM(IF(M52="V",-E52),IF(N52="V",-E52),IF(O52="V",-E52),IF(P52="V",-E52),IF(Q52="V",-E52),IF(R52="V",-E52),IF(S52="V",-E52),IF(U52="V",-E52),IF(V52="V",-E52),IF(W52="V",-E52),IF(X52="V",-E52),IF(Y52="V",-E52),IF(Z52="V",-E52),IF(AA52="V",-E52),IF(M52="H",-E52),IF(N52="H",-E52),IF(O52="H",-E52),IF(P52="H",-E52),IF(Q52="H",-E52),IF(R52="H",-E52),IF(S52="H",-E52),IF(U52="H",-E52),IF(V52="H",-E52),IF(W52="H",-E52),IF(X52="H",-E52),IF(Y52="H",-E52),IF(Z52="H",-E52),IF(AA52="H",-E52))</f>
        <v>0</v>
      </c>
      <c r="C53" s="308" t="n">
        <f aca="false">SUM(IF(M52="S",-E52),IF(N52="S",-E52),IF(O52="S",-E52),IF(P52="S",-E52),IF(Q52="S",-E52),IF(R52="S",-E52),IF(S52="S",-E52),IF(U52="S",-E52),IF(V52="S",-E52),IF(W52="S",-E52),IF(X52="S",-E52),IF(Y52="S",-E52),IF(Z52="S",-E52),IF(AA52="S",-E52))</f>
        <v>0</v>
      </c>
      <c r="D53" s="269" t="n">
        <f aca="false">(I53*80)-(K53-(B53+C53))</f>
        <v>0</v>
      </c>
      <c r="E53" s="272" t="n">
        <v>12</v>
      </c>
      <c r="F53" s="314"/>
      <c r="G53" s="314" t="s">
        <v>257</v>
      </c>
      <c r="H53" s="315" t="s">
        <v>282</v>
      </c>
      <c r="I53" s="316" t="n">
        <f aca="false">'Master Pay Period 1'!I53</f>
        <v>0</v>
      </c>
      <c r="J53" s="317" t="n">
        <f aca="false">BM53/80</f>
        <v>0</v>
      </c>
      <c r="K53" s="347" t="n">
        <f aca="false">E53*BU53</f>
        <v>0</v>
      </c>
      <c r="L53" s="348"/>
      <c r="M53" s="320"/>
      <c r="N53" s="320" t="n">
        <f aca="false">IF(Benchmark!$D$17&gt;SUM(N51+N49+N47+N45+N43+N41,N39,N37,N35,N33),1,0)</f>
        <v>0</v>
      </c>
      <c r="O53" s="355"/>
      <c r="P53" s="320" t="n">
        <f aca="false">IF(Benchmark!$D$17&gt;SUM(P51+P49+P47+P45+P43+P41,P39,P37,P35,P33),1,0)</f>
        <v>0</v>
      </c>
      <c r="Q53" s="320"/>
      <c r="R53" s="320"/>
      <c r="S53" s="320" t="n">
        <f aca="false">IF(Benchmark!$B$17&gt;SUM(S51+S49+S47+S45+S43+S41+S39+S37+S35+S33),1,0)</f>
        <v>0</v>
      </c>
      <c r="T53" s="335"/>
      <c r="U53" s="320" t="n">
        <f aca="false">IF(Benchmark!$B$17&gt;SUM(U51+U49+U47+U45+U43+U41+U39+U37+U35+U33),1,0)</f>
        <v>0</v>
      </c>
      <c r="V53" s="320"/>
      <c r="W53" s="320"/>
      <c r="X53" s="320" t="n">
        <f aca="false">IF(Benchmark!$D$17&gt;SUM(X51+X49+X47+X45+X43+X41,X39,X37,X35,X33),1,0)</f>
        <v>0</v>
      </c>
      <c r="Y53" s="320" t="n">
        <f aca="false">IF(Benchmark!$D$17&gt;SUM(Y51+Y49+Y47+Y45+Y43+Y41,Y39,Y37,Y35,Y33),1,0)</f>
        <v>0</v>
      </c>
      <c r="Z53" s="320"/>
      <c r="AA53" s="320"/>
      <c r="AB53" s="69"/>
      <c r="AC53" s="320"/>
      <c r="AD53" s="320" t="n">
        <f aca="false">IF(Benchmark!$D$17&gt;SUM(AD51+AD49+AD47+AD45+AD43+AD41,AD39,AD37,AD35,AD33),1,0)</f>
        <v>0</v>
      </c>
      <c r="AE53" s="320" t="n">
        <f aca="false">IF(Benchmark!$D$17&gt;SUM(AE51+AE49+AE47+AE45+AE43+AE41,AE39,AE37,AE35,AE33),1,0)</f>
        <v>0</v>
      </c>
      <c r="AF53" s="320"/>
      <c r="AG53" s="320" t="n">
        <f aca="false">IF(Benchmark!$D$17&gt;SUM(AG51+AG49+AG47+AG45+AG43+AG41,AG39,AG37,AG35,AG33),1,0)</f>
        <v>0</v>
      </c>
      <c r="AH53" s="320"/>
      <c r="AI53" s="320"/>
      <c r="AJ53" s="281"/>
      <c r="AK53" s="320"/>
      <c r="AL53" s="320" t="n">
        <f aca="false">IF(Benchmark!$D$17&gt;SUM(AL51+AL49+AL47+AL45+AL43+AL41,AL39,AL37,AL35,AL33),1,0)</f>
        <v>0</v>
      </c>
      <c r="AM53" s="320"/>
      <c r="AN53" s="320" t="n">
        <f aca="false">IF(Benchmark!$D$17&gt;SUM(AN51+AN49+AN47+AN45+AN43+AN41,AN39,AN37,AN35,AN33),1,0)</f>
        <v>0</v>
      </c>
      <c r="AO53" s="320"/>
      <c r="AP53" s="320"/>
      <c r="AQ53" s="320" t="n">
        <f aca="false">IF(Benchmark!$B$17&gt;SUM(AQ51+AQ49+AQ47+AQ45+AQ43+AQ41+AQ39+AQ37+AQ35+AQ33),1,0)</f>
        <v>0</v>
      </c>
      <c r="AR53" s="335"/>
      <c r="AS53" s="320" t="n">
        <f aca="false">IF(Benchmark!$B$17&gt;SUM(AS51+AS49+AS47+AS45+AS43+AS41+AS39+AS37+AS35+AS33),1,0)</f>
        <v>0</v>
      </c>
      <c r="AT53" s="320"/>
      <c r="AU53" s="320" t="n">
        <f aca="false">IF(Benchmark!$D$17&gt;SUM(AU51+AU49+AU47+AU45+AU43+AU41,AU39,AU37,AU35,AU33),1,0)</f>
        <v>0</v>
      </c>
      <c r="AV53" s="320"/>
      <c r="AW53" s="320" t="n">
        <f aca="false">IF(Benchmark!$D$17&gt;SUM(AW51+AW49+AW47+AW45+AW43+AW41,AW39,AW37,AW35,AW33),1,0)</f>
        <v>0</v>
      </c>
      <c r="AX53" s="320"/>
      <c r="AY53" s="320"/>
      <c r="AZ53" s="69"/>
      <c r="BA53" s="320"/>
      <c r="BB53" s="320" t="n">
        <f aca="false">IF(Benchmark!$D$17&gt;SUM(BB51+BB49+BB47+BB45+BB43+BB41,BB39,BB37,BB35,BB33),1,0)</f>
        <v>0</v>
      </c>
      <c r="BC53" s="320"/>
      <c r="BD53" s="320" t="n">
        <f aca="false">IF(Benchmark!$D$17&gt;SUM(BD51+BD49+BD47+BD45+BD43+BD41,BD39,BD37,BD35,BD33),1,0)</f>
        <v>0</v>
      </c>
      <c r="BE53" s="355"/>
      <c r="BF53" s="320" t="n">
        <f aca="false">IF(Benchmark!$D$17&gt;SUM(BF51+BF49+BF47+BF45+BF43+BF41,BF39,BF37,BF35,BF33),1,0)</f>
        <v>0</v>
      </c>
      <c r="BG53" s="320"/>
      <c r="BH53" s="177"/>
      <c r="BI53" s="293"/>
      <c r="BJ53" s="349"/>
      <c r="BK53" s="339"/>
      <c r="BL53" s="234" t="n">
        <f aca="false">I53*80</f>
        <v>0</v>
      </c>
      <c r="BM53" s="234" t="n">
        <f aca="false">BU53*E53</f>
        <v>0</v>
      </c>
      <c r="BN53" s="234" t="n">
        <f aca="false">BL53-BM53</f>
        <v>0</v>
      </c>
      <c r="BO53" s="234" t="n">
        <f aca="false">BN53/80</f>
        <v>0</v>
      </c>
      <c r="BP53" s="234" t="n">
        <f aca="false">B54/(80)</f>
        <v>0</v>
      </c>
      <c r="BQ53" s="234" t="n">
        <f aca="false">SUM(SUM(BO53,BP53))</f>
        <v>0</v>
      </c>
      <c r="BR53" s="237" t="n">
        <f aca="false">A53*0.28</f>
        <v>7</v>
      </c>
      <c r="BS53" s="234" t="n">
        <f aca="false">D53*A53</f>
        <v>0</v>
      </c>
      <c r="BT53" s="237" t="n">
        <f aca="false">(BR53+A53)*(D53)*26</f>
        <v>0</v>
      </c>
      <c r="BU53" s="234" t="n">
        <f aca="false">SUM(SUM(M53:AA53))</f>
        <v>0</v>
      </c>
      <c r="CB53" s="231"/>
      <c r="CC53" s="231"/>
      <c r="CD53" s="231"/>
      <c r="CE53" s="231"/>
      <c r="CF53" s="231"/>
      <c r="CH53" s="22"/>
      <c r="CI53" s="22"/>
      <c r="CJ53" s="22"/>
      <c r="CK53" s="22"/>
      <c r="DN53" s="49"/>
    </row>
    <row r="54" customFormat="false" ht="10.1" hidden="false" customHeight="true" outlineLevel="0" collapsed="false">
      <c r="A54" s="312"/>
      <c r="B54" s="269"/>
      <c r="C54" s="308"/>
      <c r="D54" s="269"/>
      <c r="E54" s="309"/>
      <c r="F54" s="289"/>
      <c r="G54" s="289"/>
      <c r="H54" s="274"/>
      <c r="I54" s="304"/>
      <c r="J54" s="350"/>
      <c r="K54" s="277"/>
      <c r="L54" s="278"/>
      <c r="M54" s="311"/>
      <c r="N54" s="311"/>
      <c r="O54" s="311"/>
      <c r="P54" s="311"/>
      <c r="Q54" s="311"/>
      <c r="R54" s="311"/>
      <c r="S54" s="311"/>
      <c r="T54" s="335"/>
      <c r="U54" s="311"/>
      <c r="V54" s="40"/>
      <c r="W54" s="352"/>
      <c r="X54" s="311"/>
      <c r="Y54" s="352"/>
      <c r="Z54" s="311"/>
      <c r="AA54" s="352"/>
      <c r="AB54" s="163"/>
      <c r="AC54" s="352"/>
      <c r="AD54" s="40"/>
      <c r="AE54" s="311"/>
      <c r="AF54" s="311"/>
      <c r="AG54" s="352"/>
      <c r="AH54" s="40"/>
      <c r="AI54" s="311"/>
      <c r="AJ54" s="284"/>
      <c r="AK54" s="311"/>
      <c r="AL54" s="40"/>
      <c r="AM54" s="352"/>
      <c r="AN54" s="40"/>
      <c r="AO54" s="311"/>
      <c r="AP54" s="40"/>
      <c r="AQ54" s="311"/>
      <c r="AR54" s="335"/>
      <c r="AS54" s="311"/>
      <c r="AT54" s="40"/>
      <c r="AU54" s="352"/>
      <c r="AV54" s="40"/>
      <c r="AW54" s="352"/>
      <c r="AX54" s="40"/>
      <c r="AY54" s="352"/>
      <c r="AZ54" s="163"/>
      <c r="BA54" s="352"/>
      <c r="BB54" s="40"/>
      <c r="BC54" s="352"/>
      <c r="BD54" s="40"/>
      <c r="BE54" s="352"/>
      <c r="BF54" s="40"/>
      <c r="BG54" s="311"/>
      <c r="BH54" s="177"/>
      <c r="BI54" s="293"/>
      <c r="BJ54" s="349"/>
      <c r="BK54" s="339"/>
      <c r="BL54" s="234"/>
      <c r="BM54" s="234"/>
      <c r="BN54" s="234"/>
      <c r="BO54" s="234"/>
      <c r="BP54" s="234"/>
      <c r="BQ54" s="234"/>
      <c r="BR54" s="237"/>
      <c r="BS54" s="234"/>
      <c r="BT54" s="237"/>
      <c r="BU54" s="234"/>
      <c r="CB54" s="231"/>
      <c r="CC54" s="231"/>
      <c r="CD54" s="231"/>
      <c r="CE54" s="231"/>
      <c r="CF54" s="231"/>
      <c r="CH54" s="22"/>
      <c r="CI54" s="22"/>
      <c r="CJ54" s="22"/>
      <c r="CK54" s="22"/>
      <c r="DN54" s="49"/>
    </row>
    <row r="55" customFormat="false" ht="10.1" hidden="false" customHeight="true" outlineLevel="0" collapsed="false">
      <c r="A55" s="312" t="n">
        <v>25</v>
      </c>
      <c r="B55" s="269" t="n">
        <f aca="false">SUM(IF(M54="V",-E54),IF(N54="V",-E54),IF(O54="V",-E54),IF(P54="V",-E54),IF(Q54="V",-E54),IF(R54="V",-E54),IF(S54="V",-E54),IF(U54="V",-E54),IF(V54="V",-E54),IF(W54="V",-E54),IF(X54="V",-E54),IF(Y54="V",-E54),IF(Z54="V",-E54),IF(AA54="V",-E54),IF(M54="H",-E54),IF(N54="H",-E54),IF(O54="H",-E54),IF(P54="H",-E54),IF(Q54="H",-E54),IF(R54="H",-E54),IF(S54="H",-E54),IF(U54="H",-E54),IF(V54="H",-E54),IF(W54="H",-E54),IF(X54="H",-E54),IF(Y54="H",-E54),IF(Z54="H",-E54),IF(AA54="H",-E54))</f>
        <v>0</v>
      </c>
      <c r="C55" s="308" t="n">
        <f aca="false">SUM(IF(M54="S",-E54),IF(N54="S",-E54),IF(O54="S",-E54),IF(P54="S",-E54),IF(Q54="S",-E54),IF(R54="S",-E54),IF(S54="S",-E54),IF(U54="S",-E54),IF(V54="S",-E54),IF(W54="S",-E54),IF(X54="S",-E54),IF(Y54="S",-E54),IF(Z54="S",-E54),IF(AA54="S",-E54))</f>
        <v>0</v>
      </c>
      <c r="D55" s="269" t="n">
        <f aca="false">(I55*80)-(K55-(B55+C55))</f>
        <v>0</v>
      </c>
      <c r="E55" s="272" t="n">
        <v>12</v>
      </c>
      <c r="F55" s="314"/>
      <c r="G55" s="314" t="s">
        <v>257</v>
      </c>
      <c r="H55" s="315" t="s">
        <v>282</v>
      </c>
      <c r="I55" s="316" t="n">
        <f aca="false">'Master Pay Period 1'!I55</f>
        <v>0</v>
      </c>
      <c r="J55" s="317" t="n">
        <f aca="false">BM55/80</f>
        <v>0</v>
      </c>
      <c r="K55" s="347" t="n">
        <f aca="false">E55*BU55</f>
        <v>0</v>
      </c>
      <c r="L55" s="348"/>
      <c r="M55" s="320"/>
      <c r="N55" s="320"/>
      <c r="O55" s="320" t="n">
        <f aca="false">IF(Benchmark!$D$17&gt;SUM(O53+O51+O49+O47+O45,O43,O41,O39,O37,O35,O33),1,0)</f>
        <v>0</v>
      </c>
      <c r="P55" s="320"/>
      <c r="Q55" s="320" t="n">
        <f aca="false">IF(Benchmark!$D$17&gt;SUM(Q53+Q51+Q49+Q47+Q45,Q43,Q41,Q39,Q37,Q35,Q33),1,0)</f>
        <v>0</v>
      </c>
      <c r="R55" s="320" t="n">
        <f aca="false">IF(Benchmark!$D$17&gt;SUM(R53+R51+R49+R47+R45,R43,R41,R39,R37,R35,R33),1,0)</f>
        <v>0</v>
      </c>
      <c r="S55" s="343"/>
      <c r="T55" s="335"/>
      <c r="U55" s="343"/>
      <c r="V55" s="320" t="n">
        <f aca="false">IF(Benchmark!$D$17&gt;SUM(V53+V51+V49+V47+V45,V43,V41,V39,V37,V35,V33),1,0)</f>
        <v>0</v>
      </c>
      <c r="W55" s="320" t="n">
        <f aca="false">IF(Benchmark!$D$17&gt;SUM(W53+W51+W49+W47+W45,W43,W41,W39,W37,W35,W33),1,0)</f>
        <v>0</v>
      </c>
      <c r="X55" s="320"/>
      <c r="Y55" s="320"/>
      <c r="Z55" s="320"/>
      <c r="AA55" s="320" t="n">
        <f aca="false">IF(Benchmark!$B$17&gt;SUM(AA53+AA51+AA49+AA47+AA45+AA43+AA41+AA39+AA37+AA35+AA33),1,0)</f>
        <v>0</v>
      </c>
      <c r="AB55" s="69"/>
      <c r="AC55" s="320" t="n">
        <f aca="false">IF(Benchmark!$B$17&gt;SUM(AC53+AC51+AC49+AC47+AC45+AC43+AC41+AC39+AC37+AC35+AC33),1,0)</f>
        <v>0</v>
      </c>
      <c r="AD55" s="320"/>
      <c r="AE55" s="320"/>
      <c r="AF55" s="320" t="n">
        <f aca="false">IF(Benchmark!$D$17&gt;SUM(AF53+AF51+AF49+AF47+AF45,AF43,AF41,AF39,AF37,AF35,AF33),1,0)</f>
        <v>0</v>
      </c>
      <c r="AG55" s="320"/>
      <c r="AH55" s="320" t="n">
        <f aca="false">IF(Benchmark!$D$17&gt;SUM(AH53+AH51+AH49+AH47+AH45,AH43,AH41,AH39,AH37,AH35,AH33),1,0)</f>
        <v>0</v>
      </c>
      <c r="AI55" s="320"/>
      <c r="AJ55" s="284"/>
      <c r="AK55" s="320"/>
      <c r="AL55" s="320"/>
      <c r="AM55" s="320" t="n">
        <f aca="false">IF(Benchmark!$D$17&gt;SUM(AM53+AM51+AM49+AM47+AM45,AM43,AM41,AM39,AM37,AM35,AM33),1,0)</f>
        <v>0</v>
      </c>
      <c r="AN55" s="320" t="n">
        <f aca="false">IF(Benchmark!$D$17&gt;SUM(AN53+AN51+AN49+AN47+AN45,AN43,AN41,AN39,AN37,AN35,AN33),1,0)</f>
        <v>0</v>
      </c>
      <c r="AO55" s="320"/>
      <c r="AP55" s="320" t="n">
        <f aca="false">IF(Benchmark!$D$17&gt;SUM(AP53+AP51+AP49+AP47+AP45,AP43,AP41,AP39,AP37,AP35,AP33),1,0)</f>
        <v>0</v>
      </c>
      <c r="AQ55" s="343"/>
      <c r="AR55" s="335"/>
      <c r="AS55" s="343"/>
      <c r="AT55" s="320"/>
      <c r="AU55" s="320" t="n">
        <f aca="false">IF(Benchmark!$D$17&gt;SUM(AU53+AU51+AU49+AU47+AU45,AU43,AU41,AU39,AU37,AU35,AU33),1,0)</f>
        <v>0</v>
      </c>
      <c r="AV55" s="320" t="n">
        <f aca="false">IF(Benchmark!$D$17&gt;SUM(AV53+AV51+AV49+AV47+AV45,AV43,AV41,AV39,AV37,AV35,AV33),1,0)</f>
        <v>0</v>
      </c>
      <c r="AW55" s="320"/>
      <c r="AX55" s="320"/>
      <c r="AY55" s="320" t="n">
        <f aca="false">IF(Benchmark!$B$17&gt;SUM(AY53+AY51+AY49+AY47+AY45,AY43,AY41,AY39,AY37,AY35,AY33),1,0)</f>
        <v>0</v>
      </c>
      <c r="AZ55" s="69"/>
      <c r="BA55" s="320" t="n">
        <f aca="false">IF(Benchmark!$B$17&gt;SUM(BA53+BA51+BA49+BA47+BA45,BA43,BA41,BA39,BA37,BA35,BA33),1,0)</f>
        <v>0</v>
      </c>
      <c r="BB55" s="320"/>
      <c r="BC55" s="320"/>
      <c r="BD55" s="320" t="n">
        <f aca="false">IF(Benchmark!$D$17&gt;SUM(BD53+BD51+BD49+BD47+BD45,BD43,BD41,BD39,BD37,BD35,BD33),1,0)</f>
        <v>0</v>
      </c>
      <c r="BE55" s="320" t="n">
        <f aca="false">IF(Benchmark!$D$17&gt;SUM(BE53+BE51+BE49+BE47+BE45,BE43,BE41,BE39,BE37,BE35,BE33),1,0)</f>
        <v>0</v>
      </c>
      <c r="BF55" s="61"/>
      <c r="BG55" s="320"/>
      <c r="BH55" s="177"/>
      <c r="BI55" s="293"/>
      <c r="BJ55" s="349"/>
      <c r="BK55" s="339"/>
      <c r="BL55" s="234" t="n">
        <f aca="false">I55*80</f>
        <v>0</v>
      </c>
      <c r="BM55" s="234" t="n">
        <f aca="false">BU55*E55</f>
        <v>0</v>
      </c>
      <c r="BN55" s="234" t="n">
        <f aca="false">BL55-BM55</f>
        <v>0</v>
      </c>
      <c r="BO55" s="234" t="n">
        <f aca="false">BN55/80</f>
        <v>0</v>
      </c>
      <c r="BP55" s="234" t="n">
        <f aca="false">B56/(80)</f>
        <v>0</v>
      </c>
      <c r="BQ55" s="234" t="n">
        <f aca="false">SUM(SUM(BO55,BP55))</f>
        <v>0</v>
      </c>
      <c r="BR55" s="237" t="n">
        <f aca="false">A55*0.28</f>
        <v>7</v>
      </c>
      <c r="BS55" s="234" t="n">
        <f aca="false">D55*A55</f>
        <v>0</v>
      </c>
      <c r="BT55" s="237" t="n">
        <f aca="false">(BR55+A55)*(D55)*26</f>
        <v>0</v>
      </c>
      <c r="BU55" s="234" t="n">
        <f aca="false">SUM(SUM(M55:AA55))</f>
        <v>0</v>
      </c>
      <c r="CB55" s="231"/>
      <c r="CC55" s="231"/>
      <c r="CD55" s="231"/>
      <c r="CE55" s="231"/>
      <c r="CF55" s="231"/>
      <c r="CH55" s="22"/>
      <c r="CI55" s="22"/>
      <c r="CJ55" s="22"/>
      <c r="CK55" s="22"/>
      <c r="DN55" s="49"/>
    </row>
    <row r="56" customFormat="false" ht="10.1" hidden="false" customHeight="true" outlineLevel="0" collapsed="false">
      <c r="A56" s="312"/>
      <c r="B56" s="269"/>
      <c r="C56" s="308"/>
      <c r="D56" s="269"/>
      <c r="E56" s="309"/>
      <c r="F56" s="303"/>
      <c r="G56" s="289"/>
      <c r="H56" s="274"/>
      <c r="I56" s="304"/>
      <c r="J56" s="350"/>
      <c r="K56" s="277"/>
      <c r="L56" s="278"/>
      <c r="M56" s="311"/>
      <c r="N56" s="311"/>
      <c r="O56" s="311"/>
      <c r="P56" s="311"/>
      <c r="Q56" s="311"/>
      <c r="R56" s="311"/>
      <c r="S56" s="311"/>
      <c r="T56" s="335"/>
      <c r="U56" s="311"/>
      <c r="V56" s="333"/>
      <c r="W56" s="311"/>
      <c r="X56" s="333"/>
      <c r="Y56" s="311"/>
      <c r="Z56" s="333"/>
      <c r="AA56" s="311"/>
      <c r="AB56" s="163"/>
      <c r="AC56" s="311"/>
      <c r="AD56" s="333"/>
      <c r="AE56" s="311"/>
      <c r="AF56" s="333"/>
      <c r="AG56" s="311"/>
      <c r="AH56" s="333"/>
      <c r="AI56" s="311"/>
      <c r="AJ56" s="40"/>
      <c r="AK56" s="311"/>
      <c r="AL56" s="333"/>
      <c r="AM56" s="311"/>
      <c r="AN56" s="333"/>
      <c r="AO56" s="311"/>
      <c r="AP56" s="333"/>
      <c r="AQ56" s="311"/>
      <c r="AR56" s="335"/>
      <c r="AS56" s="311"/>
      <c r="AT56" s="333"/>
      <c r="AU56" s="311"/>
      <c r="AV56" s="333"/>
      <c r="AW56" s="311"/>
      <c r="AX56" s="333"/>
      <c r="AY56" s="311"/>
      <c r="AZ56" s="163"/>
      <c r="BA56" s="311"/>
      <c r="BB56" s="333"/>
      <c r="BC56" s="311"/>
      <c r="BD56" s="333"/>
      <c r="BE56" s="311"/>
      <c r="BF56" s="333"/>
      <c r="BG56" s="311"/>
      <c r="BH56" s="177"/>
      <c r="BI56" s="293"/>
      <c r="BJ56" s="349"/>
      <c r="BK56" s="339"/>
      <c r="BL56" s="234"/>
      <c r="BM56" s="234"/>
      <c r="BN56" s="234"/>
      <c r="BO56" s="234"/>
      <c r="BP56" s="234"/>
      <c r="BQ56" s="234"/>
      <c r="BR56" s="237"/>
      <c r="BS56" s="234"/>
      <c r="BT56" s="237"/>
      <c r="BU56" s="234"/>
      <c r="CB56" s="231"/>
      <c r="CC56" s="231"/>
      <c r="CD56" s="231"/>
      <c r="CE56" s="231"/>
      <c r="CF56" s="231"/>
      <c r="CH56" s="22"/>
      <c r="CI56" s="22"/>
      <c r="CJ56" s="22"/>
      <c r="CK56" s="22"/>
      <c r="DN56" s="49"/>
    </row>
    <row r="57" customFormat="false" ht="10.1" hidden="false" customHeight="true" outlineLevel="0" collapsed="false">
      <c r="A57" s="312" t="n">
        <v>25</v>
      </c>
      <c r="B57" s="269" t="n">
        <f aca="false">SUM(IF(M56="V",-E56),IF(N56="V",-E56),IF(O56="V",-E56),IF(P56="V",-E56),IF(Q56="V",-E56),IF(R56="V",-E56),IF(S56="V",-E56),IF(U56="V",-E56),IF(V56="V",-E56),IF(W56="V",-E56),IF(X56="V",-E56),IF(Y56="V",-E56),IF(Z56="V",-E56),IF(AA56="V",-E56),IF(M56="H",-E56),IF(N56="H",-E56),IF(O56="H",-E56),IF(P56="H",-E56),IF(Q56="H",-E56),IF(R56="H",-E56),IF(S56="H",-E56),IF(U56="H",-E56),IF(V56="H",-E56),IF(W56="H",-E56),IF(X56="H",-E56),IF(Y56="H",-E56),IF(Z56="H",-E56),IF(AA56="H",-E56))</f>
        <v>0</v>
      </c>
      <c r="C57" s="308" t="n">
        <f aca="false">SUM(IF(M56="S",-E56),IF(N56="S",-E56),IF(O56="S",-E56),IF(P56="S",-E56),IF(Q56="S",-E56),IF(R56="S",-E56),IF(S56="S",-E56),IF(U56="S",-E56),IF(V56="S",-E56),IF(W56="S",-E56),IF(X56="S",-E56),IF(Y56="S",-E56),IF(Z56="S",-E56),IF(AA56="S",-E56))</f>
        <v>0</v>
      </c>
      <c r="D57" s="269" t="n">
        <f aca="false">(I57*80)-(K57-(B57+C57))</f>
        <v>0</v>
      </c>
      <c r="E57" s="272" t="n">
        <v>12</v>
      </c>
      <c r="F57" s="351"/>
      <c r="G57" s="314" t="s">
        <v>257</v>
      </c>
      <c r="H57" s="315" t="s">
        <v>282</v>
      </c>
      <c r="I57" s="316" t="n">
        <f aca="false">'Master Pay Period 1'!I57</f>
        <v>0</v>
      </c>
      <c r="J57" s="317" t="n">
        <f aca="false">BM57/80</f>
        <v>0</v>
      </c>
      <c r="K57" s="347" t="n">
        <f aca="false">E57*BU57</f>
        <v>0</v>
      </c>
      <c r="L57" s="348"/>
      <c r="M57" s="320" t="n">
        <f aca="false">IF(Benchmark!$B$17&gt;SUM(M55+M53+M51+M49+M47+M45+M43+M41+M39+M37+M35+M33),1,0)</f>
        <v>0</v>
      </c>
      <c r="N57" s="320"/>
      <c r="O57" s="320" t="n">
        <f aca="false">IF(Benchmark!$D$17&gt;SUM(O55+O53+O51+O49+O47,O45,O43,O41,O39,O37,O35,O33),1,0)</f>
        <v>0</v>
      </c>
      <c r="P57" s="320"/>
      <c r="Q57" s="320"/>
      <c r="R57" s="320"/>
      <c r="S57" s="320"/>
      <c r="T57" s="335"/>
      <c r="U57" s="320"/>
      <c r="V57" s="320"/>
      <c r="W57" s="320"/>
      <c r="X57" s="320"/>
      <c r="Y57" s="320"/>
      <c r="Z57" s="320" t="n">
        <f aca="false">IF(Benchmark!$D$17&gt;SUM(Z55+Z53+Z51+Z49+Z47,Z45,Z43,Z41,Z39,Z37,Z35,Z33),1,0)</f>
        <v>0</v>
      </c>
      <c r="AA57" s="320"/>
      <c r="AB57" s="69"/>
      <c r="AC57" s="320"/>
      <c r="AD57" s="320"/>
      <c r="AE57" s="320" t="n">
        <f aca="false">IF(Benchmark!$D$17&gt;SUM(AE55+AE53+AE51+AE49+AE47,AE45,AE43,AE41,AE39,AE37,AE35,AE33),1,0)</f>
        <v>0</v>
      </c>
      <c r="AF57" s="320"/>
      <c r="AG57" s="320"/>
      <c r="AH57" s="320"/>
      <c r="AI57" s="320" t="n">
        <f aca="false">IF(Benchmark!$B$17&gt;SUM(AI55+AI53+AI51+AI49+AI47+AI45+AI43+AI41+AI39+AI37+AI35+AI33),1,0)</f>
        <v>0</v>
      </c>
      <c r="AJ57" s="281"/>
      <c r="AK57" s="320" t="n">
        <f aca="false">IF(Benchmark!$B$17&gt;SUM(AK55+AK53+AK51+AK49+AK47+AK45+AK43+AK41+AK39+AK37+AK35+AK33),1,0)</f>
        <v>0</v>
      </c>
      <c r="AL57" s="320"/>
      <c r="AM57" s="320"/>
      <c r="AN57" s="320"/>
      <c r="AO57" s="320"/>
      <c r="AP57" s="320"/>
      <c r="AQ57" s="320"/>
      <c r="AR57" s="335"/>
      <c r="AS57" s="320"/>
      <c r="AT57" s="320" t="n">
        <f aca="false">IF(Benchmark!$D$17&gt;SUM(AT55+AT53+AT51+AT49+AT47,AT45,AT43,AT41,AT39,AT37,AT35,AT33),1,0)</f>
        <v>0</v>
      </c>
      <c r="AU57" s="320"/>
      <c r="AV57" s="320"/>
      <c r="AW57" s="320"/>
      <c r="AX57" s="320"/>
      <c r="AY57" s="320"/>
      <c r="AZ57" s="69"/>
      <c r="BA57" s="320"/>
      <c r="BB57" s="320"/>
      <c r="BC57" s="320" t="n">
        <f aca="false">IF(Benchmark!$D$17&gt;SUM(BC55+BC53+BC51+BC49+BC47,BC45,BC43,BC41,BC39,BC37,BC35,BC33),1,0)</f>
        <v>0</v>
      </c>
      <c r="BD57" s="320"/>
      <c r="BE57" s="320"/>
      <c r="BF57" s="320"/>
      <c r="BG57" s="320" t="n">
        <f aca="false">IF(Benchmark!$B$17&gt;SUM(BG55+BG53+BG51+BG49+BG47+BG45+BG43+BG41+BG39+BG37+BG35+BG33),1,0)</f>
        <v>0</v>
      </c>
      <c r="BH57" s="177"/>
      <c r="BI57" s="293"/>
      <c r="BJ57" s="349"/>
      <c r="BK57" s="339"/>
      <c r="BL57" s="234" t="n">
        <f aca="false">I57*80</f>
        <v>0</v>
      </c>
      <c r="BM57" s="234" t="n">
        <f aca="false">BU57*E57</f>
        <v>0</v>
      </c>
      <c r="BN57" s="234" t="n">
        <f aca="false">BL57-BM57</f>
        <v>0</v>
      </c>
      <c r="BO57" s="234" t="n">
        <f aca="false">BN57/80</f>
        <v>0</v>
      </c>
      <c r="BP57" s="234" t="n">
        <f aca="false">B58/(80)</f>
        <v>0</v>
      </c>
      <c r="BQ57" s="234" t="n">
        <f aca="false">SUM(SUM(BO57,BP57))</f>
        <v>0</v>
      </c>
      <c r="BR57" s="237" t="n">
        <f aca="false">A57*0.28</f>
        <v>7</v>
      </c>
      <c r="BS57" s="234" t="n">
        <f aca="false">D57*A57</f>
        <v>0</v>
      </c>
      <c r="BT57" s="237" t="n">
        <f aca="false">(BR57+A57)*(D57)*26</f>
        <v>0</v>
      </c>
      <c r="BU57" s="234" t="n">
        <f aca="false">SUM(SUM(M57:AA57))</f>
        <v>0</v>
      </c>
      <c r="CB57" s="231"/>
      <c r="CC57" s="231"/>
      <c r="CD57" s="231"/>
      <c r="CE57" s="231"/>
      <c r="CF57" s="231"/>
      <c r="CH57" s="22"/>
      <c r="CI57" s="22"/>
      <c r="CJ57" s="22"/>
      <c r="CK57" s="22"/>
      <c r="DN57" s="49"/>
    </row>
    <row r="58" customFormat="false" ht="10.1" hidden="false" customHeight="true" outlineLevel="0" collapsed="false">
      <c r="A58" s="312"/>
      <c r="B58" s="269"/>
      <c r="C58" s="308"/>
      <c r="D58" s="269"/>
      <c r="E58" s="309"/>
      <c r="F58" s="303"/>
      <c r="G58" s="289"/>
      <c r="H58" s="303"/>
      <c r="I58" s="304"/>
      <c r="J58" s="276"/>
      <c r="K58" s="277"/>
      <c r="L58" s="278"/>
      <c r="M58" s="311"/>
      <c r="N58" s="311"/>
      <c r="O58" s="311"/>
      <c r="P58" s="311"/>
      <c r="Q58" s="311"/>
      <c r="R58" s="311"/>
      <c r="S58" s="311"/>
      <c r="T58" s="335"/>
      <c r="U58" s="311"/>
      <c r="V58" s="333"/>
      <c r="W58" s="311"/>
      <c r="X58" s="333"/>
      <c r="Y58" s="311"/>
      <c r="Z58" s="333"/>
      <c r="AA58" s="311"/>
      <c r="AB58" s="163"/>
      <c r="AC58" s="311"/>
      <c r="AD58" s="353"/>
      <c r="AE58" s="311"/>
      <c r="AF58" s="333"/>
      <c r="AG58" s="311"/>
      <c r="AH58" s="333"/>
      <c r="AI58" s="311"/>
      <c r="AJ58" s="284"/>
      <c r="AK58" s="311"/>
      <c r="AL58" s="333"/>
      <c r="AM58" s="311"/>
      <c r="AN58" s="311"/>
      <c r="AO58" s="311"/>
      <c r="AP58" s="333"/>
      <c r="AQ58" s="311"/>
      <c r="AR58" s="335"/>
      <c r="AS58" s="311"/>
      <c r="AT58" s="333"/>
      <c r="AU58" s="311"/>
      <c r="AV58" s="333"/>
      <c r="AW58" s="311"/>
      <c r="AX58" s="333"/>
      <c r="AY58" s="311"/>
      <c r="AZ58" s="163"/>
      <c r="BA58" s="311"/>
      <c r="BB58" s="333"/>
      <c r="BC58" s="311"/>
      <c r="BD58" s="333"/>
      <c r="BE58" s="311"/>
      <c r="BF58" s="333"/>
      <c r="BG58" s="311"/>
      <c r="BH58" s="177"/>
      <c r="BI58" s="293"/>
      <c r="BJ58" s="349"/>
      <c r="BK58" s="339"/>
      <c r="BL58" s="234"/>
      <c r="BM58" s="234"/>
      <c r="BN58" s="234"/>
      <c r="BO58" s="234"/>
      <c r="BP58" s="234"/>
      <c r="BQ58" s="234"/>
      <c r="BR58" s="237"/>
      <c r="BS58" s="234"/>
      <c r="BT58" s="237"/>
      <c r="BU58" s="234"/>
      <c r="CB58" s="231"/>
      <c r="CC58" s="231"/>
      <c r="CD58" s="231"/>
      <c r="CE58" s="231"/>
      <c r="CF58" s="231"/>
      <c r="CH58" s="22"/>
      <c r="CI58" s="22"/>
      <c r="CJ58" s="22"/>
      <c r="CK58" s="22"/>
      <c r="DN58" s="49"/>
    </row>
    <row r="59" customFormat="false" ht="10.1" hidden="false" customHeight="true" outlineLevel="0" collapsed="false">
      <c r="A59" s="312" t="n">
        <v>25</v>
      </c>
      <c r="B59" s="269" t="n">
        <f aca="false">SUM(IF(M58="V",-E58),IF(N58="V",-E58),IF(O58="V",-E58),IF(P58="V",-E58),IF(Q58="V",-E58),IF(R58="V",-E58),IF(S58="V",-E58),IF(U58="V",-E58),IF(V58="V",-E58),IF(W58="V",-E58),IF(X58="V",-E58),IF(Y58="V",-E58),IF(Z58="V",-E58),IF(AA58="V",-E58),IF(M58="H",-E58),IF(N58="H",-E58),IF(O58="H",-E58),IF(P58="H",-E58),IF(Q58="H",-E58),IF(R58="H",-E58),IF(S58="H",-E58),IF(U58="H",-E58),IF(V58="H",-E58),IF(W58="H",-E58),IF(X58="H",-E58),IF(Y58="H",-E58),IF(Z58="H",-E58),IF(AA58="H",-E58))</f>
        <v>0</v>
      </c>
      <c r="C59" s="308" t="n">
        <f aca="false">SUM(IF(M58="S",-E58),IF(N58="S",-E58),IF(O58="S",-E58),IF(P58="S",-E58),IF(Q58="S",-E58),IF(R58="S",-E58),IF(S58="S",-E58),IF(U58="S",-E58),IF(V58="S",-E58),IF(W58="S",-E58),IF(X58="S",-E58),IF(Y58="S",-E58),IF(Z58="S",-E58),IF(AA58="S",-E58))</f>
        <v>0</v>
      </c>
      <c r="D59" s="269" t="n">
        <f aca="false">(I59*80)-(K59-(B59+C59))</f>
        <v>0</v>
      </c>
      <c r="E59" s="272" t="n">
        <v>12</v>
      </c>
      <c r="F59" s="351"/>
      <c r="G59" s="314" t="s">
        <v>257</v>
      </c>
      <c r="H59" s="315" t="s">
        <v>283</v>
      </c>
      <c r="I59" s="316" t="n">
        <f aca="false">'Master Pay Period 1'!I59</f>
        <v>0</v>
      </c>
      <c r="J59" s="317" t="n">
        <f aca="false">BM59/80</f>
        <v>0</v>
      </c>
      <c r="K59" s="347" t="n">
        <f aca="false">E59*BU59</f>
        <v>0</v>
      </c>
      <c r="L59" s="348"/>
      <c r="M59" s="320"/>
      <c r="N59" s="320" t="n">
        <f aca="false">IF(Benchmark!$D$17&gt;SUM(N57+N55+N53+N51+N49+N47,N45,N43,N41,N39,N37,N35,N33),1,0)</f>
        <v>0</v>
      </c>
      <c r="O59" s="320"/>
      <c r="P59" s="320"/>
      <c r="Q59" s="320"/>
      <c r="R59" s="320"/>
      <c r="S59" s="320" t="n">
        <f aca="false">IF(Benchmark!$B$17&gt;SUM(S57+S55+S53+S51+S49+S47+S45+S43+S41+S39,S37,S35,S33),1,0)</f>
        <v>0</v>
      </c>
      <c r="T59" s="335"/>
      <c r="U59" s="320" t="n">
        <f aca="false">IF(Benchmark!$B$17&gt;SUM(U57+U55+U53+U51+U49+U47+U45+U43+U41+U39,U37,U35,U33),1,0)</f>
        <v>0</v>
      </c>
      <c r="V59" s="320"/>
      <c r="W59" s="320"/>
      <c r="X59" s="320"/>
      <c r="Y59" s="320"/>
      <c r="Z59" s="320"/>
      <c r="AA59" s="320"/>
      <c r="AB59" s="69"/>
      <c r="AC59" s="320"/>
      <c r="AD59" s="320"/>
      <c r="AE59" s="320"/>
      <c r="AF59" s="320" t="n">
        <f aca="false">IF(Benchmark!$D$17&gt;SUM(AF57+AF55+AF53+AF51+AF49+AF47,AF45,AF43,AF41,AF39,AF37,AF35,AF33),1,0)</f>
        <v>0</v>
      </c>
      <c r="AG59" s="356"/>
      <c r="AH59" s="320"/>
      <c r="AI59" s="320"/>
      <c r="AJ59" s="284"/>
      <c r="AK59" s="320"/>
      <c r="AL59" s="320" t="n">
        <f aca="false">IF(Benchmark!$D$17&gt;SUM(AL57+AL55+AL53+AL51+AL49+AL47,AL45,AL43,AL41,AL39,AL37,AL35,AL33),1,0)</f>
        <v>0</v>
      </c>
      <c r="AM59" s="320"/>
      <c r="AN59" s="356"/>
      <c r="AO59" s="356"/>
      <c r="AP59" s="320"/>
      <c r="AQ59" s="320" t="n">
        <f aca="false">IF(Benchmark!$B$17&gt;SUM(AQ57+AQ55+AQ53+AQ51+AQ49+AQ47+AQ45+AQ43+AQ41+AQ39+AQ37+AQ35+AQ33),1,0)</f>
        <v>0</v>
      </c>
      <c r="AR59" s="335"/>
      <c r="AS59" s="320" t="n">
        <f aca="false">IF(Benchmark!$B$17&gt;SUM(AS57+AS55+AS53+AS51+AS49+AS47+AS45+AS43+AS41+AS39+AS37+AS35+AS33),1,0)</f>
        <v>0</v>
      </c>
      <c r="AT59" s="320"/>
      <c r="AU59" s="320"/>
      <c r="AV59" s="320"/>
      <c r="AW59" s="320"/>
      <c r="AX59" s="320" t="n">
        <f aca="false">IF(Benchmark!$D$17&gt;SUM(AX57+AX55+AX53+AX51+AX49+AX47,AX45,AX43,AX41,AX39,AX37,AX35,AX33),1,0)</f>
        <v>0</v>
      </c>
      <c r="AY59" s="320"/>
      <c r="AZ59" s="69"/>
      <c r="BA59" s="320"/>
      <c r="BB59" s="320"/>
      <c r="BC59" s="320"/>
      <c r="BD59" s="320"/>
      <c r="BE59" s="320" t="n">
        <f aca="false">IF(Benchmark!$D$17&gt;SUM(BE57+BE55+BE53+BE51+BE49+BE47,BE45,BE43,BE41,BE39,BE37,BE35,BE33),1,0)</f>
        <v>0</v>
      </c>
      <c r="BF59" s="321"/>
      <c r="BG59" s="320"/>
      <c r="BH59" s="177"/>
      <c r="BI59" s="293"/>
      <c r="BJ59" s="349"/>
      <c r="BK59" s="339"/>
      <c r="BL59" s="234" t="n">
        <f aca="false">I59*80</f>
        <v>0</v>
      </c>
      <c r="BM59" s="234" t="n">
        <f aca="false">BU59*E59</f>
        <v>0</v>
      </c>
      <c r="BN59" s="234" t="n">
        <f aca="false">BL59-BM59</f>
        <v>0</v>
      </c>
      <c r="BO59" s="234" t="n">
        <f aca="false">BN59/80</f>
        <v>0</v>
      </c>
      <c r="BP59" s="234" t="n">
        <f aca="false">B60/(80)</f>
        <v>0</v>
      </c>
      <c r="BQ59" s="234" t="n">
        <f aca="false">SUM(SUM(BO59,BP59))</f>
        <v>0</v>
      </c>
      <c r="BR59" s="237" t="n">
        <f aca="false">A59*0.28</f>
        <v>7</v>
      </c>
      <c r="BS59" s="234" t="n">
        <f aca="false">D59*A59</f>
        <v>0</v>
      </c>
      <c r="BT59" s="237" t="n">
        <f aca="false">(BR59+A59)*(D59)*26</f>
        <v>0</v>
      </c>
      <c r="BU59" s="234" t="n">
        <f aca="false">SUM(SUM(M59:AA59))</f>
        <v>0</v>
      </c>
      <c r="CB59" s="231"/>
      <c r="CC59" s="231"/>
      <c r="CD59" s="231"/>
      <c r="CE59" s="231"/>
      <c r="CF59" s="231"/>
      <c r="CH59" s="22"/>
      <c r="CI59" s="22"/>
      <c r="CJ59" s="22"/>
      <c r="CK59" s="22"/>
      <c r="DN59" s="49"/>
    </row>
    <row r="60" customFormat="false" ht="10.1" hidden="false" customHeight="true" outlineLevel="0" collapsed="false">
      <c r="A60" s="312"/>
      <c r="B60" s="269"/>
      <c r="C60" s="308"/>
      <c r="D60" s="269"/>
      <c r="E60" s="309"/>
      <c r="F60" s="331"/>
      <c r="H60" s="274"/>
      <c r="I60" s="275"/>
      <c r="J60" s="276"/>
      <c r="K60" s="277"/>
      <c r="L60" s="278"/>
      <c r="M60" s="311"/>
      <c r="N60" s="311"/>
      <c r="O60" s="311"/>
      <c r="P60" s="311"/>
      <c r="Q60" s="311"/>
      <c r="R60" s="311"/>
      <c r="S60" s="311"/>
      <c r="T60" s="335"/>
      <c r="U60" s="311"/>
      <c r="V60" s="311"/>
      <c r="W60" s="311"/>
      <c r="X60" s="311"/>
      <c r="Y60" s="311"/>
      <c r="Z60" s="311"/>
      <c r="AA60" s="311"/>
      <c r="AB60" s="163"/>
      <c r="AC60" s="311"/>
      <c r="AD60" s="311"/>
      <c r="AE60" s="311"/>
      <c r="AF60" s="311"/>
      <c r="AG60" s="311"/>
      <c r="AH60" s="311"/>
      <c r="AI60" s="311"/>
      <c r="AJ60" s="284"/>
      <c r="AK60" s="311"/>
      <c r="AL60" s="311"/>
      <c r="AM60" s="311"/>
      <c r="AN60" s="311"/>
      <c r="AO60" s="311"/>
      <c r="AP60" s="311"/>
      <c r="AQ60" s="311"/>
      <c r="AR60" s="335"/>
      <c r="AS60" s="311"/>
      <c r="AT60" s="311"/>
      <c r="AU60" s="311"/>
      <c r="AV60" s="311"/>
      <c r="AW60" s="311"/>
      <c r="AX60" s="311"/>
      <c r="AY60" s="311"/>
      <c r="AZ60" s="163"/>
      <c r="BA60" s="311"/>
      <c r="BB60" s="311"/>
      <c r="BC60" s="311"/>
      <c r="BD60" s="311"/>
      <c r="BE60" s="311"/>
      <c r="BF60" s="311"/>
      <c r="BG60" s="311"/>
      <c r="BH60" s="177"/>
      <c r="BI60" s="293"/>
      <c r="BJ60" s="349"/>
      <c r="BK60" s="339"/>
      <c r="BL60" s="234"/>
      <c r="BM60" s="234"/>
      <c r="BN60" s="234"/>
      <c r="BO60" s="234"/>
      <c r="BP60" s="234"/>
      <c r="BQ60" s="234"/>
      <c r="BR60" s="237"/>
      <c r="BS60" s="234"/>
      <c r="BT60" s="237"/>
      <c r="BU60" s="234"/>
      <c r="CB60" s="231"/>
      <c r="CC60" s="231"/>
      <c r="CD60" s="231"/>
      <c r="CE60" s="231"/>
      <c r="CF60" s="231"/>
      <c r="CH60" s="22"/>
      <c r="CI60" s="22"/>
      <c r="CJ60" s="22"/>
      <c r="CK60" s="22"/>
      <c r="DN60" s="49"/>
    </row>
    <row r="61" customFormat="false" ht="10.1" hidden="false" customHeight="true" outlineLevel="0" collapsed="false">
      <c r="A61" s="312" t="n">
        <v>25</v>
      </c>
      <c r="B61" s="269" t="n">
        <f aca="false">SUM(IF(M60="V",-E60),IF(N60="V",-E60),IF(O60="V",-E60),IF(P60="V",-E60),IF(Q60="V",-E60),IF(R60="V",-E60),IF(S60="V",-E60),IF(U60="V",-E60),IF(V60="V",-E60),IF(W60="V",-E60),IF(X60="V",-E60),IF(Y60="V",-E60),IF(Z60="V",-E60),IF(AA60="V",-E60),IF(M60="H",-E60),IF(N60="H",-E60),IF(O60="H",-E60),IF(P60="H",-E60),IF(Q60="H",-E60),IF(R60="H",-E60),IF(S60="H",-E60),IF(U60="H",-E60),IF(V60="H",-E60),IF(W60="H",-E60),IF(X60="H",-E60),IF(Y60="H",-E60),IF(Z60="H",-E60),IF(AA60="H",-E60))</f>
        <v>0</v>
      </c>
      <c r="C61" s="308" t="n">
        <f aca="false">SUM(IF(M60="S",-E60),IF(N60="S",-E60),IF(O60="S",-E60),IF(P60="S",-E60),IF(Q60="S",-E60),IF(R60="S",-E60),IF(S60="S",-E60),IF(U60="S",-E60),IF(V60="S",-E60),IF(W60="S",-E60),IF(X60="S",-E60),IF(Y60="S",-E60),IF(Z60="S",-E60),IF(AA60="S",-E60))</f>
        <v>0</v>
      </c>
      <c r="D61" s="269" t="n">
        <f aca="false">(I61*80)-(K61-(B61+C61))</f>
        <v>0</v>
      </c>
      <c r="E61" s="272" t="n">
        <v>12</v>
      </c>
      <c r="F61" s="326"/>
      <c r="G61" s="351" t="s">
        <v>257</v>
      </c>
      <c r="H61" s="315" t="s">
        <v>282</v>
      </c>
      <c r="I61" s="316" t="n">
        <f aca="false">'Master Pay Period 1'!I61</f>
        <v>0</v>
      </c>
      <c r="J61" s="317" t="n">
        <f aca="false">BM61/80</f>
        <v>0</v>
      </c>
      <c r="K61" s="347" t="n">
        <f aca="false">E61*BU61</f>
        <v>0</v>
      </c>
      <c r="L61" s="348"/>
      <c r="M61" s="320"/>
      <c r="N61" s="320"/>
      <c r="O61" s="320"/>
      <c r="P61" s="320"/>
      <c r="Q61" s="320" t="n">
        <f aca="false">IF(Benchmark!$D$17&gt;SUM(Q59+Q57+Q55+Q53+Q51,Q49,Q47,Q45,Q43,Q41,Q39,Q37,Q35,Q33),1,0)</f>
        <v>0</v>
      </c>
      <c r="R61" s="320"/>
      <c r="S61" s="320"/>
      <c r="T61" s="335"/>
      <c r="U61" s="320"/>
      <c r="V61" s="355"/>
      <c r="W61" s="320"/>
      <c r="X61" s="320"/>
      <c r="Y61" s="320" t="n">
        <f aca="false">IF(Benchmark!$D$17&gt;SUM(Y59+Y57+Y55+Y53+Y51,Y49,Y47,Y45,Y43,Y41,Y39,Y37,Y35,Y33),1,0)</f>
        <v>0</v>
      </c>
      <c r="Z61" s="320"/>
      <c r="AA61" s="320" t="n">
        <f aca="false">IF(Benchmark!$B$17&gt;SUM(AA59+AA57+AA55+AA53+AA51+AA49+AA47+AA45+AA43+AA41+AA39,AA37,AA35,AA33),1,0)</f>
        <v>0</v>
      </c>
      <c r="AB61" s="69"/>
      <c r="AC61" s="320" t="n">
        <f aca="false">IF(Benchmark!$B$17&gt;SUM(AC59+AC57+AC55+AC53+AC51+AC49+AC47+AC45+AC43+AC41+AC39+AC37+AC35+AC33),1,0)</f>
        <v>0</v>
      </c>
      <c r="AD61" s="356"/>
      <c r="AE61" s="320"/>
      <c r="AF61" s="320"/>
      <c r="AG61" s="320"/>
      <c r="AH61" s="320"/>
      <c r="AI61" s="320"/>
      <c r="AJ61" s="284"/>
      <c r="AK61" s="320"/>
      <c r="AL61" s="320"/>
      <c r="AM61" s="320" t="n">
        <f aca="false">IF(Benchmark!$D$17&gt;SUM(AM59+AM57+AM55+AM53+AM51,AM49,AM47,AM45,AM43,AM41,AM39,AM37,AM35,AM33),1,0)</f>
        <v>0</v>
      </c>
      <c r="AN61" s="320"/>
      <c r="AO61" s="320" t="n">
        <f aca="false">IF(Benchmark!$D$17&gt;SUM(AO59+AO57+AO55+AO53+AO51,AO49,AO47,AO45,AO43,AO41,AO39,AO37,AO35,AO33),1,0)</f>
        <v>0</v>
      </c>
      <c r="AP61" s="320"/>
      <c r="AQ61" s="320"/>
      <c r="AR61" s="335"/>
      <c r="AS61" s="320"/>
      <c r="AT61" s="320"/>
      <c r="AU61" s="320"/>
      <c r="AV61" s="320"/>
      <c r="AW61" s="320"/>
      <c r="AX61" s="356"/>
      <c r="AY61" s="320" t="n">
        <f aca="false">IF(Benchmark!$B$17&gt;SUM(AY59+AY57+AY55+AY53+AY51+AY49+AY47+AY45+AY43+AY41+AY39+AY37+AY35+AY33),1,0)</f>
        <v>0</v>
      </c>
      <c r="AZ61" s="69"/>
      <c r="BA61" s="320" t="n">
        <f aca="false">IF(Benchmark!$B$17&gt;SUM(BA59+BA57+BA55+BA53+BA51+BA49+BA47+BA45+BA43+BA41+BA39+BA37+BA35+BA33),1,0)</f>
        <v>0</v>
      </c>
      <c r="BB61" s="320"/>
      <c r="BC61" s="320"/>
      <c r="BD61" s="320"/>
      <c r="BE61" s="320"/>
      <c r="BF61" s="320" t="n">
        <f aca="false">IF(Benchmark!$D$17&gt;SUM(BF59+BF57+BF55+BF53+BF51,BF49,BF47,BF45,BF43,BF41,BF39,BF37,BF35,BF33),1,0)</f>
        <v>0</v>
      </c>
      <c r="BG61" s="320"/>
      <c r="BH61" s="177"/>
      <c r="BI61" s="293"/>
      <c r="BJ61" s="349"/>
      <c r="BK61" s="339"/>
      <c r="BL61" s="234" t="n">
        <f aca="false">I61*80</f>
        <v>0</v>
      </c>
      <c r="BM61" s="234" t="n">
        <f aca="false">BU61*E61</f>
        <v>0</v>
      </c>
      <c r="BN61" s="234" t="n">
        <f aca="false">BL61-BM61</f>
        <v>0</v>
      </c>
      <c r="BO61" s="234" t="n">
        <f aca="false">BN61/80</f>
        <v>0</v>
      </c>
      <c r="BP61" s="234" t="n">
        <f aca="false">B62/(80)</f>
        <v>0</v>
      </c>
      <c r="BQ61" s="234" t="n">
        <f aca="false">SUM(SUM(BO61,BP61))</f>
        <v>0</v>
      </c>
      <c r="BR61" s="237" t="n">
        <f aca="false">A61*0.28</f>
        <v>7</v>
      </c>
      <c r="BS61" s="234" t="n">
        <f aca="false">D61*A61</f>
        <v>0</v>
      </c>
      <c r="BT61" s="237" t="n">
        <f aca="false">(BR61+A61)*(D61)*26</f>
        <v>0</v>
      </c>
      <c r="BU61" s="234" t="n">
        <f aca="false">SUM(SUM(M61:AA61))</f>
        <v>0</v>
      </c>
      <c r="CB61" s="231"/>
      <c r="CC61" s="231"/>
      <c r="CD61" s="231"/>
      <c r="CE61" s="231"/>
      <c r="CF61" s="231"/>
      <c r="CH61" s="22"/>
      <c r="CI61" s="22"/>
      <c r="CJ61" s="22"/>
      <c r="CK61" s="22"/>
      <c r="DN61" s="49"/>
    </row>
    <row r="62" customFormat="false" ht="10.1" hidden="false" customHeight="true" outlineLevel="0" collapsed="false">
      <c r="A62" s="312"/>
      <c r="B62" s="269"/>
      <c r="C62" s="308"/>
      <c r="D62" s="269"/>
      <c r="E62" s="309"/>
      <c r="F62" s="310"/>
      <c r="G62" s="310"/>
      <c r="H62" s="303"/>
      <c r="I62" s="304"/>
      <c r="J62" s="276"/>
      <c r="K62" s="277"/>
      <c r="L62" s="278"/>
      <c r="M62" s="40"/>
      <c r="N62" s="40"/>
      <c r="O62" s="40"/>
      <c r="P62" s="40"/>
      <c r="Q62" s="40"/>
      <c r="R62" s="40"/>
      <c r="S62" s="40"/>
      <c r="T62" s="281"/>
      <c r="U62" s="40"/>
      <c r="V62" s="40"/>
      <c r="W62" s="40"/>
      <c r="X62" s="40"/>
      <c r="Y62" s="40"/>
      <c r="Z62" s="40"/>
      <c r="AA62" s="40"/>
      <c r="AB62" s="163"/>
      <c r="AC62" s="61"/>
      <c r="AD62" s="61"/>
      <c r="AE62" s="61"/>
      <c r="AF62" s="61"/>
      <c r="AG62" s="61"/>
      <c r="AH62" s="61"/>
      <c r="AI62" s="61"/>
      <c r="AJ62" s="69"/>
      <c r="AK62" s="61"/>
      <c r="AL62" s="61"/>
      <c r="AM62" s="61"/>
      <c r="AN62" s="61"/>
      <c r="AO62" s="61"/>
      <c r="AP62" s="61"/>
      <c r="AQ62" s="61"/>
      <c r="AR62" s="357"/>
      <c r="AS62" s="40"/>
      <c r="AT62" s="40"/>
      <c r="AU62" s="40"/>
      <c r="AV62" s="40"/>
      <c r="AW62" s="40"/>
      <c r="AX62" s="40"/>
      <c r="AY62" s="40"/>
      <c r="AZ62" s="281"/>
      <c r="BA62" s="40"/>
      <c r="BB62" s="40"/>
      <c r="BC62" s="40"/>
      <c r="BD62" s="40"/>
      <c r="BE62" s="40"/>
      <c r="BF62" s="40"/>
      <c r="BG62" s="40"/>
      <c r="BH62" s="177"/>
      <c r="BI62" s="293"/>
      <c r="BJ62" s="349"/>
      <c r="BK62" s="339"/>
      <c r="BL62" s="234"/>
      <c r="BM62" s="234"/>
      <c r="BN62" s="234"/>
      <c r="BO62" s="234"/>
      <c r="BP62" s="234"/>
      <c r="BQ62" s="234"/>
      <c r="BR62" s="237"/>
      <c r="BS62" s="234"/>
      <c r="BT62" s="237"/>
      <c r="BU62" s="234"/>
      <c r="CB62" s="231"/>
      <c r="CC62" s="231"/>
      <c r="CD62" s="231"/>
      <c r="CE62" s="231"/>
      <c r="CF62" s="231"/>
      <c r="CH62" s="22"/>
      <c r="CI62" s="22"/>
      <c r="CJ62" s="22"/>
      <c r="CK62" s="22"/>
      <c r="DN62" s="49"/>
    </row>
    <row r="63" customFormat="false" ht="10.1" hidden="false" customHeight="true" outlineLevel="0" collapsed="false">
      <c r="A63" s="312"/>
      <c r="B63" s="269"/>
      <c r="C63" s="308"/>
      <c r="D63" s="269"/>
      <c r="E63" s="358"/>
      <c r="F63" s="310"/>
      <c r="G63" s="310"/>
      <c r="H63" s="310"/>
      <c r="I63" s="325"/>
      <c r="J63" s="350"/>
      <c r="K63" s="258"/>
      <c r="L63" s="221"/>
      <c r="M63" s="311"/>
      <c r="N63" s="311"/>
      <c r="O63" s="311"/>
      <c r="P63" s="311"/>
      <c r="Q63" s="311"/>
      <c r="R63" s="311"/>
      <c r="S63" s="311"/>
      <c r="T63" s="281"/>
      <c r="U63" s="311"/>
      <c r="V63" s="311"/>
      <c r="W63" s="311"/>
      <c r="X63" s="311"/>
      <c r="Y63" s="311"/>
      <c r="Z63" s="311"/>
      <c r="AA63" s="311"/>
      <c r="AB63" s="69"/>
      <c r="AC63" s="311"/>
      <c r="AD63" s="311"/>
      <c r="AE63" s="311"/>
      <c r="AF63" s="311"/>
      <c r="AG63" s="311"/>
      <c r="AH63" s="311"/>
      <c r="AI63" s="311"/>
      <c r="AJ63" s="69"/>
      <c r="AK63" s="311"/>
      <c r="AL63" s="311"/>
      <c r="AM63" s="311"/>
      <c r="AN63" s="311"/>
      <c r="AO63" s="311"/>
      <c r="AP63" s="311"/>
      <c r="AQ63" s="311"/>
      <c r="AR63" s="69"/>
      <c r="AS63" s="311"/>
      <c r="AT63" s="311"/>
      <c r="AU63" s="311"/>
      <c r="AV63" s="311"/>
      <c r="AW63" s="311"/>
      <c r="AX63" s="311"/>
      <c r="AY63" s="311"/>
      <c r="AZ63" s="281"/>
      <c r="BA63" s="311"/>
      <c r="BB63" s="311"/>
      <c r="BC63" s="311"/>
      <c r="BD63" s="311"/>
      <c r="BE63" s="311"/>
      <c r="BF63" s="311"/>
      <c r="BG63" s="311"/>
      <c r="BH63" s="177"/>
      <c r="BI63" s="293"/>
      <c r="BJ63" s="349"/>
      <c r="BK63" s="339"/>
      <c r="BL63" s="234"/>
      <c r="BM63" s="234"/>
      <c r="BN63" s="234"/>
      <c r="BO63" s="234"/>
      <c r="BP63" s="234"/>
      <c r="BQ63" s="234"/>
      <c r="BR63" s="237"/>
      <c r="BS63" s="234"/>
      <c r="BT63" s="237"/>
      <c r="BU63" s="234"/>
      <c r="CB63" s="231"/>
      <c r="CC63" s="231"/>
      <c r="CD63" s="231"/>
      <c r="CE63" s="231"/>
      <c r="CF63" s="231"/>
      <c r="CH63" s="22"/>
      <c r="CI63" s="22"/>
      <c r="CJ63" s="22"/>
      <c r="CK63" s="22"/>
      <c r="DN63" s="49"/>
    </row>
    <row r="64" customFormat="false" ht="10.1" hidden="false" customHeight="true" outlineLevel="0" collapsed="false">
      <c r="A64" s="312" t="n">
        <v>25</v>
      </c>
      <c r="B64" s="269"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4" s="308" t="n">
        <f aca="false">SUM(IF(M63="S",-E63),IF(N63="S",-E63),IF(O63="S",-E63),IF(P63="S",-E63),IF(Q63="S",-E63),IF(R63="S",-E63),IF(S63="S",-E63),IF(U63="S",-E63),IF(V63="S",-E63),IF(W63="S",-E63),IF(X63="S",-E63),IF(Y63="S",-E63),IF(Z63="S",-E63),IF(AA63="S",-E63))</f>
        <v>0</v>
      </c>
      <c r="D64" s="269" t="n">
        <f aca="false">(I64*80)-(K64-(B64+C64))</f>
        <v>0</v>
      </c>
      <c r="E64" s="272" t="n">
        <v>8</v>
      </c>
      <c r="F64" s="314"/>
      <c r="G64" s="314" t="s">
        <v>257</v>
      </c>
      <c r="H64" s="315" t="s">
        <v>284</v>
      </c>
      <c r="I64" s="316" t="n">
        <f aca="false">'Master Pay Period 1'!I64</f>
        <v>0</v>
      </c>
      <c r="J64" s="317" t="n">
        <f aca="false">BM64/80</f>
        <v>0</v>
      </c>
      <c r="K64" s="347" t="n">
        <f aca="false">E64*BU64</f>
        <v>0</v>
      </c>
      <c r="L64" s="348"/>
      <c r="M64" s="320"/>
      <c r="N64" s="320"/>
      <c r="O64" s="320"/>
      <c r="P64" s="320"/>
      <c r="Q64" s="320"/>
      <c r="R64" s="320"/>
      <c r="S64" s="320"/>
      <c r="T64" s="281"/>
      <c r="U64" s="320"/>
      <c r="V64" s="320"/>
      <c r="W64" s="320"/>
      <c r="X64" s="320"/>
      <c r="Y64" s="320"/>
      <c r="Z64" s="320"/>
      <c r="AA64" s="320"/>
      <c r="AB64" s="163"/>
      <c r="AC64" s="356"/>
      <c r="AD64" s="356"/>
      <c r="AE64" s="356"/>
      <c r="AF64" s="356"/>
      <c r="AG64" s="356"/>
      <c r="AH64" s="356"/>
      <c r="AI64" s="356"/>
      <c r="AJ64" s="69"/>
      <c r="AK64" s="356"/>
      <c r="AL64" s="356"/>
      <c r="AM64" s="356"/>
      <c r="AN64" s="356"/>
      <c r="AO64" s="356"/>
      <c r="AP64" s="356"/>
      <c r="AQ64" s="356"/>
      <c r="AR64" s="357"/>
      <c r="AS64" s="320"/>
      <c r="AT64" s="320"/>
      <c r="AU64" s="320"/>
      <c r="AV64" s="320"/>
      <c r="AW64" s="320"/>
      <c r="AX64" s="320"/>
      <c r="AY64" s="320"/>
      <c r="AZ64" s="281"/>
      <c r="BA64" s="320"/>
      <c r="BB64" s="320"/>
      <c r="BC64" s="320"/>
      <c r="BD64" s="320"/>
      <c r="BE64" s="320"/>
      <c r="BF64" s="320"/>
      <c r="BG64" s="320"/>
      <c r="BH64" s="177"/>
      <c r="BI64" s="293"/>
      <c r="BJ64" s="349"/>
      <c r="BK64" s="339"/>
      <c r="BL64" s="234" t="n">
        <f aca="false">I64*80</f>
        <v>0</v>
      </c>
      <c r="BM64" s="234" t="n">
        <f aca="false">BU64*E64</f>
        <v>0</v>
      </c>
      <c r="BN64" s="234" t="n">
        <f aca="false">BL64-BM64</f>
        <v>0</v>
      </c>
      <c r="BO64" s="234" t="n">
        <f aca="false">BN64/80</f>
        <v>0</v>
      </c>
      <c r="BP64" s="234" t="n">
        <f aca="false">B65/(80)</f>
        <v>0</v>
      </c>
      <c r="BQ64" s="234" t="n">
        <f aca="false">SUM(SUM(BO64,BP64))</f>
        <v>0</v>
      </c>
      <c r="BR64" s="237" t="n">
        <f aca="false">A64*0.28</f>
        <v>7</v>
      </c>
      <c r="BS64" s="234" t="n">
        <f aca="false">D64*A64</f>
        <v>0</v>
      </c>
      <c r="BT64" s="237" t="n">
        <f aca="false">(BR64+A64)*(D64)*26</f>
        <v>0</v>
      </c>
      <c r="BU64" s="234" t="n">
        <f aca="false">SUM(SUM(M64:AA64))</f>
        <v>0</v>
      </c>
      <c r="CB64" s="231"/>
      <c r="CC64" s="231"/>
      <c r="CD64" s="231"/>
      <c r="CE64" s="231"/>
      <c r="CF64" s="231"/>
      <c r="CH64" s="22"/>
      <c r="CI64" s="22"/>
      <c r="CJ64" s="22"/>
      <c r="CK64" s="22"/>
      <c r="DN64" s="49"/>
    </row>
    <row r="65" customFormat="false" ht="10.1" hidden="false" customHeight="true" outlineLevel="0" collapsed="false">
      <c r="A65" s="359"/>
      <c r="B65" s="258"/>
      <c r="C65" s="235"/>
      <c r="D65" s="171"/>
      <c r="H65" s="172"/>
      <c r="I65" s="174"/>
      <c r="J65" s="175"/>
      <c r="L65" s="230"/>
      <c r="M65" s="284"/>
      <c r="N65" s="284"/>
      <c r="O65" s="284"/>
      <c r="P65" s="284"/>
      <c r="Q65" s="284"/>
      <c r="R65" s="284"/>
      <c r="S65" s="284"/>
      <c r="T65" s="281"/>
      <c r="U65" s="284"/>
      <c r="V65" s="284"/>
      <c r="W65" s="284"/>
      <c r="X65" s="284"/>
      <c r="Y65" s="284"/>
      <c r="Z65" s="284"/>
      <c r="AA65" s="284"/>
      <c r="AB65" s="69"/>
      <c r="AC65" s="165"/>
      <c r="AD65" s="165"/>
      <c r="AE65" s="165"/>
      <c r="AF65" s="165"/>
      <c r="AG65" s="165"/>
      <c r="AH65" s="165"/>
      <c r="AI65" s="165"/>
      <c r="AJ65" s="165"/>
      <c r="AK65" s="165"/>
      <c r="AL65" s="165"/>
      <c r="AM65" s="165"/>
      <c r="AN65" s="165"/>
      <c r="AO65" s="165"/>
      <c r="AP65" s="165"/>
      <c r="AQ65" s="165"/>
      <c r="AR65" s="360"/>
      <c r="AS65" s="284"/>
      <c r="AT65" s="284"/>
      <c r="AU65" s="284"/>
      <c r="AV65" s="284"/>
      <c r="AW65" s="284"/>
      <c r="AX65" s="284"/>
      <c r="AY65" s="284"/>
      <c r="AZ65" s="284"/>
      <c r="BA65" s="284"/>
      <c r="BB65" s="284"/>
      <c r="BC65" s="284"/>
      <c r="BD65" s="284"/>
      <c r="BE65" s="284"/>
      <c r="BF65" s="284"/>
      <c r="BG65" s="284"/>
      <c r="BH65" s="177"/>
      <c r="BI65" s="293"/>
      <c r="BJ65" s="349"/>
      <c r="BK65" s="339"/>
      <c r="CB65" s="231"/>
      <c r="CC65" s="231"/>
      <c r="CD65" s="231"/>
      <c r="CE65" s="231"/>
      <c r="CF65" s="231"/>
      <c r="CH65" s="22"/>
      <c r="CI65" s="22"/>
      <c r="CJ65" s="22"/>
      <c r="CK65" s="22"/>
      <c r="DN65" s="49"/>
    </row>
    <row r="66" customFormat="false" ht="10.1" hidden="false" customHeight="true" outlineLevel="0" collapsed="false">
      <c r="A66" s="312"/>
      <c r="B66" s="269"/>
      <c r="C66" s="308"/>
      <c r="D66" s="269"/>
      <c r="E66" s="358"/>
      <c r="F66" s="310"/>
      <c r="G66" s="310"/>
      <c r="H66" s="310"/>
      <c r="I66" s="325"/>
      <c r="J66" s="350"/>
      <c r="K66" s="258"/>
      <c r="L66" s="221"/>
      <c r="M66" s="311"/>
      <c r="N66" s="311"/>
      <c r="O66" s="311"/>
      <c r="P66" s="311"/>
      <c r="Q66" s="311"/>
      <c r="R66" s="311"/>
      <c r="S66" s="311"/>
      <c r="T66" s="281"/>
      <c r="U66" s="311"/>
      <c r="V66" s="311"/>
      <c r="W66" s="311"/>
      <c r="X66" s="311"/>
      <c r="Y66" s="311"/>
      <c r="Z66" s="311"/>
      <c r="AA66" s="311"/>
      <c r="AB66" s="163"/>
      <c r="AC66" s="361"/>
      <c r="AD66" s="361"/>
      <c r="AE66" s="361"/>
      <c r="AF66" s="361"/>
      <c r="AG66" s="361"/>
      <c r="AH66" s="361"/>
      <c r="AI66" s="361"/>
      <c r="AJ66" s="69"/>
      <c r="AK66" s="361"/>
      <c r="AL66" s="361"/>
      <c r="AM66" s="361"/>
      <c r="AN66" s="361"/>
      <c r="AO66" s="361"/>
      <c r="AP66" s="361"/>
      <c r="AQ66" s="361"/>
      <c r="AR66" s="69"/>
      <c r="AS66" s="311"/>
      <c r="AT66" s="311"/>
      <c r="AU66" s="311"/>
      <c r="AV66" s="311"/>
      <c r="AW66" s="311"/>
      <c r="AX66" s="311"/>
      <c r="AY66" s="311"/>
      <c r="AZ66" s="281"/>
      <c r="BA66" s="311"/>
      <c r="BB66" s="311"/>
      <c r="BC66" s="311"/>
      <c r="BD66" s="311"/>
      <c r="BE66" s="311"/>
      <c r="BF66" s="311"/>
      <c r="BG66" s="311"/>
      <c r="BH66" s="177"/>
      <c r="BI66" s="293"/>
      <c r="BJ66" s="349"/>
      <c r="BK66" s="339"/>
      <c r="BL66" s="234"/>
      <c r="BM66" s="234"/>
      <c r="BN66" s="234"/>
      <c r="BO66" s="234"/>
      <c r="BP66" s="234"/>
      <c r="BQ66" s="234"/>
      <c r="BR66" s="237"/>
      <c r="BS66" s="234"/>
      <c r="BT66" s="237"/>
      <c r="BU66" s="234"/>
      <c r="CB66" s="231"/>
      <c r="CC66" s="231"/>
      <c r="CD66" s="231"/>
      <c r="CE66" s="231"/>
      <c r="CF66" s="231"/>
      <c r="CH66" s="22"/>
      <c r="CI66" s="22"/>
      <c r="CJ66" s="22"/>
      <c r="CK66" s="22"/>
      <c r="DN66" s="49"/>
    </row>
    <row r="67" customFormat="false" ht="10.1" hidden="false" customHeight="true" outlineLevel="0" collapsed="false">
      <c r="A67" s="312" t="n">
        <v>25</v>
      </c>
      <c r="B67" s="269" t="n">
        <f aca="false">SUM(IF(M66="V",-E66),IF(N66="V",-E66),IF(O66="V",-E66),IF(P66="V",-E66),IF(Q66="V",-E66),IF(R66="V",-E66),IF(S66="V",-E66),IF(U66="V",-E66),IF(V66="V",-E66),IF(W66="V",-E66),IF(X66="V",-E66),IF(Y66="V",-E66),IF(Z66="V",-E66),IF(AA66="V",-E66),IF(M66="H",-E66),IF(N66="H",-E66),IF(O66="H",-E66),IF(P66="H",-E66),IF(Q66="H",-E66),IF(R66="H",-E66),IF(S66="H",-E66),IF(U66="H",-E66),IF(V66="H",-E66),IF(W66="H",-E66),IF(X66="H",-E66),IF(Y66="H",-E66),IF(Z66="H",-E66),IF(AA66="H",-E66))</f>
        <v>0</v>
      </c>
      <c r="C67" s="308" t="n">
        <f aca="false">SUM(IF(M66="S",-E66),IF(N66="S",-E66),IF(O66="S",-E66),IF(P66="S",-E66),IF(Q66="S",-E66),IF(R66="S",-E66),IF(S66="S",-E66),IF(U66="S",-E66),IF(V66="S",-E66),IF(W66="S",-E66),IF(X66="S",-E66),IF(Y66="S",-E66),IF(Z66="S",-E66),IF(AA66="S",-E66))</f>
        <v>0</v>
      </c>
      <c r="D67" s="269" t="n">
        <f aca="false">(I67*80)-(K67-(B67+C67))</f>
        <v>0</v>
      </c>
      <c r="E67" s="272" t="n">
        <v>12</v>
      </c>
      <c r="F67" s="314"/>
      <c r="G67" s="314" t="s">
        <v>257</v>
      </c>
      <c r="H67" s="315" t="s">
        <v>285</v>
      </c>
      <c r="I67" s="316" t="n">
        <f aca="false">'Master Pay Period 1'!I67</f>
        <v>0</v>
      </c>
      <c r="J67" s="317" t="n">
        <f aca="false">BM67/80</f>
        <v>0</v>
      </c>
      <c r="K67" s="347" t="n">
        <f aca="false">E67*BU67</f>
        <v>0</v>
      </c>
      <c r="L67" s="348"/>
      <c r="M67" s="320"/>
      <c r="N67" s="320"/>
      <c r="O67" s="320"/>
      <c r="P67" s="320"/>
      <c r="Q67" s="320"/>
      <c r="R67" s="320"/>
      <c r="S67" s="320"/>
      <c r="T67" s="281"/>
      <c r="U67" s="320"/>
      <c r="V67" s="320"/>
      <c r="W67" s="320"/>
      <c r="X67" s="320"/>
      <c r="Y67" s="320"/>
      <c r="Z67" s="320"/>
      <c r="AA67" s="320"/>
      <c r="AB67" s="69"/>
      <c r="AC67" s="356"/>
      <c r="AD67" s="356"/>
      <c r="AE67" s="356"/>
      <c r="AF67" s="356"/>
      <c r="AG67" s="356"/>
      <c r="AH67" s="356"/>
      <c r="AI67" s="356"/>
      <c r="AJ67" s="69"/>
      <c r="AK67" s="356"/>
      <c r="AL67" s="356"/>
      <c r="AM67" s="356"/>
      <c r="AN67" s="356"/>
      <c r="AO67" s="356"/>
      <c r="AP67" s="356"/>
      <c r="AQ67" s="356"/>
      <c r="AR67" s="357"/>
      <c r="AS67" s="320"/>
      <c r="AT67" s="320"/>
      <c r="AU67" s="320"/>
      <c r="AV67" s="320"/>
      <c r="AW67" s="320"/>
      <c r="AX67" s="320"/>
      <c r="AY67" s="320"/>
      <c r="AZ67" s="281"/>
      <c r="BA67" s="320"/>
      <c r="BB67" s="320"/>
      <c r="BC67" s="320"/>
      <c r="BD67" s="320"/>
      <c r="BE67" s="320"/>
      <c r="BF67" s="320"/>
      <c r="BG67" s="320"/>
      <c r="BH67" s="177"/>
      <c r="BI67" s="293"/>
      <c r="BJ67" s="349"/>
      <c r="BK67" s="339"/>
      <c r="BL67" s="234" t="n">
        <f aca="false">I67*80</f>
        <v>0</v>
      </c>
      <c r="BM67" s="234" t="n">
        <f aca="false">BU67*E67</f>
        <v>0</v>
      </c>
      <c r="BN67" s="234" t="n">
        <f aca="false">BL67-BM67</f>
        <v>0</v>
      </c>
      <c r="BO67" s="234" t="n">
        <f aca="false">BN67/80</f>
        <v>0</v>
      </c>
      <c r="BP67" s="234" t="n">
        <f aca="false">B68/(80)</f>
        <v>0</v>
      </c>
      <c r="BQ67" s="234" t="n">
        <f aca="false">SUM(SUM(BO67,BP67))</f>
        <v>0</v>
      </c>
      <c r="BR67" s="237" t="n">
        <f aca="false">A67*0.28</f>
        <v>7</v>
      </c>
      <c r="BS67" s="234" t="n">
        <f aca="false">D67*A67</f>
        <v>0</v>
      </c>
      <c r="BT67" s="237" t="n">
        <f aca="false">(BR67+A67)*(D67)*26</f>
        <v>0</v>
      </c>
      <c r="BU67" s="234" t="n">
        <f aca="false">SUM(SUM(M67:AA67))</f>
        <v>0</v>
      </c>
      <c r="CB67" s="231"/>
      <c r="CC67" s="231"/>
      <c r="CD67" s="231"/>
      <c r="CE67" s="231"/>
      <c r="CF67" s="231"/>
      <c r="CH67" s="22"/>
      <c r="CI67" s="22"/>
      <c r="CJ67" s="22"/>
      <c r="CK67" s="22"/>
      <c r="DN67" s="49"/>
    </row>
    <row r="68" customFormat="false" ht="10.1" hidden="false" customHeight="true" outlineLevel="0" collapsed="false">
      <c r="A68" s="312"/>
      <c r="B68" s="269"/>
      <c r="C68" s="308"/>
      <c r="D68" s="269"/>
      <c r="E68" s="303"/>
      <c r="F68" s="310"/>
      <c r="G68" s="289"/>
      <c r="H68" s="303"/>
      <c r="I68" s="304"/>
      <c r="J68" s="350"/>
      <c r="K68" s="277"/>
      <c r="L68" s="278"/>
      <c r="M68" s="311"/>
      <c r="N68" s="311"/>
      <c r="O68" s="311"/>
      <c r="P68" s="311"/>
      <c r="Q68" s="311"/>
      <c r="R68" s="311"/>
      <c r="S68" s="311"/>
      <c r="T68" s="281"/>
      <c r="U68" s="311"/>
      <c r="V68" s="311"/>
      <c r="W68" s="311"/>
      <c r="X68" s="311"/>
      <c r="Y68" s="311"/>
      <c r="Z68" s="311"/>
      <c r="AA68" s="311"/>
      <c r="AB68" s="163"/>
      <c r="AC68" s="361"/>
      <c r="AD68" s="361"/>
      <c r="AE68" s="361"/>
      <c r="AF68" s="361"/>
      <c r="AG68" s="361"/>
      <c r="AH68" s="361"/>
      <c r="AI68" s="361"/>
      <c r="AJ68" s="69"/>
      <c r="AK68" s="361"/>
      <c r="AL68" s="361"/>
      <c r="AM68" s="361"/>
      <c r="AN68" s="361"/>
      <c r="AO68" s="361"/>
      <c r="AP68" s="361"/>
      <c r="AQ68" s="361"/>
      <c r="AR68" s="69"/>
      <c r="AS68" s="311"/>
      <c r="AT68" s="311"/>
      <c r="AU68" s="311"/>
      <c r="AV68" s="311"/>
      <c r="AW68" s="311"/>
      <c r="AX68" s="311"/>
      <c r="AY68" s="311"/>
      <c r="AZ68" s="281"/>
      <c r="BA68" s="311"/>
      <c r="BB68" s="311"/>
      <c r="BC68" s="311"/>
      <c r="BD68" s="311"/>
      <c r="BE68" s="311"/>
      <c r="BF68" s="311"/>
      <c r="BG68" s="311"/>
      <c r="BH68" s="177"/>
      <c r="BI68" s="293"/>
      <c r="BJ68" s="349"/>
      <c r="BK68" s="339"/>
      <c r="BL68" s="234"/>
      <c r="BM68" s="234"/>
      <c r="BN68" s="234"/>
      <c r="BO68" s="234"/>
      <c r="BP68" s="234"/>
      <c r="BQ68" s="234"/>
      <c r="BR68" s="237"/>
      <c r="BS68" s="234"/>
      <c r="BT68" s="237"/>
      <c r="BU68" s="234"/>
      <c r="CB68" s="231"/>
      <c r="CC68" s="231"/>
      <c r="CD68" s="231"/>
      <c r="CE68" s="231"/>
      <c r="CF68" s="231"/>
      <c r="CH68" s="22"/>
      <c r="CI68" s="22"/>
      <c r="CJ68" s="22"/>
      <c r="CK68" s="22"/>
      <c r="DN68" s="49"/>
    </row>
    <row r="69" customFormat="false" ht="10.1" hidden="false" customHeight="true" outlineLevel="0" collapsed="false">
      <c r="A69" s="312" t="n">
        <v>25</v>
      </c>
      <c r="B69" s="269" t="n">
        <f aca="false">SUM(IF(M68="V",-E68),IF(N68="V",-E68),IF(O68="V",-E68),IF(P68="V",-E68),IF(Q68="V",-E68),IF(R68="V",-E68),IF(S68="V",-E68),IF(U68="V",-E68),IF(V68="V",-E68),IF(W68="V",-E68),IF(X68="V",-E68),IF(Y68="V",-E68),IF(Z68="V",-E68),IF(AA68="V",-E68),IF(M68="H",-E68),IF(N68="H",-E68),IF(O68="H",-E68),IF(P68="H",-E68),IF(Q68="H",-E68),IF(R68="H",-E68),IF(S68="H",-E68),IF(U68="H",-E68),IF(V68="H",-E68),IF(W68="H",-E68),IF(X68="H",-E68),IF(Y68="H",-E68),IF(Z68="H",-E68),IF(AA68="H",-E68))</f>
        <v>0</v>
      </c>
      <c r="C69" s="308" t="n">
        <f aca="false">SUM(IF(M68="S",-E68),IF(N68="S",-E68),IF(O68="S",-E68),IF(P68="S",-E68),IF(Q68="S",-E68),IF(R68="S",-E68),IF(S68="S",-E68),IF(U68="S",-E68),IF(V68="S",-E68),IF(W68="S",-E68),IF(X68="S",-E68),IF(Y68="S",-E68),IF(Z68="S",-E68),IF(AA68="S",-E68))</f>
        <v>0</v>
      </c>
      <c r="D69" s="269" t="n">
        <f aca="false">(I69*80)-(K69-(B69+C69))</f>
        <v>0</v>
      </c>
      <c r="E69" s="272" t="n">
        <v>12</v>
      </c>
      <c r="F69" s="314"/>
      <c r="G69" s="314" t="s">
        <v>257</v>
      </c>
      <c r="H69" s="315" t="s">
        <v>285</v>
      </c>
      <c r="I69" s="316" t="n">
        <f aca="false">'Master Pay Period 1'!I69</f>
        <v>0</v>
      </c>
      <c r="J69" s="317" t="n">
        <f aca="false">BM69/80</f>
        <v>0</v>
      </c>
      <c r="K69" s="347" t="n">
        <f aca="false">E69*BU69</f>
        <v>0</v>
      </c>
      <c r="L69" s="348"/>
      <c r="M69" s="320"/>
      <c r="N69" s="321"/>
      <c r="O69" s="320"/>
      <c r="P69" s="321"/>
      <c r="Q69" s="320"/>
      <c r="R69" s="321"/>
      <c r="S69" s="320"/>
      <c r="T69" s="40"/>
      <c r="U69" s="320"/>
      <c r="V69" s="321"/>
      <c r="W69" s="320"/>
      <c r="X69" s="321"/>
      <c r="Y69" s="320"/>
      <c r="Z69" s="321"/>
      <c r="AA69" s="320"/>
      <c r="AB69" s="69"/>
      <c r="AC69" s="320"/>
      <c r="AD69" s="321"/>
      <c r="AE69" s="320"/>
      <c r="AF69" s="321"/>
      <c r="AG69" s="320"/>
      <c r="AH69" s="321"/>
      <c r="AI69" s="320"/>
      <c r="AJ69" s="69"/>
      <c r="AK69" s="320"/>
      <c r="AL69" s="321"/>
      <c r="AM69" s="320"/>
      <c r="AN69" s="321"/>
      <c r="AO69" s="320"/>
      <c r="AP69" s="321"/>
      <c r="AQ69" s="320"/>
      <c r="AR69" s="357"/>
      <c r="AS69" s="320"/>
      <c r="AT69" s="321"/>
      <c r="AU69" s="320"/>
      <c r="AV69" s="321"/>
      <c r="AW69" s="320"/>
      <c r="AX69" s="321"/>
      <c r="AY69" s="320"/>
      <c r="AZ69" s="281"/>
      <c r="BA69" s="320"/>
      <c r="BB69" s="321"/>
      <c r="BC69" s="320"/>
      <c r="BD69" s="321"/>
      <c r="BE69" s="320"/>
      <c r="BF69" s="321"/>
      <c r="BG69" s="320"/>
      <c r="BH69" s="177"/>
      <c r="BI69" s="293"/>
      <c r="BJ69" s="349"/>
      <c r="BK69" s="339"/>
      <c r="BL69" s="234" t="n">
        <f aca="false">I69*80</f>
        <v>0</v>
      </c>
      <c r="BM69" s="234" t="n">
        <f aca="false">BU69*E69</f>
        <v>0</v>
      </c>
      <c r="BN69" s="234" t="n">
        <f aca="false">BL69-BM69</f>
        <v>0</v>
      </c>
      <c r="BO69" s="234" t="n">
        <f aca="false">BN69/80</f>
        <v>0</v>
      </c>
      <c r="BP69" s="234" t="n">
        <f aca="false">B70/(80)</f>
        <v>0</v>
      </c>
      <c r="BQ69" s="234" t="n">
        <f aca="false">SUM(SUM(BO69,BP69))</f>
        <v>0</v>
      </c>
      <c r="BR69" s="237" t="n">
        <f aca="false">A69*0.28</f>
        <v>7</v>
      </c>
      <c r="BS69" s="234" t="n">
        <f aca="false">D69*A69</f>
        <v>0</v>
      </c>
      <c r="BT69" s="237" t="n">
        <f aca="false">(BR69+A69)*(D69)*26</f>
        <v>0</v>
      </c>
      <c r="BU69" s="234" t="n">
        <f aca="false">SUM(SUM(M69:AA69))</f>
        <v>0</v>
      </c>
      <c r="CB69" s="231"/>
      <c r="CC69" s="231"/>
      <c r="CD69" s="231"/>
      <c r="CE69" s="231"/>
      <c r="CF69" s="231"/>
      <c r="CH69" s="22"/>
      <c r="CI69" s="22"/>
      <c r="CJ69" s="22"/>
      <c r="CK69" s="22"/>
      <c r="DN69" s="61"/>
    </row>
    <row r="70" customFormat="false" ht="10.1" hidden="false" customHeight="true" outlineLevel="0" collapsed="false">
      <c r="A70" s="312"/>
      <c r="B70" s="269"/>
      <c r="C70" s="308"/>
      <c r="D70" s="269"/>
      <c r="E70" s="272"/>
      <c r="F70" s="289"/>
      <c r="G70" s="289"/>
      <c r="H70" s="274"/>
      <c r="I70" s="362"/>
      <c r="J70" s="290"/>
      <c r="K70" s="288"/>
      <c r="L70" s="363"/>
      <c r="M70" s="40"/>
      <c r="N70" s="40"/>
      <c r="O70" s="40"/>
      <c r="P70" s="40"/>
      <c r="Q70" s="40"/>
      <c r="R70" s="40"/>
      <c r="S70" s="40"/>
      <c r="T70" s="40"/>
      <c r="U70" s="40"/>
      <c r="V70" s="40"/>
      <c r="W70" s="40"/>
      <c r="X70" s="40"/>
      <c r="Y70" s="40"/>
      <c r="Z70" s="40"/>
      <c r="AA70" s="40"/>
      <c r="AB70" s="281"/>
      <c r="AC70" s="61"/>
      <c r="AD70" s="61"/>
      <c r="AE70" s="61"/>
      <c r="AF70" s="61"/>
      <c r="AG70" s="61"/>
      <c r="AH70" s="61"/>
      <c r="AI70" s="61"/>
      <c r="AJ70" s="69"/>
      <c r="AK70" s="61"/>
      <c r="AL70" s="61"/>
      <c r="AM70" s="61"/>
      <c r="AN70" s="61"/>
      <c r="AO70" s="61"/>
      <c r="AP70" s="61"/>
      <c r="AQ70" s="61"/>
      <c r="AR70" s="357"/>
      <c r="AS70" s="40"/>
      <c r="AT70" s="40"/>
      <c r="AU70" s="40"/>
      <c r="AV70" s="40"/>
      <c r="AW70" s="40"/>
      <c r="AX70" s="40"/>
      <c r="AY70" s="40"/>
      <c r="AZ70" s="281"/>
      <c r="BA70" s="40"/>
      <c r="BB70" s="40"/>
      <c r="BC70" s="40"/>
      <c r="BD70" s="40"/>
      <c r="BE70" s="40"/>
      <c r="BF70" s="40"/>
      <c r="BG70" s="40"/>
      <c r="BH70" s="177"/>
      <c r="BI70" s="293"/>
      <c r="BJ70" s="349"/>
      <c r="BK70" s="339"/>
      <c r="BL70" s="234"/>
      <c r="BM70" s="234"/>
      <c r="BN70" s="234"/>
      <c r="BO70" s="234"/>
      <c r="BP70" s="234"/>
      <c r="BQ70" s="234"/>
      <c r="BR70" s="237"/>
      <c r="BS70" s="234"/>
      <c r="BT70" s="237"/>
      <c r="BU70" s="234"/>
      <c r="CB70" s="231"/>
      <c r="CC70" s="231"/>
      <c r="CD70" s="231"/>
      <c r="CE70" s="231"/>
      <c r="CF70" s="231"/>
      <c r="CH70" s="22"/>
      <c r="CI70" s="22"/>
      <c r="CJ70" s="22"/>
      <c r="CK70" s="22"/>
      <c r="DN70" s="61"/>
    </row>
    <row r="71" customFormat="false" ht="10.1" hidden="false" customHeight="true" outlineLevel="0" collapsed="false">
      <c r="A71" s="312"/>
      <c r="B71" s="269"/>
      <c r="C71" s="308"/>
      <c r="D71" s="269"/>
      <c r="E71" s="358"/>
      <c r="F71" s="310"/>
      <c r="G71" s="310"/>
      <c r="H71" s="310"/>
      <c r="I71" s="325"/>
      <c r="J71" s="350"/>
      <c r="K71" s="258"/>
      <c r="L71" s="221"/>
      <c r="M71" s="311"/>
      <c r="N71" s="311"/>
      <c r="O71" s="311"/>
      <c r="P71" s="311"/>
      <c r="Q71" s="311"/>
      <c r="R71" s="311"/>
      <c r="S71" s="311"/>
      <c r="T71" s="40"/>
      <c r="U71" s="311"/>
      <c r="V71" s="311"/>
      <c r="W71" s="311"/>
      <c r="X71" s="311"/>
      <c r="Y71" s="311"/>
      <c r="Z71" s="311"/>
      <c r="AA71" s="311"/>
      <c r="AB71" s="69"/>
      <c r="AC71" s="361"/>
      <c r="AD71" s="361"/>
      <c r="AE71" s="361"/>
      <c r="AF71" s="361"/>
      <c r="AG71" s="361"/>
      <c r="AH71" s="361"/>
      <c r="AI71" s="361"/>
      <c r="AJ71" s="69"/>
      <c r="AK71" s="361"/>
      <c r="AL71" s="361"/>
      <c r="AM71" s="361"/>
      <c r="AN71" s="361"/>
      <c r="AO71" s="361"/>
      <c r="AP71" s="361"/>
      <c r="AQ71" s="361"/>
      <c r="AR71" s="69"/>
      <c r="AS71" s="311"/>
      <c r="AT71" s="311"/>
      <c r="AU71" s="311"/>
      <c r="AV71" s="311"/>
      <c r="AW71" s="311"/>
      <c r="AX71" s="311"/>
      <c r="AY71" s="311"/>
      <c r="AZ71" s="281"/>
      <c r="BA71" s="311"/>
      <c r="BB71" s="333"/>
      <c r="BC71" s="311"/>
      <c r="BD71" s="333"/>
      <c r="BE71" s="311"/>
      <c r="BF71" s="333"/>
      <c r="BG71" s="311"/>
      <c r="BH71" s="177"/>
      <c r="BI71" s="307"/>
      <c r="BJ71" s="349"/>
      <c r="BK71" s="339"/>
      <c r="BL71" s="234"/>
      <c r="BM71" s="234"/>
      <c r="BN71" s="234"/>
      <c r="BO71" s="234"/>
      <c r="BP71" s="234"/>
      <c r="BQ71" s="234"/>
      <c r="BR71" s="237"/>
      <c r="BS71" s="234"/>
      <c r="BT71" s="237"/>
      <c r="BU71" s="234"/>
      <c r="CB71" s="231"/>
      <c r="CC71" s="231"/>
      <c r="CD71" s="231"/>
      <c r="CE71" s="231"/>
      <c r="CF71" s="231"/>
      <c r="CH71" s="22"/>
      <c r="CI71" s="22"/>
      <c r="CJ71" s="22"/>
      <c r="CK71" s="22"/>
      <c r="DN71" s="61"/>
    </row>
    <row r="72" customFormat="false" ht="10.1" hidden="false" customHeight="true" outlineLevel="0" collapsed="false">
      <c r="A72" s="312" t="n">
        <v>8</v>
      </c>
      <c r="B72" s="269" t="n">
        <f aca="false">SUM(IF(M71="V",-E71),IF(N71="V",-E71),IF(O71="V",-E71),IF(P71="V",-E71),IF(Q71="V",-E71),IF(R71="V",-E71),IF(S71="V",-E71),IF(U71="V",-E71),IF(V71="V",-E71),IF(W71="V",-E71),IF(X71="V",-E71),IF(Y71="V",-E71),IF(Z71="V",-E71),IF(AA71="V",-E71),IF(M71="H",-E71),IF(N71="H",-E71),IF(O71="H",-E71),IF(P71="H",-E71),IF(Q71="H",-E71),IF(R71="H",-E71),IF(S71="H",-E71),IF(U71="H",-E71),IF(V71="H",-E71),IF(W71="H",-E71),IF(X71="H",-E71),IF(Y71="H",-E71),IF(Z71="H",-E71),IF(AA71="H",-E71))</f>
        <v>0</v>
      </c>
      <c r="C72" s="308" t="n">
        <f aca="false">SUM(IF(M71="S",-E71),IF(N71="S",-E71),IF(O71="S",-E71),IF(P71="S",-E71),IF(Q71="S",-E71),IF(R71="S",-E71),IF(S71="S",-E71),IF(U71="S",-E71),IF(V71="S",-E71),IF(W71="S",-E71),IF(X71="S",-E71),IF(Y71="S",-E71),IF(Z71="S",-E71),IF(AA71="S",-E71))</f>
        <v>0</v>
      </c>
      <c r="D72" s="269" t="n">
        <f aca="false">(I72*80)-(K72-(B72+C72))</f>
        <v>0</v>
      </c>
      <c r="E72" s="272" t="n">
        <v>5</v>
      </c>
      <c r="F72" s="314"/>
      <c r="G72" s="314" t="s">
        <v>286</v>
      </c>
      <c r="H72" s="315" t="s">
        <v>287</v>
      </c>
      <c r="I72" s="316" t="n">
        <f aca="false">'Master Pay Period 1'!I72</f>
        <v>0</v>
      </c>
      <c r="J72" s="317" t="n">
        <f aca="false">BM72/80</f>
        <v>0</v>
      </c>
      <c r="K72" s="347" t="n">
        <f aca="false">E72*BU72</f>
        <v>0</v>
      </c>
      <c r="L72" s="348"/>
      <c r="M72" s="320"/>
      <c r="N72" s="320"/>
      <c r="O72" s="320"/>
      <c r="P72" s="320"/>
      <c r="Q72" s="320"/>
      <c r="R72" s="320"/>
      <c r="S72" s="320"/>
      <c r="T72" s="40"/>
      <c r="U72" s="327"/>
      <c r="V72" s="328"/>
      <c r="W72" s="327"/>
      <c r="X72" s="328"/>
      <c r="Y72" s="327"/>
      <c r="Z72" s="328"/>
      <c r="AA72" s="327"/>
      <c r="AB72" s="69"/>
      <c r="AC72" s="320"/>
      <c r="AD72" s="320"/>
      <c r="AE72" s="320"/>
      <c r="AF72" s="320"/>
      <c r="AG72" s="320"/>
      <c r="AH72" s="320"/>
      <c r="AI72" s="320"/>
      <c r="AJ72" s="69"/>
      <c r="AK72" s="320"/>
      <c r="AL72" s="321"/>
      <c r="AM72" s="320"/>
      <c r="AN72" s="321"/>
      <c r="AO72" s="320"/>
      <c r="AP72" s="321"/>
      <c r="AQ72" s="320"/>
      <c r="AR72" s="357"/>
      <c r="AS72" s="320"/>
      <c r="AT72" s="320"/>
      <c r="AU72" s="320"/>
      <c r="AV72" s="320"/>
      <c r="AW72" s="320"/>
      <c r="AX72" s="320"/>
      <c r="AY72" s="320"/>
      <c r="AZ72" s="281"/>
      <c r="BA72" s="320"/>
      <c r="BB72" s="321"/>
      <c r="BC72" s="320"/>
      <c r="BD72" s="321"/>
      <c r="BE72" s="320"/>
      <c r="BF72" s="321"/>
      <c r="BG72" s="320"/>
      <c r="BH72" s="177"/>
      <c r="BI72" s="307"/>
      <c r="BJ72" s="349"/>
      <c r="BK72" s="339"/>
      <c r="BL72" s="234" t="n">
        <f aca="false">I72*80</f>
        <v>0</v>
      </c>
      <c r="BM72" s="234" t="n">
        <f aca="false">BU72*E72</f>
        <v>0</v>
      </c>
      <c r="BN72" s="234" t="n">
        <f aca="false">BL72-BM72</f>
        <v>0</v>
      </c>
      <c r="BO72" s="234" t="n">
        <f aca="false">BN72/80</f>
        <v>0</v>
      </c>
      <c r="BP72" s="234" t="n">
        <f aca="false">B73/(80)</f>
        <v>0</v>
      </c>
      <c r="BQ72" s="234" t="n">
        <f aca="false">SUM(SUM(BO72,BP72))</f>
        <v>0</v>
      </c>
      <c r="BR72" s="237" t="n">
        <f aca="false">A72*0.28</f>
        <v>2.24</v>
      </c>
      <c r="BS72" s="234" t="n">
        <f aca="false">D72*A72</f>
        <v>0</v>
      </c>
      <c r="BT72" s="237" t="n">
        <f aca="false">(BR72+A72)*(D72)*26</f>
        <v>0</v>
      </c>
      <c r="BU72" s="234" t="n">
        <f aca="false">SUM(SUM(M72:AA72))</f>
        <v>0</v>
      </c>
      <c r="CB72" s="231"/>
      <c r="CC72" s="231"/>
      <c r="CD72" s="231"/>
      <c r="CE72" s="231"/>
      <c r="CF72" s="231"/>
      <c r="CH72" s="22"/>
      <c r="CI72" s="22"/>
      <c r="CJ72" s="22"/>
      <c r="CK72" s="22"/>
      <c r="DN72" s="61"/>
    </row>
    <row r="73" customFormat="false" ht="10.1" hidden="false" customHeight="true" outlineLevel="0" collapsed="false">
      <c r="A73" s="312"/>
      <c r="B73" s="269"/>
      <c r="C73" s="308"/>
      <c r="D73" s="269"/>
      <c r="E73" s="303"/>
      <c r="F73" s="310"/>
      <c r="G73" s="289"/>
      <c r="H73" s="303"/>
      <c r="I73" s="304"/>
      <c r="J73" s="350"/>
      <c r="K73" s="277"/>
      <c r="L73" s="278"/>
      <c r="M73" s="311"/>
      <c r="N73" s="311"/>
      <c r="O73" s="311"/>
      <c r="P73" s="311"/>
      <c r="Q73" s="311"/>
      <c r="R73" s="311"/>
      <c r="S73" s="311"/>
      <c r="T73" s="281"/>
      <c r="U73" s="311"/>
      <c r="V73" s="311"/>
      <c r="W73" s="311"/>
      <c r="X73" s="311"/>
      <c r="Y73" s="311"/>
      <c r="Z73" s="311"/>
      <c r="AA73" s="311"/>
      <c r="AB73" s="69"/>
      <c r="AC73" s="361"/>
      <c r="AD73" s="361"/>
      <c r="AE73" s="361"/>
      <c r="AF73" s="361"/>
      <c r="AG73" s="361"/>
      <c r="AH73" s="361"/>
      <c r="AI73" s="361"/>
      <c r="AJ73" s="69"/>
      <c r="AK73" s="361"/>
      <c r="AL73" s="361"/>
      <c r="AM73" s="361"/>
      <c r="AN73" s="361"/>
      <c r="AO73" s="361"/>
      <c r="AP73" s="361"/>
      <c r="AQ73" s="361"/>
      <c r="AR73" s="69"/>
      <c r="AS73" s="311"/>
      <c r="AT73" s="311"/>
      <c r="AU73" s="311"/>
      <c r="AV73" s="311"/>
      <c r="AW73" s="311"/>
      <c r="AX73" s="311"/>
      <c r="AY73" s="311"/>
      <c r="AZ73" s="281"/>
      <c r="BA73" s="311"/>
      <c r="BB73" s="311"/>
      <c r="BC73" s="311"/>
      <c r="BD73" s="311"/>
      <c r="BE73" s="311"/>
      <c r="BF73" s="311"/>
      <c r="BG73" s="311"/>
      <c r="BH73" s="177"/>
      <c r="BI73" s="307"/>
      <c r="BJ73" s="349"/>
      <c r="BK73" s="339"/>
      <c r="BL73" s="234"/>
      <c r="BM73" s="234"/>
      <c r="BN73" s="234"/>
      <c r="BO73" s="234"/>
      <c r="BP73" s="234"/>
      <c r="BQ73" s="234"/>
      <c r="BR73" s="237"/>
      <c r="BS73" s="234"/>
      <c r="BT73" s="237"/>
      <c r="BU73" s="234"/>
      <c r="CB73" s="231"/>
      <c r="CC73" s="231"/>
      <c r="CD73" s="231"/>
      <c r="CE73" s="231"/>
      <c r="CF73" s="231"/>
      <c r="CH73" s="22"/>
      <c r="CI73" s="22"/>
      <c r="CJ73" s="22"/>
      <c r="CK73" s="22"/>
      <c r="DN73" s="61"/>
    </row>
    <row r="74" customFormat="false" ht="10.1" hidden="false" customHeight="true" outlineLevel="0" collapsed="false">
      <c r="A74" s="312" t="n">
        <v>14.2</v>
      </c>
      <c r="B74" s="269" t="n">
        <f aca="false">SUM(IF(M73="V",-E73),IF(N73="V",-E73),IF(O73="V",-E73),IF(P73="V",-E73),IF(Q73="V",-E73),IF(R73="V",-E73),IF(S73="V",-E73),IF(U73="V",-E73),IF(V73="V",-E73),IF(W73="V",-E73),IF(X73="V",-E73),IF(Y73="V",-E73),IF(Z73="V",-E73),IF(AA73="V",-E73),IF(M73="H",-E73),IF(N73="H",-E73),IF(O73="H",-E73),IF(P73="H",-E73),IF(Q73="H",-E73),IF(R73="H",-E73),IF(S73="H",-E73),IF(U73="H",-E73),IF(V73="H",-E73),IF(W73="H",-E73),IF(X73="H",-E73),IF(Y73="H",-E73),IF(Z73="H",-E73),IF(AA73="H",-E73))</f>
        <v>0</v>
      </c>
      <c r="C74" s="308" t="n">
        <f aca="false">SUM(IF(M73="S",-E73),IF(N73="S",-E73),IF(O73="S",-E73),IF(P73="S",-E73),IF(Q73="S",-E73),IF(R73="S",-E73),IF(S73="S",-E73),IF(U73="S",-E73),IF(V73="S",-E73),IF(W73="S",-E73),IF(X73="S",-E73),IF(Y73="S",-E73),IF(Z73="S",-E73),IF(AA73="S",-E73))</f>
        <v>0</v>
      </c>
      <c r="D74" s="269" t="n">
        <f aca="false">(I74*80)-(K74-(B74+C74))</f>
        <v>0</v>
      </c>
      <c r="E74" s="272" t="n">
        <v>5</v>
      </c>
      <c r="F74" s="314"/>
      <c r="G74" s="314" t="s">
        <v>288</v>
      </c>
      <c r="H74" s="315" t="s">
        <v>287</v>
      </c>
      <c r="I74" s="316" t="n">
        <f aca="false">'Master Pay Period 1'!I74</f>
        <v>0</v>
      </c>
      <c r="J74" s="317" t="n">
        <f aca="false">BM74/80</f>
        <v>0</v>
      </c>
      <c r="K74" s="347" t="n">
        <f aca="false">E74*BU74</f>
        <v>0</v>
      </c>
      <c r="L74" s="348"/>
      <c r="M74" s="327"/>
      <c r="N74" s="327"/>
      <c r="O74" s="327"/>
      <c r="P74" s="327"/>
      <c r="Q74" s="327"/>
      <c r="R74" s="327"/>
      <c r="S74" s="327"/>
      <c r="T74" s="281"/>
      <c r="U74" s="327"/>
      <c r="V74" s="328"/>
      <c r="W74" s="327"/>
      <c r="X74" s="328"/>
      <c r="Y74" s="327"/>
      <c r="Z74" s="328"/>
      <c r="AA74" s="327"/>
      <c r="AB74" s="165"/>
      <c r="AC74" s="320"/>
      <c r="AD74" s="320"/>
      <c r="AE74" s="320"/>
      <c r="AF74" s="320"/>
      <c r="AG74" s="320"/>
      <c r="AH74" s="320"/>
      <c r="AI74" s="320"/>
      <c r="AJ74" s="69"/>
      <c r="AK74" s="320"/>
      <c r="AL74" s="321"/>
      <c r="AM74" s="320"/>
      <c r="AN74" s="321"/>
      <c r="AO74" s="320"/>
      <c r="AP74" s="321"/>
      <c r="AQ74" s="320"/>
      <c r="AR74" s="357"/>
      <c r="AS74" s="320"/>
      <c r="AT74" s="320"/>
      <c r="AU74" s="320"/>
      <c r="AV74" s="320"/>
      <c r="AW74" s="320"/>
      <c r="AX74" s="320"/>
      <c r="AY74" s="320"/>
      <c r="AZ74" s="281"/>
      <c r="BA74" s="356"/>
      <c r="BB74" s="364"/>
      <c r="BC74" s="356"/>
      <c r="BD74" s="364"/>
      <c r="BE74" s="356"/>
      <c r="BF74" s="364"/>
      <c r="BG74" s="356"/>
      <c r="BH74" s="177"/>
      <c r="BI74" s="162"/>
      <c r="BJ74" s="365"/>
      <c r="BK74" s="339"/>
      <c r="BL74" s="234" t="n">
        <f aca="false">I74*80</f>
        <v>0</v>
      </c>
      <c r="BM74" s="234" t="n">
        <f aca="false">BU74*E74</f>
        <v>0</v>
      </c>
      <c r="BN74" s="234" t="n">
        <f aca="false">BL74-BM74</f>
        <v>0</v>
      </c>
      <c r="BO74" s="234" t="n">
        <f aca="false">BN74/80</f>
        <v>0</v>
      </c>
      <c r="BP74" s="234" t="n">
        <f aca="false">B75/(80)</f>
        <v>0</v>
      </c>
      <c r="BQ74" s="234" t="n">
        <f aca="false">SUM(SUM(BO74,BP74))</f>
        <v>0</v>
      </c>
      <c r="BR74" s="237" t="n">
        <f aca="false">A74*0.28</f>
        <v>3.976</v>
      </c>
      <c r="BS74" s="234" t="n">
        <f aca="false">D74*A74</f>
        <v>0</v>
      </c>
      <c r="BT74" s="237" t="n">
        <f aca="false">(BR74+A74)*(D74)*26</f>
        <v>0</v>
      </c>
      <c r="BU74" s="234" t="n">
        <f aca="false">SUM(SUM(M74:AA74))</f>
        <v>0</v>
      </c>
      <c r="CB74" s="231"/>
      <c r="CC74" s="231"/>
      <c r="CD74" s="231"/>
      <c r="CE74" s="231"/>
      <c r="CF74" s="231"/>
      <c r="CH74" s="22"/>
      <c r="CI74" s="22"/>
      <c r="CJ74" s="22"/>
      <c r="CK74" s="22"/>
    </row>
    <row r="75" customFormat="false" ht="10.1" hidden="false" customHeight="true" outlineLevel="0" collapsed="false">
      <c r="A75" s="312"/>
      <c r="B75" s="269"/>
      <c r="C75" s="308"/>
      <c r="D75" s="269"/>
      <c r="E75" s="303"/>
      <c r="F75" s="310"/>
      <c r="G75" s="289"/>
      <c r="H75" s="303"/>
      <c r="I75" s="304"/>
      <c r="J75" s="350"/>
      <c r="K75" s="277"/>
      <c r="L75" s="278"/>
      <c r="M75" s="311"/>
      <c r="N75" s="311"/>
      <c r="O75" s="311"/>
      <c r="P75" s="311"/>
      <c r="Q75" s="311"/>
      <c r="R75" s="311"/>
      <c r="S75" s="311"/>
      <c r="T75" s="281"/>
      <c r="U75" s="311"/>
      <c r="V75" s="311"/>
      <c r="W75" s="311"/>
      <c r="X75" s="311"/>
      <c r="Y75" s="311"/>
      <c r="Z75" s="311"/>
      <c r="AA75" s="311"/>
      <c r="AB75" s="69"/>
      <c r="AC75" s="361"/>
      <c r="AD75" s="361"/>
      <c r="AE75" s="361"/>
      <c r="AF75" s="361"/>
      <c r="AG75" s="361"/>
      <c r="AH75" s="361"/>
      <c r="AI75" s="361"/>
      <c r="AJ75" s="69"/>
      <c r="AK75" s="361"/>
      <c r="AL75" s="361"/>
      <c r="AM75" s="361"/>
      <c r="AN75" s="361"/>
      <c r="AO75" s="361"/>
      <c r="AP75" s="361"/>
      <c r="AQ75" s="361"/>
      <c r="AR75" s="69"/>
      <c r="AS75" s="311"/>
      <c r="AT75" s="311"/>
      <c r="AU75" s="311"/>
      <c r="AV75" s="311"/>
      <c r="AW75" s="311"/>
      <c r="AX75" s="311"/>
      <c r="AY75" s="311"/>
      <c r="AZ75" s="281"/>
      <c r="BA75" s="311"/>
      <c r="BB75" s="311"/>
      <c r="BC75" s="311"/>
      <c r="BD75" s="311"/>
      <c r="BE75" s="311"/>
      <c r="BF75" s="311"/>
      <c r="BG75" s="311"/>
      <c r="BH75" s="177"/>
      <c r="BI75" s="307"/>
      <c r="BJ75" s="349"/>
      <c r="BK75" s="339"/>
      <c r="BL75" s="234"/>
      <c r="BM75" s="234"/>
      <c r="BN75" s="234"/>
      <c r="BO75" s="234"/>
      <c r="BP75" s="234"/>
      <c r="BQ75" s="234"/>
      <c r="BR75" s="237"/>
      <c r="BS75" s="234"/>
      <c r="BT75" s="237"/>
      <c r="BU75" s="234"/>
      <c r="CB75" s="231"/>
      <c r="CC75" s="231"/>
      <c r="CD75" s="231"/>
      <c r="CE75" s="231"/>
      <c r="CF75" s="231"/>
      <c r="CH75" s="22"/>
      <c r="CI75" s="22"/>
      <c r="CJ75" s="22"/>
      <c r="CK75" s="22"/>
      <c r="DN75" s="61"/>
    </row>
    <row r="76" customFormat="false" ht="10.1" hidden="false" customHeight="true" outlineLevel="0" collapsed="false">
      <c r="A76" s="312" t="n">
        <v>14.2</v>
      </c>
      <c r="B76" s="269" t="n">
        <f aca="false">SUM(IF(M75="V",-E75),IF(N75="V",-E75),IF(O75="V",-E75),IF(P75="V",-E75),IF(Q75="V",-E75),IF(R75="V",-E75),IF(S75="V",-E75),IF(U75="V",-E75),IF(V75="V",-E75),IF(W75="V",-E75),IF(X75="V",-E75),IF(Y75="V",-E75),IF(Z75="V",-E75),IF(AA75="V",-E75),IF(M75="H",-E75),IF(N75="H",-E75),IF(O75="H",-E75),IF(P75="H",-E75),IF(Q75="H",-E75),IF(R75="H",-E75),IF(S75="H",-E75),IF(U75="H",-E75),IF(V75="H",-E75),IF(W75="H",-E75),IF(X75="H",-E75),IF(Y75="H",-E75),IF(Z75="H",-E75),IF(AA75="H",-E75))</f>
        <v>0</v>
      </c>
      <c r="C76" s="308" t="n">
        <f aca="false">SUM(IF(M75="S",-E75),IF(N75="S",-E75),IF(O75="S",-E75),IF(P75="S",-E75),IF(Q75="S",-E75),IF(R75="S",-E75),IF(S75="S",-E75),IF(U75="S",-E75),IF(V75="S",-E75),IF(W75="S",-E75),IF(X75="S",-E75),IF(Y75="S",-E75),IF(Z75="S",-E75),IF(AA75="S",-E75))</f>
        <v>0</v>
      </c>
      <c r="D76" s="269" t="n">
        <f aca="false">(I76*80)-(K76-(B76+C76))</f>
        <v>0</v>
      </c>
      <c r="E76" s="272" t="n">
        <v>5</v>
      </c>
      <c r="F76" s="314"/>
      <c r="G76" s="314" t="s">
        <v>288</v>
      </c>
      <c r="H76" s="315" t="s">
        <v>287</v>
      </c>
      <c r="I76" s="316" t="n">
        <f aca="false">'Master Pay Period 1'!I76</f>
        <v>0</v>
      </c>
      <c r="J76" s="317" t="n">
        <f aca="false">BM76/80</f>
        <v>0</v>
      </c>
      <c r="K76" s="347" t="n">
        <f aca="false">E76*BU76</f>
        <v>0</v>
      </c>
      <c r="L76" s="348"/>
      <c r="M76" s="327"/>
      <c r="N76" s="328"/>
      <c r="O76" s="327"/>
      <c r="P76" s="328"/>
      <c r="Q76" s="327"/>
      <c r="R76" s="328"/>
      <c r="S76" s="327"/>
      <c r="T76" s="281"/>
      <c r="U76" s="327"/>
      <c r="V76" s="328"/>
      <c r="W76" s="327"/>
      <c r="X76" s="328"/>
      <c r="Y76" s="327"/>
      <c r="Z76" s="328"/>
      <c r="AA76" s="327"/>
      <c r="AB76" s="69"/>
      <c r="AC76" s="320"/>
      <c r="AD76" s="321"/>
      <c r="AE76" s="320"/>
      <c r="AF76" s="321"/>
      <c r="AG76" s="320"/>
      <c r="AH76" s="321"/>
      <c r="AI76" s="320"/>
      <c r="AJ76" s="69"/>
      <c r="AK76" s="320"/>
      <c r="AL76" s="321"/>
      <c r="AM76" s="320"/>
      <c r="AN76" s="321"/>
      <c r="AO76" s="320"/>
      <c r="AP76" s="321"/>
      <c r="AQ76" s="320"/>
      <c r="AR76" s="357"/>
      <c r="AS76" s="320"/>
      <c r="AT76" s="321"/>
      <c r="AU76" s="320"/>
      <c r="AV76" s="321"/>
      <c r="AW76" s="320"/>
      <c r="AX76" s="321"/>
      <c r="AY76" s="320"/>
      <c r="AZ76" s="281"/>
      <c r="BA76" s="356"/>
      <c r="BB76" s="364"/>
      <c r="BC76" s="356"/>
      <c r="BD76" s="364"/>
      <c r="BE76" s="356"/>
      <c r="BF76" s="364"/>
      <c r="BG76" s="356"/>
      <c r="BH76" s="177"/>
      <c r="BI76" s="307"/>
      <c r="BJ76" s="349"/>
      <c r="BK76" s="339"/>
      <c r="BL76" s="234" t="n">
        <f aca="false">I76*80</f>
        <v>0</v>
      </c>
      <c r="BM76" s="234" t="n">
        <f aca="false">BU76*E76</f>
        <v>0</v>
      </c>
      <c r="BN76" s="234" t="n">
        <f aca="false">BL76-BM76</f>
        <v>0</v>
      </c>
      <c r="BO76" s="234" t="n">
        <f aca="false">BN76/80</f>
        <v>0</v>
      </c>
      <c r="BP76" s="234" t="n">
        <f aca="false">B77/(80)</f>
        <v>0</v>
      </c>
      <c r="BQ76" s="234" t="n">
        <f aca="false">SUM(SUM(BO76,BP76))</f>
        <v>0</v>
      </c>
      <c r="BR76" s="237" t="n">
        <f aca="false">A76*0.28</f>
        <v>3.976</v>
      </c>
      <c r="BS76" s="234" t="n">
        <f aca="false">D76*A76</f>
        <v>0</v>
      </c>
      <c r="BT76" s="237" t="n">
        <f aca="false">(BR76+A76)*(D76)*26</f>
        <v>0</v>
      </c>
      <c r="BU76" s="234" t="n">
        <f aca="false">SUM(SUM(M76:AA76))</f>
        <v>0</v>
      </c>
      <c r="CB76" s="231"/>
      <c r="CC76" s="231"/>
      <c r="CD76" s="231"/>
      <c r="CE76" s="231"/>
      <c r="CF76" s="231"/>
      <c r="CH76" s="22"/>
      <c r="CI76" s="22"/>
      <c r="CJ76" s="22"/>
      <c r="CK76" s="22"/>
      <c r="DN76" s="61"/>
    </row>
    <row r="77" customFormat="false" ht="10.1" hidden="false" customHeight="true" outlineLevel="0" collapsed="false">
      <c r="A77" s="359"/>
      <c r="B77" s="258"/>
      <c r="C77" s="235"/>
      <c r="D77" s="171"/>
      <c r="H77" s="172"/>
      <c r="I77" s="174"/>
      <c r="J77" s="175"/>
      <c r="L77" s="230"/>
      <c r="M77" s="284"/>
      <c r="N77" s="284"/>
      <c r="O77" s="284"/>
      <c r="P77" s="284"/>
      <c r="Q77" s="284"/>
      <c r="R77" s="284"/>
      <c r="S77" s="284"/>
      <c r="T77" s="281"/>
      <c r="U77" s="284"/>
      <c r="V77" s="284"/>
      <c r="W77" s="284"/>
      <c r="X77" s="284"/>
      <c r="Y77" s="284"/>
      <c r="Z77" s="284"/>
      <c r="AA77" s="284"/>
      <c r="AB77" s="69"/>
      <c r="AC77" s="165"/>
      <c r="AD77" s="165"/>
      <c r="AE77" s="165"/>
      <c r="AF77" s="165"/>
      <c r="AG77" s="165"/>
      <c r="AH77" s="165"/>
      <c r="AI77" s="165"/>
      <c r="AJ77" s="165"/>
      <c r="AK77" s="165"/>
      <c r="AL77" s="165"/>
      <c r="AM77" s="165"/>
      <c r="AN77" s="165"/>
      <c r="AO77" s="165"/>
      <c r="AP77" s="165"/>
      <c r="AQ77" s="165"/>
      <c r="AR77" s="360"/>
      <c r="AS77" s="284"/>
      <c r="AT77" s="284"/>
      <c r="AU77" s="284"/>
      <c r="AV77" s="284"/>
      <c r="AW77" s="284"/>
      <c r="AX77" s="284"/>
      <c r="AY77" s="284"/>
      <c r="AZ77" s="284"/>
      <c r="BA77" s="284"/>
      <c r="BB77" s="284"/>
      <c r="BC77" s="284"/>
      <c r="BD77" s="284"/>
      <c r="BE77" s="284"/>
      <c r="BF77" s="284"/>
      <c r="BG77" s="284"/>
      <c r="BH77" s="177"/>
      <c r="BI77" s="307"/>
      <c r="BJ77" s="234"/>
      <c r="BK77" s="231"/>
      <c r="CB77" s="231"/>
      <c r="CC77" s="231"/>
      <c r="CD77" s="231"/>
      <c r="CE77" s="231"/>
      <c r="CF77" s="231"/>
      <c r="CH77" s="22"/>
      <c r="CI77" s="22"/>
      <c r="CJ77" s="22"/>
      <c r="CK77" s="22"/>
      <c r="DN77" s="61"/>
    </row>
    <row r="78" customFormat="false" ht="10.1" hidden="false" customHeight="true" outlineLevel="0" collapsed="false">
      <c r="A78" s="312"/>
      <c r="B78" s="269"/>
      <c r="C78" s="308"/>
      <c r="D78" s="269"/>
      <c r="E78" s="303"/>
      <c r="F78" s="310"/>
      <c r="G78" s="310"/>
      <c r="H78" s="303"/>
      <c r="I78" s="304"/>
      <c r="J78" s="350"/>
      <c r="K78" s="277"/>
      <c r="L78" s="278"/>
      <c r="M78" s="311"/>
      <c r="N78" s="311"/>
      <c r="O78" s="311"/>
      <c r="P78" s="311"/>
      <c r="Q78" s="311"/>
      <c r="R78" s="311"/>
      <c r="S78" s="311"/>
      <c r="T78" s="80"/>
      <c r="U78" s="311"/>
      <c r="V78" s="333"/>
      <c r="W78" s="311"/>
      <c r="X78" s="311"/>
      <c r="Y78" s="333"/>
      <c r="Z78" s="311"/>
      <c r="AA78" s="311"/>
      <c r="AB78" s="69"/>
      <c r="AC78" s="311"/>
      <c r="AD78" s="366"/>
      <c r="AE78" s="367"/>
      <c r="AF78" s="366"/>
      <c r="AG78" s="367"/>
      <c r="AH78" s="366"/>
      <c r="AI78" s="311"/>
      <c r="AJ78" s="49"/>
      <c r="AK78" s="311"/>
      <c r="AL78" s="366"/>
      <c r="AM78" s="367"/>
      <c r="AN78" s="366"/>
      <c r="AO78" s="367"/>
      <c r="AP78" s="311"/>
      <c r="AQ78" s="311"/>
      <c r="AR78" s="80"/>
      <c r="AS78" s="311"/>
      <c r="AT78" s="333"/>
      <c r="AU78" s="311"/>
      <c r="AV78" s="333"/>
      <c r="AW78" s="311"/>
      <c r="AX78" s="311"/>
      <c r="AY78" s="311"/>
      <c r="AZ78" s="69"/>
      <c r="BA78" s="311"/>
      <c r="BB78" s="333"/>
      <c r="BC78" s="311"/>
      <c r="BD78" s="333"/>
      <c r="BE78" s="311"/>
      <c r="BF78" s="333"/>
      <c r="BG78" s="311"/>
      <c r="BH78" s="177"/>
      <c r="BI78" s="307"/>
      <c r="BJ78" s="234"/>
      <c r="BK78" s="231"/>
      <c r="BL78" s="234"/>
      <c r="BM78" s="234"/>
      <c r="BN78" s="234"/>
      <c r="BO78" s="234"/>
      <c r="BP78" s="234"/>
      <c r="BQ78" s="234"/>
      <c r="BR78" s="237"/>
      <c r="BS78" s="234"/>
      <c r="BT78" s="237"/>
      <c r="BU78" s="234"/>
      <c r="CB78" s="231"/>
      <c r="CC78" s="231"/>
      <c r="CD78" s="231"/>
      <c r="CE78" s="231"/>
      <c r="CF78" s="231"/>
      <c r="CH78" s="22"/>
      <c r="CI78" s="22"/>
      <c r="CJ78" s="22"/>
      <c r="CK78" s="22"/>
      <c r="DN78" s="61"/>
    </row>
    <row r="79" customFormat="false" ht="10.1" hidden="false" customHeight="true" outlineLevel="0" collapsed="false">
      <c r="A79" s="312" t="n">
        <v>29.5</v>
      </c>
      <c r="B79" s="269" t="n">
        <f aca="false">SUM(IF(M78="V",-E78),IF(N78="V",-E78),IF(O78="V",-E78),IF(P78="V",-E78),IF(Q78="V",-E78),IF(R78="V",-E78),IF(S78="V",-E78),IF(U78="V",-E78),IF(V78="V",-E78),IF(W78="V",-E78),IF(X78="V",-E78),IF(Y78="V",-E78),IF(Z78="V",-E78),IF(AA78="V",-E78),IF(M78="H",-E78),IF(N78="H",-E78),IF(O78="H",-E78),IF(P78="H",-E78),IF(Q78="H",-E78),IF(R78="H",-E78),IF(S78="H",-E78),IF(U78="H",-E78),IF(V78="H",-E78),IF(W78="H",-E78),IF(X78="H",-E78),IF(Y78="H",-E78),IF(Z78="H",-E78),IF(AA78="H",-E78))</f>
        <v>0</v>
      </c>
      <c r="C79" s="308" t="n">
        <f aca="false">SUM(IF(M78="S",-E78),IF(N78="S",-E78),IF(O78="S",-E78),IF(P78="S",-E78),IF(Q78="S",-E78),IF(R78="S",-E78),IF(S78="S",-E78),IF(U78="S",-E78),IF(V78="S",-E78),IF(W78="S",-E78),IF(X78="S",-E78),IF(Y78="S",-E78),IF(Z78="S",-E78),IF(AA78="S",-E78))</f>
        <v>0</v>
      </c>
      <c r="D79" s="269" t="n">
        <f aca="false">(I79*80)-(K79-(B79+C79))</f>
        <v>0</v>
      </c>
      <c r="E79" s="272" t="n">
        <v>12</v>
      </c>
      <c r="F79" s="326"/>
      <c r="G79" s="351" t="s">
        <v>257</v>
      </c>
      <c r="H79" s="315" t="s">
        <v>289</v>
      </c>
      <c r="I79" s="316" t="n">
        <f aca="false">'Master Pay Period 1'!I79</f>
        <v>0.9</v>
      </c>
      <c r="J79" s="317" t="n">
        <f aca="false">BM79/80</f>
        <v>0.9</v>
      </c>
      <c r="K79" s="347" t="n">
        <f aca="false">E79*BU79</f>
        <v>72</v>
      </c>
      <c r="L79" s="348"/>
      <c r="M79" s="320" t="n">
        <f aca="false">IF(Benchmark!$B$30&gt;1,1,1)</f>
        <v>1</v>
      </c>
      <c r="N79" s="356"/>
      <c r="O79" s="356"/>
      <c r="P79" s="320" t="n">
        <f aca="false">IF(Benchmark!$D$30&gt;1,1,1)</f>
        <v>1</v>
      </c>
      <c r="Q79" s="320" t="n">
        <f aca="false">IF(Benchmark!$D$30&gt;1,1,1)</f>
        <v>1</v>
      </c>
      <c r="R79" s="356"/>
      <c r="S79" s="356"/>
      <c r="T79" s="322"/>
      <c r="U79" s="356"/>
      <c r="V79" s="320" t="n">
        <f aca="false">IF(Benchmark!$D$30&gt;1,1,1)</f>
        <v>1</v>
      </c>
      <c r="W79" s="320" t="n">
        <f aca="false">IF(Benchmark!$D$30&gt;1,1,1)</f>
        <v>1</v>
      </c>
      <c r="X79" s="356"/>
      <c r="Y79" s="320" t="n">
        <f aca="false">IF(Benchmark!$D$30&gt;1,1,1)</f>
        <v>1</v>
      </c>
      <c r="Z79" s="356"/>
      <c r="AA79" s="356"/>
      <c r="AB79" s="69"/>
      <c r="AC79" s="356"/>
      <c r="AD79" s="320" t="n">
        <f aca="false">IF(Benchmark!$D$30&gt;1,1,1)</f>
        <v>1</v>
      </c>
      <c r="AE79" s="368"/>
      <c r="AF79" s="369"/>
      <c r="AG79" s="368"/>
      <c r="AH79" s="320" t="n">
        <f aca="false">IF(Benchmark!$D$30&gt;1,1,1)</f>
        <v>1</v>
      </c>
      <c r="AI79" s="320" t="n">
        <f aca="false">IF(Benchmark!$B$30&gt;1,1,1)</f>
        <v>1</v>
      </c>
      <c r="AJ79" s="163"/>
      <c r="AK79" s="320" t="n">
        <f aca="false">IF(Benchmark!$B$30&gt;1,1,1)</f>
        <v>1</v>
      </c>
      <c r="AL79" s="369"/>
      <c r="AM79" s="320"/>
      <c r="AN79" s="320" t="n">
        <f aca="false">IF(Benchmark!$D$30&gt;1,1,1)</f>
        <v>1</v>
      </c>
      <c r="AO79" s="320" t="n">
        <f aca="false">IF(Benchmark!$D$30&gt;1,1,1)</f>
        <v>1</v>
      </c>
      <c r="AP79" s="356"/>
      <c r="AQ79" s="356"/>
      <c r="AR79" s="322"/>
      <c r="AS79" s="356"/>
      <c r="AT79" s="320" t="n">
        <f aca="false">IF(Benchmark!$D$30&gt;1,1,1)</f>
        <v>1</v>
      </c>
      <c r="AU79" s="320" t="n">
        <f aca="false">IF(Benchmark!$D$30&gt;1,1,1)</f>
        <v>1</v>
      </c>
      <c r="AV79" s="364"/>
      <c r="AW79" s="320" t="n">
        <f aca="false">IF(Benchmark!$D$30&gt;1,1,1)</f>
        <v>1</v>
      </c>
      <c r="AX79" s="356"/>
      <c r="AY79" s="356"/>
      <c r="AZ79" s="69"/>
      <c r="BA79" s="356"/>
      <c r="BB79" s="320"/>
      <c r="BC79" s="320" t="n">
        <f aca="false">IF(Benchmark!$D$30&gt;1,1,1)</f>
        <v>1</v>
      </c>
      <c r="BD79" s="364"/>
      <c r="BE79" s="356"/>
      <c r="BF79" s="320" t="n">
        <f aca="false">IF(Benchmark!$D$30&gt;1,1,1)</f>
        <v>1</v>
      </c>
      <c r="BG79" s="320" t="n">
        <f aca="false">IF(Benchmark!$B$30&gt;1,1,1)</f>
        <v>1</v>
      </c>
      <c r="BH79" s="177"/>
      <c r="BI79" s="307"/>
      <c r="BJ79" s="234"/>
      <c r="BK79" s="231"/>
      <c r="BL79" s="234" t="n">
        <f aca="false">I79*80</f>
        <v>72</v>
      </c>
      <c r="BM79" s="234" t="n">
        <f aca="false">BU79*E79</f>
        <v>72</v>
      </c>
      <c r="BN79" s="234" t="n">
        <f aca="false">BL79-BM79</f>
        <v>0</v>
      </c>
      <c r="BO79" s="234" t="n">
        <f aca="false">BN79/80</f>
        <v>0</v>
      </c>
      <c r="BP79" s="234" t="n">
        <f aca="false">B80/(80)</f>
        <v>0</v>
      </c>
      <c r="BQ79" s="234" t="n">
        <f aca="false">SUM(SUM(BO79,BP79))</f>
        <v>0</v>
      </c>
      <c r="BR79" s="237" t="n">
        <f aca="false">A79*0.28</f>
        <v>8.26</v>
      </c>
      <c r="BS79" s="234" t="n">
        <f aca="false">D79*A79</f>
        <v>0</v>
      </c>
      <c r="BT79" s="237" t="n">
        <f aca="false">(BR79+A79)*(D79)*26</f>
        <v>0</v>
      </c>
      <c r="BU79" s="234" t="n">
        <f aca="false">SUM(SUM(M79:AA79))</f>
        <v>6</v>
      </c>
      <c r="CB79" s="231"/>
      <c r="CC79" s="231"/>
      <c r="CD79" s="231"/>
      <c r="CE79" s="231"/>
      <c r="CF79" s="231"/>
      <c r="CH79" s="22"/>
      <c r="CI79" s="22"/>
      <c r="CJ79" s="22"/>
      <c r="CK79" s="22"/>
      <c r="DN79" s="61"/>
    </row>
    <row r="80" customFormat="false" ht="10.1" hidden="false" customHeight="true" outlineLevel="0" collapsed="false">
      <c r="A80" s="312"/>
      <c r="B80" s="269"/>
      <c r="C80" s="308"/>
      <c r="D80" s="269"/>
      <c r="E80" s="309"/>
      <c r="F80" s="289"/>
      <c r="G80" s="289"/>
      <c r="H80" s="274"/>
      <c r="I80" s="304"/>
      <c r="J80" s="276"/>
      <c r="K80" s="269"/>
      <c r="L80" s="308"/>
      <c r="M80" s="311"/>
      <c r="N80" s="311"/>
      <c r="O80" s="311"/>
      <c r="P80" s="311"/>
      <c r="Q80" s="311"/>
      <c r="R80" s="311"/>
      <c r="S80" s="311"/>
      <c r="T80" s="80"/>
      <c r="U80" s="311"/>
      <c r="V80" s="311"/>
      <c r="W80" s="333"/>
      <c r="X80" s="311"/>
      <c r="Y80" s="333"/>
      <c r="Z80" s="311"/>
      <c r="AA80" s="311"/>
      <c r="AB80" s="69"/>
      <c r="AC80" s="311"/>
      <c r="AD80" s="366"/>
      <c r="AE80" s="367"/>
      <c r="AF80" s="366"/>
      <c r="AG80" s="367"/>
      <c r="AH80" s="366"/>
      <c r="AI80" s="311"/>
      <c r="AJ80" s="49"/>
      <c r="AK80" s="311"/>
      <c r="AL80" s="366"/>
      <c r="AM80" s="367"/>
      <c r="AN80" s="366"/>
      <c r="AO80" s="367"/>
      <c r="AP80" s="311"/>
      <c r="AQ80" s="311"/>
      <c r="AR80" s="80"/>
      <c r="AS80" s="311"/>
      <c r="AT80" s="333"/>
      <c r="AU80" s="311"/>
      <c r="AV80" s="333"/>
      <c r="AW80" s="311"/>
      <c r="AX80" s="311"/>
      <c r="AY80" s="311"/>
      <c r="AZ80" s="69"/>
      <c r="BA80" s="311"/>
      <c r="BB80" s="333"/>
      <c r="BC80" s="311"/>
      <c r="BD80" s="333"/>
      <c r="BE80" s="311"/>
      <c r="BF80" s="333"/>
      <c r="BG80" s="311"/>
      <c r="BH80" s="177"/>
      <c r="BI80" s="307"/>
      <c r="BJ80" s="234"/>
      <c r="BK80" s="231"/>
      <c r="BL80" s="234"/>
      <c r="BM80" s="234"/>
      <c r="BN80" s="234"/>
      <c r="BO80" s="234"/>
      <c r="BP80" s="234"/>
      <c r="BQ80" s="234"/>
      <c r="BR80" s="237"/>
      <c r="BS80" s="234"/>
      <c r="BT80" s="237"/>
      <c r="BU80" s="234"/>
      <c r="CB80" s="231"/>
      <c r="CC80" s="231"/>
      <c r="CD80" s="231"/>
      <c r="CE80" s="231"/>
      <c r="CF80" s="231"/>
      <c r="CH80" s="22"/>
      <c r="CI80" s="22"/>
      <c r="CJ80" s="22"/>
      <c r="CK80" s="22"/>
      <c r="DN80" s="61"/>
    </row>
    <row r="81" customFormat="false" ht="10.1" hidden="false" customHeight="true" outlineLevel="0" collapsed="false">
      <c r="A81" s="312" t="n">
        <v>29</v>
      </c>
      <c r="B81" s="269" t="n">
        <f aca="false">SUM(IF(M80="V",-E80),IF(N80="V",-E80),IF(O80="V",-E80),IF(P80="V",-E80),IF(Q80="V",-E80),IF(R80="V",-E80),IF(S80="V",-E80),IF(U80="V",-E80),IF(V80="V",-E80),IF(W80="V",-E80),IF(X80="V",-E80),IF(Y80="V",-E80),IF(Z80="V",-E80),IF(AA80="V",-E80),IF(M80="H",-E80),IF(N80="H",-E80),IF(O80="H",-E80),IF(P80="H",-E80),IF(Q80="H",-E80),IF(R80="H",-E80),IF(S80="H",-E80),IF(U80="H",-E80),IF(V80="H",-E80),IF(W80="H",-E80),IF(X80="H",-E80),IF(Y80="H",-E80),IF(Z80="H",-E80),IF(AA80="H",-E80))</f>
        <v>0</v>
      </c>
      <c r="C81" s="308" t="n">
        <f aca="false">SUM(IF(M80="S",-E80),IF(N80="S",-E80),IF(O80="S",-E80),IF(P80="S",-E80),IF(Q80="S",-E80),IF(R80="S",-E80),IF(S80="S",-E80),IF(U80="S",-E80),IF(V80="S",-E80),IF(W80="S",-E80),IF(X80="S",-E80),IF(Y80="S",-E80),IF(Z80="S",-E80),IF(AA80="S",-E80))</f>
        <v>0</v>
      </c>
      <c r="D81" s="269" t="n">
        <f aca="false">(I81*80)-(K81-(B81+C81))</f>
        <v>0</v>
      </c>
      <c r="E81" s="272" t="n">
        <v>12</v>
      </c>
      <c r="F81" s="326"/>
      <c r="G81" s="351" t="s">
        <v>257</v>
      </c>
      <c r="H81" s="315" t="s">
        <v>289</v>
      </c>
      <c r="I81" s="316" t="n">
        <f aca="false">'Master Pay Period 1'!I81</f>
        <v>0.75</v>
      </c>
      <c r="J81" s="317" t="n">
        <f aca="false">BM81/80</f>
        <v>0.75</v>
      </c>
      <c r="K81" s="347" t="n">
        <f aca="false">E81*BU81</f>
        <v>60</v>
      </c>
      <c r="L81" s="319"/>
      <c r="M81" s="320"/>
      <c r="N81" s="321"/>
      <c r="O81" s="320" t="n">
        <f aca="false">IF(Benchmark!$D$30&gt;SUM(O79),1,0)</f>
        <v>1</v>
      </c>
      <c r="P81" s="320"/>
      <c r="Q81" s="320"/>
      <c r="R81" s="320" t="n">
        <f aca="false">IF(Benchmark!$D$30&gt;SUM(S79),1,0)</f>
        <v>1</v>
      </c>
      <c r="S81" s="320" t="n">
        <f aca="false">IF(Benchmark!$B$30&gt;SUM(S79),1,0)</f>
        <v>1</v>
      </c>
      <c r="T81" s="322"/>
      <c r="U81" s="320" t="n">
        <f aca="false">IF(Benchmark!$B$30&gt;SUM(U79),1,0)</f>
        <v>1</v>
      </c>
      <c r="V81" s="356"/>
      <c r="W81" s="356"/>
      <c r="X81" s="356" t="n">
        <f aca="false">IF(Benchmark!$D$30&gt;SUM(X79),1,0)</f>
        <v>1</v>
      </c>
      <c r="Y81" s="356"/>
      <c r="Z81" s="356"/>
      <c r="AA81" s="356"/>
      <c r="AB81" s="69"/>
      <c r="AC81" s="356"/>
      <c r="AD81" s="356"/>
      <c r="AE81" s="356" t="n">
        <f aca="false">IF(Benchmark!$D$30&gt;SUM(AE79),1,0)</f>
        <v>1</v>
      </c>
      <c r="AF81" s="356"/>
      <c r="AG81" s="356" t="n">
        <f aca="false">IF(Benchmark!$D$30&gt;SUM(AG79),1,0)</f>
        <v>1</v>
      </c>
      <c r="AH81" s="356"/>
      <c r="AI81" s="320"/>
      <c r="AJ81" s="163"/>
      <c r="AK81" s="320"/>
      <c r="AL81" s="369"/>
      <c r="AM81" s="356" t="n">
        <f aca="false">IF(Benchmark!$D$30&gt;SUM(AM79),1,0)</f>
        <v>1</v>
      </c>
      <c r="AN81" s="356"/>
      <c r="AO81" s="368"/>
      <c r="AP81" s="320" t="n">
        <f aca="false">IF(Benchmark!$D$30&gt;SUM(AQ79),1,0)</f>
        <v>1</v>
      </c>
      <c r="AQ81" s="320" t="n">
        <f aca="false">IF(Benchmark!$B$30&gt;SUM(AQ79),1,0)</f>
        <v>1</v>
      </c>
      <c r="AR81" s="322"/>
      <c r="AS81" s="320" t="n">
        <f aca="false">IF(Benchmark!$B$30&gt;SUM(AS79),1,0)</f>
        <v>1</v>
      </c>
      <c r="AT81" s="356"/>
      <c r="AU81" s="356"/>
      <c r="AV81" s="356" t="n">
        <f aca="false">IF(Benchmark!$D$30&gt;SUM(AV79),1,0)</f>
        <v>1</v>
      </c>
      <c r="AW81" s="356"/>
      <c r="AX81" s="356"/>
      <c r="AY81" s="356"/>
      <c r="AZ81" s="69"/>
      <c r="BA81" s="356"/>
      <c r="BB81" s="356" t="n">
        <f aca="false">IF(Benchmark!$D$30&gt;SUM(BB79),1,0)</f>
        <v>1</v>
      </c>
      <c r="BC81" s="356"/>
      <c r="BD81" s="356" t="n">
        <f aca="false">IF(Benchmark!$D$30&gt;SUM(BD79),1,0)</f>
        <v>1</v>
      </c>
      <c r="BE81" s="356" t="n">
        <f aca="false">IF(Benchmark!$D$30&gt;SUM(BE79),1,0)</f>
        <v>1</v>
      </c>
      <c r="BF81" s="356"/>
      <c r="BG81" s="356"/>
      <c r="BH81" s="177"/>
      <c r="BI81" s="307"/>
      <c r="BJ81" s="234"/>
      <c r="BK81" s="231"/>
      <c r="BL81" s="234" t="n">
        <f aca="false">I81*80</f>
        <v>60</v>
      </c>
      <c r="BM81" s="234" t="n">
        <f aca="false">BU81*E81</f>
        <v>60</v>
      </c>
      <c r="BN81" s="234" t="n">
        <f aca="false">BL81-BM81</f>
        <v>0</v>
      </c>
      <c r="BO81" s="234" t="n">
        <f aca="false">BN81/80</f>
        <v>0</v>
      </c>
      <c r="BP81" s="234" t="n">
        <f aca="false">B82/(80)</f>
        <v>0</v>
      </c>
      <c r="BQ81" s="234" t="n">
        <f aca="false">SUM(SUM(BO81,BP81))</f>
        <v>0</v>
      </c>
      <c r="BR81" s="237" t="n">
        <f aca="false">A81*0.28</f>
        <v>8.12</v>
      </c>
      <c r="BS81" s="234" t="n">
        <f aca="false">D81*A81</f>
        <v>0</v>
      </c>
      <c r="BT81" s="237" t="n">
        <f aca="false">(BR81+A81)*(D81)*26</f>
        <v>0</v>
      </c>
      <c r="BU81" s="234" t="n">
        <f aca="false">SUM(SUM(M81:AA81))</f>
        <v>5</v>
      </c>
      <c r="CB81" s="231"/>
      <c r="CC81" s="231"/>
      <c r="CD81" s="231"/>
      <c r="CE81" s="231"/>
      <c r="CF81" s="231"/>
      <c r="CH81" s="22"/>
      <c r="CI81" s="22"/>
      <c r="CJ81" s="22"/>
      <c r="CK81" s="22"/>
      <c r="DN81" s="61"/>
    </row>
    <row r="82" customFormat="false" ht="10.1" hidden="false" customHeight="true" outlineLevel="0" collapsed="false">
      <c r="A82" s="312"/>
      <c r="B82" s="269"/>
      <c r="C82" s="308"/>
      <c r="D82" s="269"/>
      <c r="E82" s="309"/>
      <c r="F82" s="289"/>
      <c r="G82" s="310"/>
      <c r="H82" s="274"/>
      <c r="I82" s="304"/>
      <c r="J82" s="350"/>
      <c r="K82" s="269"/>
      <c r="L82" s="308"/>
      <c r="M82" s="311"/>
      <c r="N82" s="311"/>
      <c r="O82" s="311"/>
      <c r="P82" s="311"/>
      <c r="Q82" s="311"/>
      <c r="R82" s="311"/>
      <c r="S82" s="311"/>
      <c r="T82" s="80"/>
      <c r="U82" s="311"/>
      <c r="V82" s="311"/>
      <c r="W82" s="333"/>
      <c r="X82" s="311"/>
      <c r="Y82" s="311"/>
      <c r="Z82" s="311"/>
      <c r="AA82" s="311"/>
      <c r="AB82" s="69"/>
      <c r="AC82" s="311"/>
      <c r="AD82" s="366"/>
      <c r="AE82" s="367"/>
      <c r="AF82" s="366"/>
      <c r="AG82" s="367"/>
      <c r="AH82" s="366"/>
      <c r="AI82" s="311"/>
      <c r="AJ82" s="49"/>
      <c r="AK82" s="311"/>
      <c r="AL82" s="366"/>
      <c r="AM82" s="367"/>
      <c r="AN82" s="366"/>
      <c r="AO82" s="367"/>
      <c r="AP82" s="311"/>
      <c r="AQ82" s="311"/>
      <c r="AR82" s="80"/>
      <c r="AS82" s="311"/>
      <c r="AT82" s="333"/>
      <c r="AU82" s="311"/>
      <c r="AV82" s="333"/>
      <c r="AW82" s="311"/>
      <c r="AX82" s="311"/>
      <c r="AY82" s="311"/>
      <c r="AZ82" s="69"/>
      <c r="BA82" s="311"/>
      <c r="BB82" s="333"/>
      <c r="BC82" s="311"/>
      <c r="BD82" s="333"/>
      <c r="BE82" s="311"/>
      <c r="BF82" s="333"/>
      <c r="BG82" s="311"/>
      <c r="BH82" s="177"/>
      <c r="BI82" s="307"/>
      <c r="BJ82" s="234"/>
      <c r="BK82" s="231"/>
      <c r="BL82" s="234"/>
      <c r="BM82" s="234"/>
      <c r="BN82" s="234"/>
      <c r="BO82" s="234"/>
      <c r="BP82" s="234"/>
      <c r="BQ82" s="234"/>
      <c r="BR82" s="237"/>
      <c r="BS82" s="234"/>
      <c r="BT82" s="237"/>
      <c r="BU82" s="234"/>
      <c r="CB82" s="231"/>
      <c r="CC82" s="231"/>
      <c r="CD82" s="231"/>
      <c r="CE82" s="231"/>
      <c r="CF82" s="231"/>
      <c r="CH82" s="22"/>
      <c r="CI82" s="22"/>
      <c r="CJ82" s="22"/>
      <c r="CK82" s="22"/>
      <c r="DN82" s="61"/>
    </row>
    <row r="83" customFormat="false" ht="10.1" hidden="false" customHeight="true" outlineLevel="0" collapsed="false">
      <c r="A83" s="312" t="n">
        <v>29.43</v>
      </c>
      <c r="B83" s="269" t="n">
        <f aca="false">SUM(IF(M82="V",-E82),IF(N82="V",-E82),IF(O82="V",-E82),IF(P82="V",-E82),IF(Q82="V",-E82),IF(R82="V",-E82),IF(S82="V",-E82),IF(U82="V",-E82),IF(V82="V",-E82),IF(W82="V",-E82),IF(X82="V",-E82),IF(Y82="V",-E82),IF(Z82="V",-E82),IF(AA82="V",-E82),IF(M82="H",-E82),IF(N82="H",-E82),IF(O82="H",-E82),IF(P82="H",-E82),IF(Q82="H",-E82),IF(R82="H",-E82),IF(S82="H",-E82),IF(U82="H",-E82),IF(V82="H",-E82),IF(W82="H",-E82),IF(X82="H",-E82),IF(Y82="H",-E82),IF(Z82="H",-E82),IF(AA82="H",-E82))</f>
        <v>0</v>
      </c>
      <c r="C83" s="308" t="n">
        <f aca="false">SUM(IF(M82="S",-E82),IF(N82="S",-E82),IF(O82="S",-E82),IF(P82="S",-E82),IF(Q82="S",-E82),IF(R82="S",-E82),IF(S82="S",-E82),IF(U82="S",-E82),IF(V82="S",-E82),IF(W82="S",-E82),IF(X82="S",-E82),IF(Y82="S",-E82),IF(Z82="S",-E82),IF(AA82="S",-E82))</f>
        <v>0</v>
      </c>
      <c r="D83" s="269" t="n">
        <f aca="false">(I83*80)-(K83-(B83+C83))</f>
        <v>0</v>
      </c>
      <c r="E83" s="272" t="n">
        <v>12</v>
      </c>
      <c r="F83" s="326"/>
      <c r="G83" s="351" t="s">
        <v>257</v>
      </c>
      <c r="H83" s="315" t="s">
        <v>289</v>
      </c>
      <c r="I83" s="316" t="n">
        <f aca="false">'Master Pay Period 1'!I83</f>
        <v>0.45</v>
      </c>
      <c r="J83" s="317" t="n">
        <f aca="false">BM83/80</f>
        <v>0.45</v>
      </c>
      <c r="K83" s="347" t="n">
        <f aca="false">E83*BU83</f>
        <v>36</v>
      </c>
      <c r="L83" s="348"/>
      <c r="M83" s="320"/>
      <c r="N83" s="321" t="n">
        <f aca="false">IF(Benchmark!$D$30&gt;SUM(N81+N79),1,0)</f>
        <v>1</v>
      </c>
      <c r="O83" s="356"/>
      <c r="P83" s="356"/>
      <c r="Q83" s="356"/>
      <c r="R83" s="356"/>
      <c r="S83" s="356"/>
      <c r="T83" s="80"/>
      <c r="U83" s="356"/>
      <c r="V83" s="356"/>
      <c r="W83" s="356"/>
      <c r="X83" s="356"/>
      <c r="Y83" s="356"/>
      <c r="Z83" s="364" t="n">
        <f aca="false">IF(Benchmark!$D$30&gt;SUM(Z81+Z79),1,0)</f>
        <v>1</v>
      </c>
      <c r="AA83" s="356" t="n">
        <f aca="false">IF(Benchmark!$B$30&gt;SUM(AA81+AA79),1,0)</f>
        <v>1</v>
      </c>
      <c r="AB83" s="69"/>
      <c r="AC83" s="356" t="n">
        <f aca="false">IF(Benchmark!$B$30&gt;SUM(AC81+AC79),1,0)</f>
        <v>1</v>
      </c>
      <c r="AD83" s="369"/>
      <c r="AE83" s="368"/>
      <c r="AF83" s="356" t="n">
        <f aca="false">IF(Benchmark!$D$30&gt;SUM(AF81+AF79),1,0)</f>
        <v>1</v>
      </c>
      <c r="AG83" s="356"/>
      <c r="AH83" s="369"/>
      <c r="AI83" s="320"/>
      <c r="AJ83" s="49"/>
      <c r="AK83" s="320"/>
      <c r="AL83" s="356" t="n">
        <f aca="false">IF(Benchmark!$D$30&gt;SUM(AL81+AL79),1,0)</f>
        <v>1</v>
      </c>
      <c r="AM83" s="368"/>
      <c r="AN83" s="369"/>
      <c r="AO83" s="356"/>
      <c r="AP83" s="356"/>
      <c r="AQ83" s="356"/>
      <c r="AR83" s="80"/>
      <c r="AS83" s="356"/>
      <c r="AT83" s="364"/>
      <c r="AU83" s="356"/>
      <c r="AV83" s="364"/>
      <c r="AW83" s="356"/>
      <c r="AX83" s="364" t="n">
        <f aca="false">IF(Benchmark!$D$30&gt;SUM(AX81+AX79),1,0)</f>
        <v>1</v>
      </c>
      <c r="AY83" s="356" t="n">
        <f aca="false">IF(Benchmark!$B$30&gt;SUM(AY81+AY79),1,0)</f>
        <v>1</v>
      </c>
      <c r="AZ83" s="69"/>
      <c r="BA83" s="356" t="n">
        <f aca="false">IF(Benchmark!$B$30&gt;SUM(BA81+BA79),1,0)</f>
        <v>1</v>
      </c>
      <c r="BB83" s="321"/>
      <c r="BC83" s="320"/>
      <c r="BD83" s="364"/>
      <c r="BE83" s="320"/>
      <c r="BF83" s="321"/>
      <c r="BG83" s="320"/>
      <c r="BH83" s="177"/>
      <c r="BI83" s="307"/>
      <c r="BJ83" s="234"/>
      <c r="BK83" s="231"/>
      <c r="BL83" s="234" t="n">
        <f aca="false">I83*80</f>
        <v>36</v>
      </c>
      <c r="BM83" s="234" t="n">
        <f aca="false">BU83*E83</f>
        <v>36</v>
      </c>
      <c r="BN83" s="234" t="n">
        <f aca="false">BL83-BM83</f>
        <v>0</v>
      </c>
      <c r="BO83" s="234" t="n">
        <f aca="false">BN83/80</f>
        <v>0</v>
      </c>
      <c r="BP83" s="234" t="n">
        <f aca="false">B84/(80)</f>
        <v>0</v>
      </c>
      <c r="BQ83" s="234" t="n">
        <f aca="false">SUM(SUM(BO83,BP83))</f>
        <v>0</v>
      </c>
      <c r="BR83" s="237" t="n">
        <f aca="false">A83*0.28</f>
        <v>8.2404</v>
      </c>
      <c r="BS83" s="234" t="n">
        <f aca="false">D83*A83</f>
        <v>0</v>
      </c>
      <c r="BT83" s="237" t="n">
        <f aca="false">(BR83+A83)*(D83)*26</f>
        <v>0</v>
      </c>
      <c r="BU83" s="234" t="n">
        <f aca="false">SUM(SUM(M83:AA83))</f>
        <v>3</v>
      </c>
      <c r="CB83" s="231"/>
      <c r="CC83" s="231"/>
      <c r="CD83" s="231"/>
      <c r="CE83" s="231"/>
      <c r="CF83" s="231"/>
      <c r="CH83" s="22"/>
      <c r="CI83" s="22"/>
      <c r="CJ83" s="22"/>
      <c r="CK83" s="22"/>
      <c r="DN83" s="61"/>
    </row>
    <row r="84" customFormat="false" ht="10.1" hidden="false" customHeight="true" outlineLevel="0" collapsed="false">
      <c r="A84" s="312"/>
      <c r="B84" s="269"/>
      <c r="C84" s="308"/>
      <c r="D84" s="269"/>
      <c r="E84" s="309"/>
      <c r="F84" s="289"/>
      <c r="G84" s="289"/>
      <c r="H84" s="303"/>
      <c r="I84" s="304"/>
      <c r="J84" s="350"/>
      <c r="K84" s="269"/>
      <c r="L84" s="308"/>
      <c r="M84" s="311"/>
      <c r="N84" s="311"/>
      <c r="O84" s="311"/>
      <c r="P84" s="311"/>
      <c r="Q84" s="311"/>
      <c r="R84" s="311"/>
      <c r="S84" s="311"/>
      <c r="T84" s="370"/>
      <c r="U84" s="311"/>
      <c r="V84" s="311"/>
      <c r="W84" s="311"/>
      <c r="X84" s="311"/>
      <c r="Y84" s="311"/>
      <c r="Z84" s="311"/>
      <c r="AA84" s="361"/>
      <c r="AB84" s="69"/>
      <c r="AC84" s="361"/>
      <c r="AD84" s="371"/>
      <c r="AE84" s="361"/>
      <c r="AF84" s="371"/>
      <c r="AG84" s="361"/>
      <c r="AH84" s="371"/>
      <c r="AI84" s="311"/>
      <c r="AJ84" s="165"/>
      <c r="AK84" s="311"/>
      <c r="AL84" s="371"/>
      <c r="AM84" s="361"/>
      <c r="AN84" s="371"/>
      <c r="AO84" s="361"/>
      <c r="AP84" s="311"/>
      <c r="AQ84" s="311"/>
      <c r="AR84" s="370"/>
      <c r="AS84" s="311"/>
      <c r="AT84" s="333"/>
      <c r="AU84" s="311"/>
      <c r="AV84" s="333"/>
      <c r="AW84" s="311"/>
      <c r="AX84" s="311"/>
      <c r="AY84" s="361"/>
      <c r="AZ84" s="69"/>
      <c r="BA84" s="361"/>
      <c r="BB84" s="333"/>
      <c r="BC84" s="311"/>
      <c r="BD84" s="333"/>
      <c r="BE84" s="311"/>
      <c r="BF84" s="333"/>
      <c r="BG84" s="311"/>
      <c r="BH84" s="177"/>
      <c r="BI84" s="307"/>
      <c r="BJ84" s="234"/>
      <c r="BK84" s="231"/>
      <c r="BL84" s="234"/>
      <c r="BM84" s="234"/>
      <c r="BN84" s="234"/>
      <c r="BO84" s="234"/>
      <c r="BP84" s="234"/>
      <c r="BQ84" s="234"/>
      <c r="BR84" s="237"/>
      <c r="BS84" s="234"/>
      <c r="BT84" s="237"/>
      <c r="BU84" s="234"/>
      <c r="CB84" s="231"/>
      <c r="CC84" s="231"/>
      <c r="CD84" s="231"/>
      <c r="CE84" s="231"/>
      <c r="CF84" s="231"/>
      <c r="CH84" s="22"/>
      <c r="CI84" s="22"/>
      <c r="CJ84" s="22"/>
      <c r="CK84" s="22"/>
      <c r="DN84" s="61"/>
    </row>
    <row r="85" customFormat="false" ht="10.1" hidden="false" customHeight="true" outlineLevel="0" collapsed="false">
      <c r="A85" s="312" t="n">
        <v>26.97</v>
      </c>
      <c r="B85" s="269" t="n">
        <f aca="false">SUM(IF(M84="V",-E84),IF(N84="V",-E84),IF(O84="V",-E84),IF(P84="V",-E84),IF(Q84="V",-E84),IF(R84="V",-E84),IF(S84="V",-E84),IF(U84="V",-E84),IF(V84="V",-E84),IF(W84="V",-E84),IF(X84="V",-E84),IF(Y84="V",-E84),IF(Z84="V",-E84),IF(AA84="V",-E84),IF(M84="H",-E84),IF(N84="H",-E84),IF(O84="H",-E84),IF(P84="H",-E84),IF(Q84="H",-E84),IF(R84="H",-E84),IF(S84="H",-E84),IF(U84="H",-E84),IF(V84="H",-E84),IF(W84="H",-E84),IF(X84="H",-E84),IF(Y84="H",-E84),IF(Z84="H",-E84),IF(AA84="H",-E84))</f>
        <v>0</v>
      </c>
      <c r="C85" s="308" t="n">
        <f aca="false">SUM(IF(M84="S",-E84),IF(N84="S",-E84),IF(O84="S",-E84),IF(P84="S",-E84),IF(Q84="S",-E84),IF(R84="S",-E84),IF(S84="S",-E84),IF(U84="S",-E84),IF(V84="S",-E84),IF(W84="S",-E84),IF(X84="S",-E84),IF(Y84="S",-E84),IF(Z84="S",-E84),IF(AA84="S",-E84))</f>
        <v>0</v>
      </c>
      <c r="D85" s="269" t="n">
        <f aca="false">(I85*80)-(K85-(B85+C85))</f>
        <v>0</v>
      </c>
      <c r="E85" s="272" t="n">
        <v>12</v>
      </c>
      <c r="F85" s="326"/>
      <c r="G85" s="351" t="s">
        <v>257</v>
      </c>
      <c r="H85" s="315" t="s">
        <v>289</v>
      </c>
      <c r="I85" s="316" t="n">
        <f aca="false">'Master Pay Period 1'!I85</f>
        <v>0.9</v>
      </c>
      <c r="J85" s="317" t="n">
        <f aca="false">BM85/80</f>
        <v>0.9</v>
      </c>
      <c r="K85" s="347" t="n">
        <f aca="false">E85*BU85</f>
        <v>72</v>
      </c>
      <c r="L85" s="348"/>
      <c r="M85" s="320" t="n">
        <f aca="false">IF(Benchmark!$B$30&gt;SUM(M83+M81+M79),1,0)</f>
        <v>1</v>
      </c>
      <c r="N85" s="320"/>
      <c r="O85" s="320"/>
      <c r="P85" s="320" t="n">
        <f aca="false">IF(Benchmark!$D$30&gt;SUM(P83+P81+P79),1,0)</f>
        <v>1</v>
      </c>
      <c r="Q85" s="320" t="n">
        <f aca="false">IF(Benchmark!$D$30&gt;SUM(Q83+Q81+Q79),1,0)</f>
        <v>1</v>
      </c>
      <c r="R85" s="321"/>
      <c r="S85" s="320"/>
      <c r="T85" s="335"/>
      <c r="U85" s="320"/>
      <c r="V85" s="320" t="n">
        <f aca="false">IF(Benchmark!$D$30&gt;SUM(V83+V81+V79),1,0)</f>
        <v>1</v>
      </c>
      <c r="W85" s="320" t="n">
        <f aca="false">IF(Benchmark!$D$30&gt;SUM(W83+W81+W79),1,0)</f>
        <v>1</v>
      </c>
      <c r="X85" s="364"/>
      <c r="Y85" s="320" t="n">
        <f aca="false">IF(Benchmark!$D$30&gt;SUM(Y83+Y81+Y79),1,0)</f>
        <v>1</v>
      </c>
      <c r="Z85" s="356"/>
      <c r="AA85" s="356"/>
      <c r="AB85" s="69"/>
      <c r="AC85" s="356"/>
      <c r="AD85" s="320" t="n">
        <f aca="false">IF(Benchmark!$D$30&gt;SUM(AD83+AD81+AD79),1,0)</f>
        <v>1</v>
      </c>
      <c r="AE85" s="356"/>
      <c r="AF85" s="356"/>
      <c r="AG85" s="320"/>
      <c r="AH85" s="356" t="n">
        <f aca="false">IF(Benchmark!$D$30&gt;SUM(AH83+AH81+AH79),1,0)</f>
        <v>1</v>
      </c>
      <c r="AI85" s="320" t="n">
        <f aca="false">IF(Benchmark!$B$30&gt;SUM(AI83+AI81+AI79),1,0)</f>
        <v>1</v>
      </c>
      <c r="AJ85" s="165"/>
      <c r="AK85" s="320" t="n">
        <f aca="false">IF(Benchmark!$B$30&gt;SUM(AK83+AK81+AK79),1,0)</f>
        <v>1</v>
      </c>
      <c r="AL85" s="321"/>
      <c r="AM85" s="356"/>
      <c r="AN85" s="320" t="n">
        <f aca="false">IF(Benchmark!$D$30&gt;SUM(AN83+AN81+AN79),1,0)</f>
        <v>1</v>
      </c>
      <c r="AO85" s="320" t="n">
        <f aca="false">IF(Benchmark!$D$30&gt;SUM(AO83+AO81+AO79),1,0)</f>
        <v>1</v>
      </c>
      <c r="AP85" s="321"/>
      <c r="AQ85" s="320"/>
      <c r="AR85" s="335"/>
      <c r="AS85" s="320"/>
      <c r="AT85" s="320" t="n">
        <f aca="false">IF(Benchmark!$D$30&gt;SUM(AT83+AT81+AT79),1,0)</f>
        <v>1</v>
      </c>
      <c r="AU85" s="320" t="n">
        <f aca="false">IF(Benchmark!$D$30&gt;SUM(AU83+AU81+AU79),1,0)</f>
        <v>1</v>
      </c>
      <c r="AV85" s="356"/>
      <c r="AW85" s="320" t="n">
        <f aca="false">IF(Benchmark!$D$30&gt;SUM(AW83+AW81+AW79),1,0)</f>
        <v>1</v>
      </c>
      <c r="AX85" s="356"/>
      <c r="AY85" s="356"/>
      <c r="AZ85" s="69"/>
      <c r="BA85" s="356"/>
      <c r="BB85" s="320" t="n">
        <f aca="false">IF(Benchmark!$D$30&gt;SUM(BB83+BB81+BB79),1,0)</f>
        <v>1</v>
      </c>
      <c r="BC85" s="356"/>
      <c r="BD85" s="356"/>
      <c r="BE85" s="320"/>
      <c r="BF85" s="320" t="n">
        <f aca="false">IF(Benchmark!$B$30&gt;SUM(BF83+BF81+BF79),1,0)</f>
        <v>1</v>
      </c>
      <c r="BG85" s="320" t="n">
        <f aca="false">IF(Benchmark!$B$30&gt;SUM(BG83+BG81+BG79),1,0)</f>
        <v>1</v>
      </c>
      <c r="BH85" s="177"/>
      <c r="BI85" s="307"/>
      <c r="BJ85" s="234"/>
      <c r="BK85" s="231"/>
      <c r="BL85" s="234" t="n">
        <f aca="false">I85*80</f>
        <v>72</v>
      </c>
      <c r="BM85" s="234" t="n">
        <f aca="false">BU85*E85</f>
        <v>72</v>
      </c>
      <c r="BN85" s="234" t="n">
        <f aca="false">BL85-BM85</f>
        <v>0</v>
      </c>
      <c r="BO85" s="234" t="n">
        <f aca="false">BN85/80</f>
        <v>0</v>
      </c>
      <c r="BP85" s="234" t="n">
        <f aca="false">B86/(80)</f>
        <v>0</v>
      </c>
      <c r="BQ85" s="234" t="n">
        <f aca="false">SUM(SUM(BO85,BP85))</f>
        <v>0</v>
      </c>
      <c r="BR85" s="237" t="n">
        <f aca="false">A85*0.28</f>
        <v>7.5516</v>
      </c>
      <c r="BS85" s="234" t="n">
        <f aca="false">D85*A85</f>
        <v>0</v>
      </c>
      <c r="BT85" s="237" t="n">
        <f aca="false">(BR85+A85)*(D85)*26</f>
        <v>0</v>
      </c>
      <c r="BU85" s="234" t="n">
        <f aca="false">SUM(SUM(M85:AA85))</f>
        <v>6</v>
      </c>
      <c r="CB85" s="231"/>
      <c r="CC85" s="231"/>
      <c r="CD85" s="231"/>
      <c r="CE85" s="231"/>
      <c r="CF85" s="231"/>
      <c r="CH85" s="22"/>
      <c r="CI85" s="22"/>
      <c r="CJ85" s="22"/>
      <c r="CK85" s="22"/>
      <c r="DN85" s="61"/>
    </row>
    <row r="86" customFormat="false" ht="10.1" hidden="false" customHeight="true" outlineLevel="0" collapsed="false">
      <c r="A86" s="312"/>
      <c r="B86" s="269"/>
      <c r="C86" s="308"/>
      <c r="D86" s="269"/>
      <c r="E86" s="309"/>
      <c r="F86" s="289"/>
      <c r="G86" s="310"/>
      <c r="H86" s="303"/>
      <c r="I86" s="362"/>
      <c r="J86" s="350"/>
      <c r="K86" s="269"/>
      <c r="L86" s="308"/>
      <c r="M86" s="311"/>
      <c r="N86" s="311"/>
      <c r="O86" s="311"/>
      <c r="P86" s="311"/>
      <c r="Q86" s="311"/>
      <c r="R86" s="311"/>
      <c r="S86" s="311"/>
      <c r="T86" s="370"/>
      <c r="U86" s="311"/>
      <c r="V86" s="311"/>
      <c r="W86" s="311"/>
      <c r="X86" s="311"/>
      <c r="Y86" s="311"/>
      <c r="Z86" s="311"/>
      <c r="AA86" s="311"/>
      <c r="AB86" s="165"/>
      <c r="AC86" s="311"/>
      <c r="AD86" s="371"/>
      <c r="AE86" s="361"/>
      <c r="AF86" s="361"/>
      <c r="AG86" s="361"/>
      <c r="AH86" s="371"/>
      <c r="AI86" s="311"/>
      <c r="AJ86" s="165"/>
      <c r="AK86" s="311"/>
      <c r="AL86" s="371"/>
      <c r="AM86" s="361"/>
      <c r="AN86" s="371"/>
      <c r="AO86" s="361"/>
      <c r="AP86" s="311"/>
      <c r="AQ86" s="311"/>
      <c r="AR86" s="370"/>
      <c r="AS86" s="311"/>
      <c r="AT86" s="333"/>
      <c r="AU86" s="311"/>
      <c r="AV86" s="311"/>
      <c r="AW86" s="311"/>
      <c r="AX86" s="311"/>
      <c r="AY86" s="311"/>
      <c r="AZ86" s="165"/>
      <c r="BA86" s="311"/>
      <c r="BB86" s="311"/>
      <c r="BC86" s="40"/>
      <c r="BD86" s="311"/>
      <c r="BE86" s="311"/>
      <c r="BF86" s="333"/>
      <c r="BG86" s="311"/>
      <c r="BH86" s="177"/>
      <c r="BI86" s="162"/>
      <c r="BK86" s="231"/>
      <c r="BL86" s="234"/>
      <c r="BM86" s="234"/>
      <c r="BN86" s="234"/>
      <c r="BO86" s="234"/>
      <c r="BP86" s="234"/>
      <c r="BQ86" s="234"/>
      <c r="BR86" s="237"/>
      <c r="BS86" s="234"/>
      <c r="BT86" s="237"/>
      <c r="BU86" s="234"/>
      <c r="CB86" s="231"/>
      <c r="CC86" s="231"/>
      <c r="CD86" s="231"/>
      <c r="CE86" s="231"/>
      <c r="CF86" s="231"/>
      <c r="CH86" s="22"/>
      <c r="CI86" s="22"/>
      <c r="CJ86" s="22"/>
      <c r="CK86" s="22"/>
    </row>
    <row r="87" customFormat="false" ht="10.1" hidden="false" customHeight="true" outlineLevel="0" collapsed="false">
      <c r="A87" s="312" t="n">
        <v>26.97</v>
      </c>
      <c r="B87" s="269" t="n">
        <f aca="false">SUM(IF(M86="V",-E86),IF(N86="V",-E86),IF(O86="V",-E86),IF(P86="V",-E86),IF(Q86="V",-E86),IF(R86="V",-E86),IF(S86="V",-E86),IF(U86="V",-E86),IF(V86="V",-E86),IF(W86="V",-E86),IF(X86="V",-E86),IF(Y86="V",-E86),IF(Z86="V",-E86),IF(AA86="V",-E86),IF(M86="H",-E86),IF(N86="H",-E86),IF(O86="H",-E86),IF(P86="H",-E86),IF(Q86="H",-E86),IF(R86="H",-E86),IF(S86="H",-E86),IF(U86="H",-E86),IF(V86="H",-E86),IF(W86="H",-E86),IF(X86="H",-E86),IF(Y86="H",-E86),IF(Z86="H",-E86),IF(AA86="H",-E86))</f>
        <v>0</v>
      </c>
      <c r="C87" s="308" t="n">
        <f aca="false">SUM(IF(M86="S",-E86),IF(N86="S",-E86),IF(O86="S",-E86),IF(P86="S",-E86),IF(Q86="S",-E86),IF(R86="S",-E86),IF(S86="S",-E86),IF(U86="S",-E86),IF(V86="S",-E86),IF(W86="S",-E86),IF(X86="S",-E86),IF(Y86="S",-E86),IF(Z86="S",-E86),IF(AA86="S",-E86))</f>
        <v>0</v>
      </c>
      <c r="D87" s="269" t="n">
        <f aca="false">(I87*80)-(K87-(B87+C87))</f>
        <v>0</v>
      </c>
      <c r="E87" s="272" t="n">
        <v>12</v>
      </c>
      <c r="F87" s="326"/>
      <c r="G87" s="351" t="s">
        <v>257</v>
      </c>
      <c r="H87" s="315" t="s">
        <v>289</v>
      </c>
      <c r="I87" s="316" t="n">
        <f aca="false">'Master Pay Period 1'!I87</f>
        <v>0.75</v>
      </c>
      <c r="J87" s="317" t="n">
        <f aca="false">BM87/80</f>
        <v>0.75</v>
      </c>
      <c r="K87" s="347" t="n">
        <f aca="false">E87*BU87</f>
        <v>60</v>
      </c>
      <c r="L87" s="348"/>
      <c r="M87" s="320"/>
      <c r="N87" s="321" t="n">
        <f aca="false">IF(Benchmark!$D$30&gt;SUM(N85+N83+N81+N79),1,0)</f>
        <v>1</v>
      </c>
      <c r="O87" s="320"/>
      <c r="P87" s="321"/>
      <c r="Q87" s="320"/>
      <c r="R87" s="321" t="n">
        <f aca="false">IF(Benchmark!$D$30&gt;SUM(R85+R83+R81+R79),1,0)</f>
        <v>1</v>
      </c>
      <c r="S87" s="320" t="n">
        <f aca="false">IF(Benchmark!$B$30&gt;SUM(S85+S83+S81+S79),1,0)</f>
        <v>1</v>
      </c>
      <c r="T87" s="335"/>
      <c r="U87" s="320" t="n">
        <f aca="false">IF(Benchmark!$B$30&gt;SUM(U85+U83+U81+U79),1,0)</f>
        <v>1</v>
      </c>
      <c r="V87" s="328"/>
      <c r="W87" s="327"/>
      <c r="X87" s="321" t="n">
        <f aca="false">IF(Benchmark!$D$30&gt;SUM(X85+X83+X81+X79),1,0)</f>
        <v>1</v>
      </c>
      <c r="Y87" s="327"/>
      <c r="Z87" s="328"/>
      <c r="AA87" s="327"/>
      <c r="AB87" s="69"/>
      <c r="AC87" s="327"/>
      <c r="AD87" s="327"/>
      <c r="AE87" s="320" t="n">
        <f aca="false">IF(Benchmark!$D$30&gt;SUM(AE85+AE83+AE81+AE79),1,0)</f>
        <v>1</v>
      </c>
      <c r="AF87" s="320" t="n">
        <f aca="false">IF(Benchmark!$D$30&gt;SUM(AF85+AF83+AF81+AF79),1,0)</f>
        <v>1</v>
      </c>
      <c r="AG87" s="327"/>
      <c r="AH87" s="321"/>
      <c r="AI87" s="320"/>
      <c r="AJ87" s="165"/>
      <c r="AK87" s="320"/>
      <c r="AL87" s="321" t="n">
        <f aca="false">IF(Benchmark!$D$30&gt;SUM(AL85+AL83+AL81+AL79),1,0)</f>
        <v>1</v>
      </c>
      <c r="AM87" s="320"/>
      <c r="AN87" s="321"/>
      <c r="AO87" s="320"/>
      <c r="AP87" s="321" t="n">
        <f aca="false">IF(Benchmark!$D$30&gt;SUM(AP85+AP83+AP81+AP79),1,0)</f>
        <v>1</v>
      </c>
      <c r="AQ87" s="320" t="n">
        <f aca="false">IF(Benchmark!$B$30&gt;SUM(AQ85+AQ83+AQ81+AQ79),1,0)</f>
        <v>1</v>
      </c>
      <c r="AR87" s="335"/>
      <c r="AS87" s="320" t="n">
        <f aca="false">IF(Benchmark!$B$30&gt;SUM(AS85+AS83+AS81+AS79),1,0)</f>
        <v>1</v>
      </c>
      <c r="AT87" s="364"/>
      <c r="AU87" s="356"/>
      <c r="AV87" s="321" t="n">
        <f aca="false">IF(Benchmark!$D$30&gt;SUM(AV85+AV83+AV81+AV79),1,0)</f>
        <v>1</v>
      </c>
      <c r="AW87" s="356"/>
      <c r="AX87" s="328"/>
      <c r="AY87" s="327"/>
      <c r="AZ87" s="69"/>
      <c r="BA87" s="327"/>
      <c r="BB87" s="320"/>
      <c r="BC87" s="61" t="n">
        <f aca="false">IF(Benchmark!$D$30&gt;SUM(BC85+BC83+BC81+BC79),1,0)</f>
        <v>1</v>
      </c>
      <c r="BD87" s="320" t="n">
        <f aca="false">IF(Benchmark!$D$30&gt;SUM(BD85+BD83+BD81+BD79),1,0)</f>
        <v>1</v>
      </c>
      <c r="BE87" s="320" t="n">
        <f aca="false">IF(Benchmark!$D$30&gt;SUM(BE85+BE83+BE81+BE79),1,0)</f>
        <v>1</v>
      </c>
      <c r="BF87" s="321"/>
      <c r="BG87" s="320"/>
      <c r="BH87" s="177"/>
      <c r="BI87" s="293"/>
      <c r="BJ87" s="234"/>
      <c r="BK87" s="231"/>
      <c r="BL87" s="234" t="n">
        <f aca="false">I87*80</f>
        <v>60</v>
      </c>
      <c r="BM87" s="234" t="n">
        <f aca="false">BU87*E87</f>
        <v>60</v>
      </c>
      <c r="BN87" s="234" t="n">
        <f aca="false">BL87-BM87</f>
        <v>0</v>
      </c>
      <c r="BO87" s="234" t="n">
        <f aca="false">BN87/80</f>
        <v>0</v>
      </c>
      <c r="BP87" s="234" t="n">
        <f aca="false">B88/(80)</f>
        <v>0</v>
      </c>
      <c r="BQ87" s="234" t="n">
        <f aca="false">SUM(SUM(BO87,BP87))</f>
        <v>0</v>
      </c>
      <c r="BR87" s="237" t="n">
        <f aca="false">A87*0.28</f>
        <v>7.5516</v>
      </c>
      <c r="BS87" s="234" t="n">
        <f aca="false">D87*A87</f>
        <v>0</v>
      </c>
      <c r="BT87" s="237" t="n">
        <f aca="false">(BR87+A87)*(D87)*26</f>
        <v>0</v>
      </c>
      <c r="BU87" s="234" t="n">
        <f aca="false">SUM(SUM(M87:AA87))</f>
        <v>5</v>
      </c>
      <c r="CB87" s="231"/>
      <c r="CC87" s="231"/>
      <c r="CD87" s="231"/>
      <c r="CE87" s="231"/>
      <c r="CF87" s="231"/>
      <c r="CH87" s="22"/>
      <c r="CI87" s="22"/>
      <c r="CJ87" s="22"/>
      <c r="CK87" s="22"/>
      <c r="DN87" s="49"/>
    </row>
    <row r="88" customFormat="false" ht="10.1" hidden="false" customHeight="true" outlineLevel="0" collapsed="false">
      <c r="A88" s="312"/>
      <c r="B88" s="269"/>
      <c r="C88" s="308"/>
      <c r="D88" s="269"/>
      <c r="E88" s="358"/>
      <c r="F88" s="310"/>
      <c r="G88" s="289"/>
      <c r="H88" s="274"/>
      <c r="I88" s="325"/>
      <c r="J88" s="350"/>
      <c r="K88" s="258"/>
      <c r="L88" s="221"/>
      <c r="M88" s="311"/>
      <c r="N88" s="311"/>
      <c r="O88" s="311"/>
      <c r="P88" s="311"/>
      <c r="Q88" s="311"/>
      <c r="R88" s="311"/>
      <c r="S88" s="311"/>
      <c r="T88" s="370"/>
      <c r="U88" s="311"/>
      <c r="V88" s="311"/>
      <c r="W88" s="311"/>
      <c r="X88" s="311"/>
      <c r="Y88" s="311"/>
      <c r="Z88" s="311"/>
      <c r="AA88" s="311"/>
      <c r="AB88" s="163"/>
      <c r="AC88" s="311"/>
      <c r="AD88" s="371"/>
      <c r="AE88" s="361"/>
      <c r="AF88" s="371"/>
      <c r="AG88" s="361"/>
      <c r="AH88" s="371"/>
      <c r="AI88" s="311"/>
      <c r="AJ88" s="165"/>
      <c r="AK88" s="311"/>
      <c r="AL88" s="371"/>
      <c r="AM88" s="361"/>
      <c r="AN88" s="371"/>
      <c r="AO88" s="361"/>
      <c r="AP88" s="311"/>
      <c r="AQ88" s="311"/>
      <c r="AR88" s="370"/>
      <c r="AS88" s="311"/>
      <c r="AT88" s="333"/>
      <c r="AU88" s="311"/>
      <c r="AV88" s="333"/>
      <c r="AW88" s="311"/>
      <c r="AX88" s="311"/>
      <c r="AY88" s="311"/>
      <c r="AZ88" s="163"/>
      <c r="BA88" s="311"/>
      <c r="BB88" s="333"/>
      <c r="BC88" s="311"/>
      <c r="BD88" s="333"/>
      <c r="BE88" s="311"/>
      <c r="BF88" s="333"/>
      <c r="BG88" s="311"/>
      <c r="BH88" s="177"/>
      <c r="BI88" s="293"/>
      <c r="BJ88" s="234"/>
      <c r="BK88" s="231"/>
      <c r="BL88" s="234"/>
      <c r="BM88" s="234"/>
      <c r="BN88" s="234"/>
      <c r="BO88" s="234"/>
      <c r="BP88" s="234"/>
      <c r="BQ88" s="234"/>
      <c r="BR88" s="237"/>
      <c r="BS88" s="234"/>
      <c r="BT88" s="237"/>
      <c r="BU88" s="234"/>
      <c r="CB88" s="231"/>
      <c r="CC88" s="231"/>
      <c r="CD88" s="231"/>
      <c r="CE88" s="231"/>
      <c r="CF88" s="231"/>
      <c r="CH88" s="22"/>
      <c r="CI88" s="22"/>
      <c r="CJ88" s="22"/>
      <c r="CK88" s="22"/>
      <c r="DN88" s="49"/>
    </row>
    <row r="89" customFormat="false" ht="10.1" hidden="false" customHeight="true" outlineLevel="0" collapsed="false">
      <c r="A89" s="312" t="n">
        <v>27.72</v>
      </c>
      <c r="B89" s="269" t="n">
        <f aca="false">SUM(IF(M88="V",-E88),IF(N88="V",-E88),IF(O88="V",-E88),IF(P88="V",-E88),IF(Q88="V",-E88),IF(R88="V",-E88),IF(S88="V",-E88),IF(U88="V",-E88),IF(V88="V",-E88),IF(W88="V",-E88),IF(X88="V",-E88),IF(Y88="V",-E88),IF(Z88="V",-E88),IF(AA88="V",-E88),IF(M88="H",-E88),IF(N88="H",-E88),IF(O88="H",-E88),IF(P88="H",-E88),IF(Q88="H",-E88),IF(R88="H",-E88),IF(S88="H",-E88),IF(U88="H",-E88),IF(V88="H",-E88),IF(W88="H",-E88),IF(X88="H",-E88),IF(Y88="H",-E88),IF(Z88="H",-E88),IF(AA88="H",-E88))</f>
        <v>0</v>
      </c>
      <c r="C89" s="308" t="n">
        <f aca="false">SUM(IF(M88="S",-E88),IF(N88="S",-E88),IF(O88="S",-E88),IF(P88="S",-E88),IF(Q88="S",-E88),IF(R88="S",-E88),IF(S88="S",-E88),IF(U88="S",-E88),IF(V88="S",-E88),IF(W88="S",-E88),IF(X88="S",-E88),IF(Y88="S",-E88),IF(Z88="S",-E88),IF(AA88="S",-E88))</f>
        <v>0</v>
      </c>
      <c r="D89" s="269" t="n">
        <f aca="false">(I89*80)-(K89-(B89+C89))</f>
        <v>0</v>
      </c>
      <c r="E89" s="272" t="n">
        <v>12</v>
      </c>
      <c r="F89" s="326"/>
      <c r="G89" s="351" t="s">
        <v>257</v>
      </c>
      <c r="H89" s="315" t="s">
        <v>289</v>
      </c>
      <c r="I89" s="316" t="n">
        <f aca="false">'Master Pay Period 1'!I89</f>
        <v>0.45</v>
      </c>
      <c r="J89" s="317" t="n">
        <f aca="false">BM89/80</f>
        <v>0.45</v>
      </c>
      <c r="K89" s="347" t="n">
        <f aca="false">E89*BU89</f>
        <v>36</v>
      </c>
      <c r="L89" s="348"/>
      <c r="M89" s="320"/>
      <c r="N89" s="327"/>
      <c r="O89" s="327" t="n">
        <f aca="false">IF(Benchmark!$D$30&gt;SUM(O87+O85+O83+O81+O79),1,0)</f>
        <v>1</v>
      </c>
      <c r="P89" s="327"/>
      <c r="Q89" s="320"/>
      <c r="R89" s="321"/>
      <c r="S89" s="320"/>
      <c r="T89" s="335"/>
      <c r="U89" s="320"/>
      <c r="V89" s="328"/>
      <c r="W89" s="327"/>
      <c r="X89" s="328"/>
      <c r="Y89" s="327"/>
      <c r="Z89" s="327" t="n">
        <f aca="false">IF(Benchmark!$D$30&gt;SUM(Z87+Z85+Z83+Z81+Z79),1,0)</f>
        <v>1</v>
      </c>
      <c r="AA89" s="327" t="n">
        <f aca="false">IF(Benchmark!$B$30&gt;SUM(AA87+AA85+AA83+AA81+AA79),1,0)</f>
        <v>1</v>
      </c>
      <c r="AB89" s="69"/>
      <c r="AC89" s="327" t="n">
        <f aca="false">IF(Benchmark!$B$30&gt;SUM(AC87+AC85+AC83+AC81+AC79),1,0)</f>
        <v>1</v>
      </c>
      <c r="AD89" s="356"/>
      <c r="AE89" s="327"/>
      <c r="AF89" s="327"/>
      <c r="AG89" s="327" t="n">
        <f aca="false">IF(Benchmark!$D$30&gt;SUM(AG87+AG85+AG83+AG81+AG79),1,0)</f>
        <v>1</v>
      </c>
      <c r="AH89" s="321"/>
      <c r="AI89" s="320"/>
      <c r="AJ89" s="165"/>
      <c r="AK89" s="320"/>
      <c r="AL89" s="321"/>
      <c r="AM89" s="327" t="n">
        <f aca="false">IF(Benchmark!$D$30&gt;SUM(AM87+AM85+AM83+AM81+AM79),1,0)</f>
        <v>1</v>
      </c>
      <c r="AN89" s="327"/>
      <c r="AO89" s="320"/>
      <c r="AP89" s="321"/>
      <c r="AQ89" s="320"/>
      <c r="AR89" s="335"/>
      <c r="AS89" s="320"/>
      <c r="AT89" s="327"/>
      <c r="AU89" s="320"/>
      <c r="AV89" s="321"/>
      <c r="AW89" s="320"/>
      <c r="AX89" s="327" t="n">
        <f aca="false">IF(Benchmark!$D$30&gt;SUM(AX87+AX85+AX83+AX81+AX79),1,0)</f>
        <v>1</v>
      </c>
      <c r="AY89" s="327" t="n">
        <f aca="false">IF(Benchmark!$B$30&gt;SUM(AY87+AY85+AY83+AY81+AY79),1,0)</f>
        <v>1</v>
      </c>
      <c r="AZ89" s="69"/>
      <c r="BA89" s="327" t="n">
        <f aca="false">IF(Benchmark!$B$30&gt;SUM(BA87+BA85+BA83+BA81+BA79),1,0)</f>
        <v>1</v>
      </c>
      <c r="BB89" s="321"/>
      <c r="BC89" s="327"/>
      <c r="BD89" s="327"/>
      <c r="BE89" s="327"/>
      <c r="BF89" s="321"/>
      <c r="BG89" s="320"/>
      <c r="BH89" s="177"/>
      <c r="BI89" s="293"/>
      <c r="BJ89" s="234"/>
      <c r="BK89" s="231"/>
      <c r="BL89" s="234" t="n">
        <f aca="false">I89*80</f>
        <v>36</v>
      </c>
      <c r="BM89" s="234" t="n">
        <f aca="false">BU89*E89</f>
        <v>36</v>
      </c>
      <c r="BN89" s="234" t="n">
        <f aca="false">BL89-BM89</f>
        <v>0</v>
      </c>
      <c r="BO89" s="234" t="n">
        <f aca="false">BN89/80</f>
        <v>0</v>
      </c>
      <c r="BP89" s="234" t="n">
        <f aca="false">B90/(80)</f>
        <v>0</v>
      </c>
      <c r="BQ89" s="234" t="n">
        <f aca="false">SUM(SUM(BO89,BP89))</f>
        <v>0</v>
      </c>
      <c r="BR89" s="237" t="n">
        <f aca="false">A89*0.28</f>
        <v>7.7616</v>
      </c>
      <c r="BS89" s="234" t="n">
        <f aca="false">D89*A89</f>
        <v>0</v>
      </c>
      <c r="BT89" s="237" t="n">
        <f aca="false">(BR89+A89)*(D89)*26</f>
        <v>0</v>
      </c>
      <c r="BU89" s="234" t="n">
        <f aca="false">SUM(SUM(M89:AA89))</f>
        <v>3</v>
      </c>
      <c r="CB89" s="231"/>
      <c r="CC89" s="231"/>
      <c r="CD89" s="231"/>
      <c r="CE89" s="231"/>
      <c r="CF89" s="231"/>
      <c r="CH89" s="22"/>
      <c r="CI89" s="22"/>
      <c r="CJ89" s="22"/>
      <c r="CK89" s="22"/>
      <c r="DN89" s="49"/>
    </row>
    <row r="90" customFormat="false" ht="10.1" hidden="false" customHeight="true" outlineLevel="0" collapsed="false">
      <c r="A90" s="312"/>
      <c r="B90" s="269"/>
      <c r="C90" s="308"/>
      <c r="D90" s="269"/>
      <c r="E90" s="303"/>
      <c r="F90" s="310"/>
      <c r="G90" s="310"/>
      <c r="H90" s="303"/>
      <c r="I90" s="304"/>
      <c r="J90" s="350"/>
      <c r="K90" s="277"/>
      <c r="L90" s="278"/>
      <c r="M90" s="311"/>
      <c r="N90" s="311"/>
      <c r="O90" s="311"/>
      <c r="P90" s="311"/>
      <c r="Q90" s="311"/>
      <c r="R90" s="311"/>
      <c r="S90" s="311"/>
      <c r="T90" s="80"/>
      <c r="U90" s="311"/>
      <c r="V90" s="311"/>
      <c r="W90" s="311"/>
      <c r="X90" s="311"/>
      <c r="Y90" s="311"/>
      <c r="Z90" s="311"/>
      <c r="AA90" s="311"/>
      <c r="AB90" s="163"/>
      <c r="AC90" s="311"/>
      <c r="AD90" s="366"/>
      <c r="AE90" s="367"/>
      <c r="AF90" s="366"/>
      <c r="AG90" s="367"/>
      <c r="AH90" s="366"/>
      <c r="AI90" s="311"/>
      <c r="AJ90" s="49"/>
      <c r="AK90" s="311"/>
      <c r="AL90" s="366"/>
      <c r="AM90" s="367"/>
      <c r="AN90" s="366"/>
      <c r="AO90" s="367"/>
      <c r="AP90" s="311"/>
      <c r="AQ90" s="311"/>
      <c r="AR90" s="80"/>
      <c r="AS90" s="311"/>
      <c r="AT90" s="333"/>
      <c r="AU90" s="311"/>
      <c r="AV90" s="333"/>
      <c r="AW90" s="311"/>
      <c r="AX90" s="311"/>
      <c r="AY90" s="311"/>
      <c r="AZ90" s="163"/>
      <c r="BA90" s="311"/>
      <c r="BB90" s="333"/>
      <c r="BC90" s="311"/>
      <c r="BD90" s="333"/>
      <c r="BE90" s="311"/>
      <c r="BF90" s="333"/>
      <c r="BG90" s="311"/>
      <c r="BH90" s="177"/>
      <c r="BI90" s="293"/>
      <c r="BJ90" s="234"/>
      <c r="BK90" s="231"/>
      <c r="BL90" s="234"/>
      <c r="BM90" s="234"/>
      <c r="BN90" s="234"/>
      <c r="BO90" s="234"/>
      <c r="BP90" s="234"/>
      <c r="BQ90" s="234"/>
      <c r="BR90" s="237"/>
      <c r="BS90" s="234"/>
      <c r="BT90" s="237"/>
      <c r="BU90" s="234"/>
      <c r="CB90" s="231"/>
      <c r="CC90" s="231"/>
      <c r="CD90" s="231"/>
      <c r="CE90" s="231"/>
      <c r="CF90" s="231"/>
      <c r="CH90" s="22"/>
      <c r="CI90" s="22"/>
      <c r="CJ90" s="22"/>
      <c r="CK90" s="22"/>
      <c r="DN90" s="49"/>
    </row>
    <row r="91" customFormat="false" ht="10.1" hidden="false" customHeight="true" outlineLevel="0" collapsed="false">
      <c r="A91" s="312" t="n">
        <v>24.3</v>
      </c>
      <c r="B91" s="269" t="n">
        <f aca="false">SUM(IF(M90="V",-E90),IF(N90="V",-E90),IF(O90="V",-E90),IF(P90="V",-E90),IF(Q90="V",-E90),IF(R90="V",-E90),IF(S90="V",-E90),IF(U90="V",-E90),IF(V90="V",-E90),IF(W90="V",-E90),IF(X90="V",-E90),IF(Y90="V",-E90),IF(Z90="V",-E90),IF(AA90="V",-E90),IF(M90="H",-E90),IF(N90="H",-E90),IF(O90="H",-E90),IF(P90="H",-E90),IF(Q90="H",-E90),IF(R90="H",-E90),IF(S90="H",-E90),IF(U90="H",-E90),IF(V90="H",-E90),IF(W90="H",-E90),IF(X90="H",-E90),IF(Y90="H",-E90),IF(Z90="H",-E90),IF(AA90="H",-E90))</f>
        <v>0</v>
      </c>
      <c r="C91" s="308" t="n">
        <f aca="false">SUM(IF(M90="S",-E90),IF(N90="S",-E90),IF(O90="S",-E90),IF(P90="S",-E90),IF(Q90="S",-E90),IF(R90="S",-E90),IF(S90="S",-E90),IF(U90="S",-E90),IF(V90="S",-E90),IF(W90="S",-E90),IF(X90="S",-E90),IF(Y90="S",-E90),IF(Z90="S",-E90),IF(AA90="S",-E90))</f>
        <v>0</v>
      </c>
      <c r="D91" s="269" t="n">
        <f aca="false">(I91*80)-(K91-(B91+C91))</f>
        <v>0</v>
      </c>
      <c r="E91" s="272" t="n">
        <v>12</v>
      </c>
      <c r="F91" s="313"/>
      <c r="G91" s="314" t="s">
        <v>257</v>
      </c>
      <c r="H91" s="315" t="s">
        <v>289</v>
      </c>
      <c r="I91" s="316" t="n">
        <f aca="false">'Master Pay Period 1'!I91</f>
        <v>0</v>
      </c>
      <c r="J91" s="317" t="n">
        <f aca="false">BM91/80</f>
        <v>0</v>
      </c>
      <c r="K91" s="347" t="n">
        <f aca="false">E91*BU91</f>
        <v>0</v>
      </c>
      <c r="L91" s="348"/>
      <c r="M91" s="320" t="n">
        <f aca="false">IF(Benchmark!$B$30&gt;SUM(M89+M87+M85+M83+M81+M79),1,0)</f>
        <v>0</v>
      </c>
      <c r="N91" s="321"/>
      <c r="O91" s="320"/>
      <c r="P91" s="320" t="n">
        <f aca="false">IF(Benchmark!$D$30&gt;SUM(P89+P87+P85+P83+P81+P79),1,0)</f>
        <v>0</v>
      </c>
      <c r="Q91" s="320" t="n">
        <f aca="false">IF(Benchmark!$D$30&gt;SUM(Q89+Q87+Q85+Q83+Q81+Q79),1,0)</f>
        <v>0</v>
      </c>
      <c r="R91" s="320"/>
      <c r="S91" s="372"/>
      <c r="T91" s="322"/>
      <c r="U91" s="372"/>
      <c r="V91" s="320" t="n">
        <f aca="false">IF(Benchmark!$D$30&gt;SUM(V89+V87+V85+V83+V81+V79),1,0)</f>
        <v>0</v>
      </c>
      <c r="W91" s="320" t="n">
        <f aca="false">IF(Benchmark!$D$30&gt;SUM(W89+W87+W85+W83+W81+W79),1,0)</f>
        <v>0</v>
      </c>
      <c r="X91" s="373"/>
      <c r="Y91" s="320" t="n">
        <f aca="false">IF(Benchmark!$D$30&gt;SUM(Y89+Y87+Y85+Y83+Y81+Y79),1,0)</f>
        <v>0</v>
      </c>
      <c r="Z91" s="373"/>
      <c r="AA91" s="372"/>
      <c r="AB91" s="69"/>
      <c r="AC91" s="372"/>
      <c r="AD91" s="320" t="n">
        <f aca="false">IF(Benchmark!$D$30&gt;SUM(AD89+AD87+AD85+AD83+AD81+AD79),1,0)</f>
        <v>0</v>
      </c>
      <c r="AE91" s="368"/>
      <c r="AF91" s="369"/>
      <c r="AG91" s="368"/>
      <c r="AH91" s="356" t="n">
        <f aca="false">IF(Benchmark!$D$30&gt;SUM(AH89+AH87+AH85+AH83+AH81+AH79),1,0)</f>
        <v>0</v>
      </c>
      <c r="AI91" s="320" t="n">
        <f aca="false">IF(Benchmark!$B$30&gt;SUM(AI89+AI87+AI85+AI83+AI81+AI79),1,0)</f>
        <v>0</v>
      </c>
      <c r="AJ91" s="163"/>
      <c r="AK91" s="320" t="n">
        <f aca="false">IF(Benchmark!$B$30&gt;SUM(AK89+AK87+AK85+AK83+AK81+AK79),1,0)</f>
        <v>0</v>
      </c>
      <c r="AL91" s="369"/>
      <c r="AM91" s="320"/>
      <c r="AN91" s="320" t="n">
        <f aca="false">IF(Benchmark!$D$30&gt;SUM(AN89+AN87+AN85+AN83+AN81+AN79),1,0)</f>
        <v>0</v>
      </c>
      <c r="AO91" s="320" t="n">
        <f aca="false">IF(Benchmark!$D$30&gt;SUM(AO89+AO87+AO85+AO83+AO81+AO79),1,0)</f>
        <v>0</v>
      </c>
      <c r="AP91" s="320"/>
      <c r="AQ91" s="372"/>
      <c r="AR91" s="322"/>
      <c r="AS91" s="372"/>
      <c r="AT91" s="320" t="n">
        <f aca="false">IF(Benchmark!$D$30&gt;SUM(AT89+AT87+AT85+AT83+AT81+AT79),1,0)</f>
        <v>0</v>
      </c>
      <c r="AU91" s="320"/>
      <c r="AV91" s="320" t="n">
        <f aca="false">IF(Benchmark!$D$30&gt;SUM(AV89+AV87+AV85+AV83+AV81+AV79),1,0)</f>
        <v>0</v>
      </c>
      <c r="AW91" s="320" t="n">
        <f aca="false">IF(Benchmark!$D$30&gt;SUM(AW89+AW87+AW85+AW83+AW81+AW79),1,0)</f>
        <v>0</v>
      </c>
      <c r="AX91" s="373"/>
      <c r="AY91" s="372"/>
      <c r="AZ91" s="69"/>
      <c r="BA91" s="372"/>
      <c r="BB91" s="320" t="n">
        <f aca="false">IF(Benchmark!$D$30&gt;SUM(BB89+BB87+BB85+BB83+BB81+BB79),1,0)</f>
        <v>0</v>
      </c>
      <c r="BC91" s="320"/>
      <c r="BD91" s="321"/>
      <c r="BE91" s="320"/>
      <c r="BF91" s="320" t="n">
        <f aca="false">IF(Benchmark!$D$30&gt;SUM(BF89+BF87+BF85+BF83+BF81+BF79),1,0)</f>
        <v>0</v>
      </c>
      <c r="BG91" s="320" t="n">
        <f aca="false">IF(Benchmark!$B$30&gt;SUM(BG89+BG87+BG85+BG83+BG81+BG79),1,0)</f>
        <v>0</v>
      </c>
      <c r="BH91" s="177"/>
      <c r="BI91" s="293"/>
      <c r="BJ91" s="234"/>
      <c r="BK91" s="231"/>
      <c r="BL91" s="234" t="n">
        <f aca="false">I91*80</f>
        <v>0</v>
      </c>
      <c r="BM91" s="234" t="n">
        <f aca="false">BU91*E91</f>
        <v>0</v>
      </c>
      <c r="BN91" s="234" t="n">
        <f aca="false">BL91-BM91</f>
        <v>0</v>
      </c>
      <c r="BO91" s="234" t="n">
        <f aca="false">BN91/80</f>
        <v>0</v>
      </c>
      <c r="BP91" s="234" t="n">
        <f aca="false">B92/(80)</f>
        <v>0</v>
      </c>
      <c r="BQ91" s="234" t="n">
        <f aca="false">SUM(SUM(BO91,BP91))</f>
        <v>0</v>
      </c>
      <c r="BR91" s="237" t="n">
        <f aca="false">A91*0.28</f>
        <v>6.804</v>
      </c>
      <c r="BS91" s="234" t="n">
        <f aca="false">D91*A91</f>
        <v>0</v>
      </c>
      <c r="BT91" s="237" t="n">
        <f aca="false">(BR91+A91)*(D91)*26</f>
        <v>0</v>
      </c>
      <c r="BU91" s="234" t="n">
        <f aca="false">SUM(SUM(M91:AA91))</f>
        <v>0</v>
      </c>
      <c r="CB91" s="231"/>
      <c r="CC91" s="231"/>
      <c r="CD91" s="231"/>
      <c r="CE91" s="231"/>
      <c r="CF91" s="231"/>
      <c r="CH91" s="22"/>
      <c r="CI91" s="22"/>
      <c r="CJ91" s="22"/>
      <c r="CK91" s="22"/>
      <c r="DN91" s="49"/>
    </row>
    <row r="92" customFormat="false" ht="10.1" hidden="false" customHeight="true" outlineLevel="0" collapsed="false">
      <c r="A92" s="312"/>
      <c r="B92" s="269"/>
      <c r="C92" s="308"/>
      <c r="D92" s="269"/>
      <c r="E92" s="309"/>
      <c r="F92" s="289"/>
      <c r="G92" s="289"/>
      <c r="H92" s="274"/>
      <c r="I92" s="304"/>
      <c r="J92" s="276"/>
      <c r="K92" s="269"/>
      <c r="L92" s="308"/>
      <c r="M92" s="311"/>
      <c r="N92" s="311"/>
      <c r="O92" s="311"/>
      <c r="P92" s="311"/>
      <c r="Q92" s="311"/>
      <c r="R92" s="311"/>
      <c r="S92" s="311"/>
      <c r="T92" s="80"/>
      <c r="U92" s="311"/>
      <c r="V92" s="311"/>
      <c r="W92" s="311"/>
      <c r="X92" s="311"/>
      <c r="Y92" s="311"/>
      <c r="Z92" s="311"/>
      <c r="AA92" s="311"/>
      <c r="AB92" s="163"/>
      <c r="AC92" s="311"/>
      <c r="AD92" s="366"/>
      <c r="AE92" s="367"/>
      <c r="AF92" s="366"/>
      <c r="AG92" s="367"/>
      <c r="AH92" s="366"/>
      <c r="AI92" s="311"/>
      <c r="AJ92" s="49"/>
      <c r="AK92" s="311"/>
      <c r="AL92" s="366"/>
      <c r="AM92" s="367"/>
      <c r="AN92" s="366"/>
      <c r="AO92" s="367"/>
      <c r="AP92" s="311"/>
      <c r="AQ92" s="311"/>
      <c r="AR92" s="80"/>
      <c r="AS92" s="311"/>
      <c r="AT92" s="333"/>
      <c r="AU92" s="311"/>
      <c r="AV92" s="333"/>
      <c r="AW92" s="311"/>
      <c r="AX92" s="311"/>
      <c r="AY92" s="311"/>
      <c r="AZ92" s="163"/>
      <c r="BA92" s="311"/>
      <c r="BB92" s="333"/>
      <c r="BC92" s="311"/>
      <c r="BD92" s="333"/>
      <c r="BE92" s="311"/>
      <c r="BF92" s="333"/>
      <c r="BG92" s="311"/>
      <c r="BH92" s="177"/>
      <c r="BI92" s="293"/>
      <c r="BJ92" s="234"/>
      <c r="BK92" s="231"/>
      <c r="BL92" s="234"/>
      <c r="BM92" s="234"/>
      <c r="BN92" s="234"/>
      <c r="BO92" s="234"/>
      <c r="BP92" s="234"/>
      <c r="BQ92" s="234"/>
      <c r="BR92" s="237"/>
      <c r="BS92" s="234"/>
      <c r="BT92" s="237"/>
      <c r="BU92" s="234"/>
      <c r="CB92" s="231"/>
      <c r="CC92" s="231"/>
      <c r="CD92" s="231"/>
      <c r="CE92" s="231"/>
      <c r="CF92" s="231"/>
      <c r="CH92" s="22"/>
      <c r="CI92" s="22"/>
      <c r="CJ92" s="22"/>
      <c r="CK92" s="22"/>
      <c r="DN92" s="49"/>
    </row>
    <row r="93" customFormat="false" ht="10.1" hidden="false" customHeight="true" outlineLevel="0" collapsed="false">
      <c r="A93" s="312" t="n">
        <v>24.3</v>
      </c>
      <c r="B93" s="269" t="n">
        <f aca="false">SUM(IF(M92="V",-E92),IF(N92="V",-E92),IF(O92="V",-E92),IF(P92="V",-E92),IF(Q92="V",-E92),IF(R92="V",-E92),IF(S92="V",-E92),IF(U92="V",-E92),IF(V92="V",-E92),IF(W92="V",-E92),IF(X92="V",-E92),IF(Y92="V",-E92),IF(Z92="V",-E92),IF(AA92="V",-E92),IF(M92="H",-E92),IF(N92="H",-E92),IF(O92="H",-E92),IF(P92="H",-E92),IF(Q92="H",-E92),IF(R92="H",-E92),IF(S92="H",-E92),IF(U92="H",-E92),IF(V92="H",-E92),IF(W92="H",-E92),IF(X92="H",-E92),IF(Y92="H",-E92),IF(Z92="H",-E92),IF(AA92="H",-E92))</f>
        <v>0</v>
      </c>
      <c r="C93" s="308" t="n">
        <f aca="false">SUM(IF(M92="S",-E92),IF(N92="S",-E92),IF(O92="S",-E92),IF(P92="S",-E92),IF(Q92="S",-E92),IF(R92="S",-E92),IF(S92="S",-E92),IF(U92="S",-E92),IF(V92="S",-E92),IF(W92="S",-E92),IF(X92="S",-E92),IF(Y92="S",-E92),IF(Z92="S",-E92),IF(AA92="S",-E92))</f>
        <v>0</v>
      </c>
      <c r="D93" s="269" t="n">
        <f aca="false">(I93*80)-(K93-(B93+C93))</f>
        <v>0</v>
      </c>
      <c r="E93" s="272" t="n">
        <v>12</v>
      </c>
      <c r="F93" s="313"/>
      <c r="G93" s="314" t="s">
        <v>257</v>
      </c>
      <c r="H93" s="315" t="s">
        <v>289</v>
      </c>
      <c r="I93" s="316" t="n">
        <f aca="false">'Master Pay Period 1'!I93</f>
        <v>0</v>
      </c>
      <c r="J93" s="317" t="n">
        <f aca="false">BM93/80</f>
        <v>0</v>
      </c>
      <c r="K93" s="347" t="n">
        <f aca="false">E93*BU93</f>
        <v>0</v>
      </c>
      <c r="L93" s="348"/>
      <c r="M93" s="320"/>
      <c r="N93" s="356" t="n">
        <f aca="false">IF(Benchmark!$D$30&gt;SUM(N91,N89,N87,N85,N83,N81,N79),1,0)</f>
        <v>0</v>
      </c>
      <c r="O93" s="320"/>
      <c r="P93" s="320"/>
      <c r="Q93" s="320"/>
      <c r="R93" s="356" t="n">
        <f aca="false">IF(Benchmark!$D$30&gt;SUM(R91,R89,R87,R85,R83,R81,R79),1,0)</f>
        <v>0</v>
      </c>
      <c r="S93" s="356" t="n">
        <f aca="false">IF(Benchmark!$B$30&gt;SUM(S91,S89,S87,S85,S83,S81,S79),1,0)</f>
        <v>0</v>
      </c>
      <c r="T93" s="322"/>
      <c r="U93" s="356" t="n">
        <f aca="false">IF(Benchmark!$B$30&gt;SUM(U91,U89,U87,U85,U83,U81,U79),1,0)</f>
        <v>0</v>
      </c>
      <c r="V93" s="320"/>
      <c r="W93" s="356"/>
      <c r="X93" s="356" t="n">
        <f aca="false">IF(Benchmark!$D$30&gt;SUM(X91,X89,X87,X85,X83,X81,X79),1,0)</f>
        <v>0</v>
      </c>
      <c r="Y93" s="356"/>
      <c r="Z93" s="321"/>
      <c r="AA93" s="320"/>
      <c r="AB93" s="69"/>
      <c r="AC93" s="320"/>
      <c r="AD93" s="356"/>
      <c r="AE93" s="356" t="n">
        <f aca="false">IF(Benchmark!$D$30&gt;SUM(AE91,AE89,AE87,AE85,AE83,AE81,AE79),1,0)</f>
        <v>0</v>
      </c>
      <c r="AF93" s="356" t="n">
        <f aca="false">IF(Benchmark!$D$30&gt;SUM(AF91,AF89,AF87,AF85,AF83,AF81,AF79),1,0)</f>
        <v>0</v>
      </c>
      <c r="AG93" s="356"/>
      <c r="AH93" s="356"/>
      <c r="AI93" s="320"/>
      <c r="AJ93" s="163"/>
      <c r="AK93" s="320"/>
      <c r="AL93" s="356" t="n">
        <f aca="false">IF(Benchmark!$D$30&gt;SUM(AL91,AL89,AL87,AL85,AL83,AL81,AL79),1,0)</f>
        <v>0</v>
      </c>
      <c r="AM93" s="356"/>
      <c r="AN93" s="356"/>
      <c r="AO93" s="368"/>
      <c r="AP93" s="356" t="n">
        <f aca="false">IF(Benchmark!$D$30&gt;SUM(AP91,AP89,AP87,AP85,AP83,AP81,AP79),1,0)</f>
        <v>0</v>
      </c>
      <c r="AQ93" s="356" t="n">
        <f aca="false">IF(Benchmark!$B$30&gt;SUM(AQ91,AQ89,AQ87,AQ85,AQ83,AQ81,AQ79),1,0)</f>
        <v>0</v>
      </c>
      <c r="AR93" s="322"/>
      <c r="AS93" s="356" t="n">
        <f aca="false">IF(Benchmark!$B$30&gt;SUM(AS91,AS89,AS87,AS85,AS83,AS81,AS79),1,0)</f>
        <v>0</v>
      </c>
      <c r="AT93" s="320"/>
      <c r="AU93" s="356" t="n">
        <f aca="false">IF(Benchmark!$D$30&gt;SUM(AU91,AU89,AU87,AU85,AU83,AU81,AU79),1,0)</f>
        <v>0</v>
      </c>
      <c r="AV93" s="356"/>
      <c r="AW93" s="356"/>
      <c r="AX93" s="321"/>
      <c r="AY93" s="320"/>
      <c r="AZ93" s="69"/>
      <c r="BA93" s="320"/>
      <c r="BB93" s="356"/>
      <c r="BC93" s="356" t="n">
        <f aca="false">IF(Benchmark!$D$30&gt;SUM(BC91,BC89,BC87,BC85,BC83,BC81,BC79),1,0)</f>
        <v>0</v>
      </c>
      <c r="BD93" s="356" t="n">
        <f aca="false">IF(Benchmark!$D$30&gt;SUM(BD91,BD89,BD87,BD85,BD83,BD81,BD79),1,0)</f>
        <v>0</v>
      </c>
      <c r="BE93" s="356" t="n">
        <f aca="false">IF(Benchmark!$D$30&gt;SUM(BE91,BE89,BE87,BE85,BE83,BE81,BE79),1,0)</f>
        <v>0</v>
      </c>
      <c r="BF93" s="320"/>
      <c r="BG93" s="320"/>
      <c r="BH93" s="177"/>
      <c r="BI93" s="293"/>
      <c r="BJ93" s="234"/>
      <c r="BK93" s="231"/>
      <c r="BL93" s="234" t="n">
        <f aca="false">I93*80</f>
        <v>0</v>
      </c>
      <c r="BM93" s="234" t="n">
        <f aca="false">BU93*E93</f>
        <v>0</v>
      </c>
      <c r="BN93" s="234" t="n">
        <f aca="false">BL93-BM93</f>
        <v>0</v>
      </c>
      <c r="BO93" s="234" t="n">
        <f aca="false">BN93/80</f>
        <v>0</v>
      </c>
      <c r="BP93" s="234" t="n">
        <f aca="false">B94/(80)</f>
        <v>0</v>
      </c>
      <c r="BQ93" s="234" t="n">
        <f aca="false">SUM(SUM(BO93,BP93))</f>
        <v>0</v>
      </c>
      <c r="BR93" s="237" t="n">
        <f aca="false">A93*0.28</f>
        <v>6.804</v>
      </c>
      <c r="BS93" s="234" t="n">
        <f aca="false">D93*A93</f>
        <v>0</v>
      </c>
      <c r="BT93" s="237" t="n">
        <f aca="false">(BR93+A93)*(D93)*26</f>
        <v>0</v>
      </c>
      <c r="BU93" s="234" t="n">
        <f aca="false">SUM(SUM(M93:AA93))</f>
        <v>0</v>
      </c>
      <c r="CB93" s="231"/>
      <c r="CC93" s="231"/>
      <c r="CD93" s="231"/>
      <c r="CE93" s="231"/>
      <c r="CF93" s="231"/>
      <c r="CH93" s="22"/>
      <c r="CI93" s="22"/>
      <c r="CJ93" s="22"/>
      <c r="CK93" s="22"/>
      <c r="DN93" s="49"/>
    </row>
    <row r="94" customFormat="false" ht="10.1" hidden="false" customHeight="true" outlineLevel="0" collapsed="false">
      <c r="A94" s="312"/>
      <c r="B94" s="269"/>
      <c r="C94" s="308"/>
      <c r="D94" s="269"/>
      <c r="E94" s="309"/>
      <c r="F94" s="289"/>
      <c r="G94" s="310"/>
      <c r="H94" s="274"/>
      <c r="I94" s="304"/>
      <c r="J94" s="350"/>
      <c r="K94" s="269"/>
      <c r="L94" s="308"/>
      <c r="M94" s="311"/>
      <c r="N94" s="311"/>
      <c r="O94" s="311"/>
      <c r="P94" s="311"/>
      <c r="Q94" s="311"/>
      <c r="R94" s="311"/>
      <c r="S94" s="311"/>
      <c r="T94" s="80"/>
      <c r="U94" s="311"/>
      <c r="V94" s="311"/>
      <c r="W94" s="311"/>
      <c r="X94" s="311"/>
      <c r="Y94" s="311"/>
      <c r="Z94" s="311"/>
      <c r="AA94" s="311"/>
      <c r="AB94" s="163"/>
      <c r="AC94" s="311"/>
      <c r="AD94" s="366"/>
      <c r="AE94" s="367"/>
      <c r="AF94" s="366"/>
      <c r="AG94" s="367"/>
      <c r="AH94" s="366"/>
      <c r="AI94" s="311"/>
      <c r="AJ94" s="49"/>
      <c r="AK94" s="311"/>
      <c r="AL94" s="374"/>
      <c r="AM94" s="367"/>
      <c r="AN94" s="366"/>
      <c r="AO94" s="367"/>
      <c r="AP94" s="311"/>
      <c r="AQ94" s="311"/>
      <c r="AR94" s="80"/>
      <c r="AS94" s="311"/>
      <c r="AT94" s="333"/>
      <c r="AU94" s="311"/>
      <c r="AV94" s="333"/>
      <c r="AW94" s="311"/>
      <c r="AX94" s="311"/>
      <c r="AY94" s="311"/>
      <c r="AZ94" s="163"/>
      <c r="BA94" s="311"/>
      <c r="BB94" s="333"/>
      <c r="BC94" s="311"/>
      <c r="BD94" s="333"/>
      <c r="BE94" s="311"/>
      <c r="BF94" s="333"/>
      <c r="BG94" s="311"/>
      <c r="BH94" s="177"/>
      <c r="BI94" s="293"/>
      <c r="BJ94" s="234"/>
      <c r="BK94" s="231"/>
      <c r="BL94" s="234"/>
      <c r="BM94" s="234"/>
      <c r="BN94" s="234"/>
      <c r="BO94" s="234"/>
      <c r="BP94" s="234"/>
      <c r="BQ94" s="234"/>
      <c r="BR94" s="237"/>
      <c r="BS94" s="234"/>
      <c r="BT94" s="237"/>
      <c r="BU94" s="234"/>
      <c r="CB94" s="231"/>
      <c r="CC94" s="231"/>
      <c r="CD94" s="231"/>
      <c r="CE94" s="231"/>
      <c r="CF94" s="231"/>
      <c r="CH94" s="22"/>
      <c r="CI94" s="22"/>
      <c r="CJ94" s="22"/>
      <c r="CK94" s="22"/>
      <c r="DN94" s="49"/>
    </row>
    <row r="95" customFormat="false" ht="10.1" hidden="false" customHeight="true" outlineLevel="0" collapsed="false">
      <c r="A95" s="312" t="n">
        <v>25</v>
      </c>
      <c r="B95" s="269" t="n">
        <f aca="false">SUM(IF(M94="V",-E94),IF(N94="V",-E94),IF(O94="V",-E94),IF(P94="V",-E94),IF(Q94="V",-E94),IF(R94="V",-E94),IF(S94="V",-E94),IF(U94="V",-E94),IF(V94="V",-E94),IF(W94="V",-E94),IF(X94="V",-E94),IF(Y94="V",-E94),IF(Z94="V",-E94),IF(AA94="V",-E94),IF(M94="H",-E94),IF(N94="H",-E94),IF(O94="H",-E94),IF(P94="H",-E94),IF(Q94="H",-E94),IF(R94="H",-E94),IF(S94="H",-E94),IF(U94="H",-E94),IF(V94="H",-E94),IF(W94="H",-E94),IF(X94="H",-E94),IF(Y94="H",-E94),IF(Z94="H",-E94),IF(AA94="H",-E94))</f>
        <v>0</v>
      </c>
      <c r="C95" s="308" t="n">
        <f aca="false">SUM(IF(M94="S",-E94),IF(N94="S",-E94),IF(O94="S",-E94),IF(P94="S",-E94),IF(Q94="S",-E94),IF(R94="S",-E94),IF(S94="S",-E94),IF(U94="S",-E94),IF(V94="S",-E94),IF(W94="S",-E94),IF(X94="S",-E94),IF(Y94="S",-E94),IF(Z94="S",-E94),IF(AA94="S",-E94))</f>
        <v>0</v>
      </c>
      <c r="D95" s="269" t="n">
        <f aca="false">(I95*80)-(K95-(B95+C95))</f>
        <v>0</v>
      </c>
      <c r="E95" s="272" t="n">
        <v>12</v>
      </c>
      <c r="F95" s="314"/>
      <c r="G95" s="314" t="s">
        <v>257</v>
      </c>
      <c r="H95" s="315" t="s">
        <v>289</v>
      </c>
      <c r="I95" s="316" t="n">
        <f aca="false">'Master Pay Period 1'!I95</f>
        <v>0</v>
      </c>
      <c r="J95" s="317" t="n">
        <f aca="false">BM95/80</f>
        <v>0</v>
      </c>
      <c r="K95" s="347" t="n">
        <f aca="false">E95*BU95</f>
        <v>0</v>
      </c>
      <c r="L95" s="348"/>
      <c r="M95" s="320"/>
      <c r="N95" s="321"/>
      <c r="O95" s="320" t="n">
        <f aca="false">IF(Benchmark!$D$30&gt;SUM(O93+O91+O89+O87+O85+O83+O81+O79),1,0)</f>
        <v>0</v>
      </c>
      <c r="P95" s="320"/>
      <c r="Q95" s="320"/>
      <c r="R95" s="320"/>
      <c r="S95" s="320"/>
      <c r="T95" s="80"/>
      <c r="U95" s="320"/>
      <c r="V95" s="320"/>
      <c r="W95" s="320"/>
      <c r="X95" s="321"/>
      <c r="Y95" s="320"/>
      <c r="Z95" s="320" t="n">
        <f aca="false">IF(Benchmark!$D$30&gt;SUM(Z93+Z91+Z89+Z87+Z85+Z83+Z81+Z79),1,0)</f>
        <v>0</v>
      </c>
      <c r="AA95" s="320" t="n">
        <f aca="false">IF(Benchmark!$B$30&gt;SUM(AA93+AA91+AA89+AA87+AA85+AA83+AA81+AA79),1,0)</f>
        <v>0</v>
      </c>
      <c r="AB95" s="69"/>
      <c r="AC95" s="320" t="n">
        <f aca="false">IF(Benchmark!$B$30&gt;SUM(AC93+AC91+AC89+AC87+AC85+AC83+AC81+AC79),1,0)</f>
        <v>0</v>
      </c>
      <c r="AD95" s="369"/>
      <c r="AE95" s="320"/>
      <c r="AF95" s="320"/>
      <c r="AG95" s="320" t="n">
        <f aca="false">IF(Benchmark!$D$30&gt;SUM(AG93+AG91+AG89+AG87+AG85+AG83+AG81+AG79),1,0)</f>
        <v>0</v>
      </c>
      <c r="AH95" s="369"/>
      <c r="AI95" s="320"/>
      <c r="AJ95" s="49"/>
      <c r="AK95" s="320"/>
      <c r="AL95" s="375"/>
      <c r="AM95" s="320" t="n">
        <f aca="false">IF(Benchmark!$D$30&gt;SUM(AM93+AM91+AM89+AM87+AM85+AM83+AM81+AM79),1,0)</f>
        <v>0</v>
      </c>
      <c r="AN95" s="320"/>
      <c r="AO95" s="356"/>
      <c r="AP95" s="320"/>
      <c r="AQ95" s="320"/>
      <c r="AR95" s="80"/>
      <c r="AS95" s="320"/>
      <c r="AT95" s="356"/>
      <c r="AU95" s="320"/>
      <c r="AV95" s="321"/>
      <c r="AW95" s="320"/>
      <c r="AX95" s="320" t="n">
        <f aca="false">IF(Benchmark!$D$30&gt;SUM(AX93+AX91+AX89+AX87+AX85+AX83+AX81+AX79),1,0)</f>
        <v>0</v>
      </c>
      <c r="AY95" s="320" t="n">
        <f aca="false">IF(Benchmark!$B$30&gt;SUM(AY93+AY91+AY89+AY87+AY85+AY83+AY81+AY79),1,0)</f>
        <v>0</v>
      </c>
      <c r="AZ95" s="69"/>
      <c r="BA95" s="320" t="n">
        <f aca="false">IF(Benchmark!$B$30&gt;SUM(BA93+BA91+BA89+BA87+BA85+BA83+BA81+BA79),1,0)</f>
        <v>0</v>
      </c>
      <c r="BB95" s="321"/>
      <c r="BC95" s="320"/>
      <c r="BD95" s="320"/>
      <c r="BE95" s="320"/>
      <c r="BF95" s="320"/>
      <c r="BG95" s="320"/>
      <c r="BH95" s="177"/>
      <c r="BI95" s="293"/>
      <c r="BJ95" s="234"/>
      <c r="BK95" s="231"/>
      <c r="BL95" s="234" t="n">
        <f aca="false">I95*80</f>
        <v>0</v>
      </c>
      <c r="BM95" s="234" t="n">
        <f aca="false">BU95*E95</f>
        <v>0</v>
      </c>
      <c r="BN95" s="234" t="n">
        <f aca="false">BL95-BM95</f>
        <v>0</v>
      </c>
      <c r="BO95" s="234" t="n">
        <f aca="false">BN95/80</f>
        <v>0</v>
      </c>
      <c r="BP95" s="234" t="n">
        <f aca="false">B96/(80)</f>
        <v>0</v>
      </c>
      <c r="BQ95" s="234" t="n">
        <f aca="false">SUM(SUM(BO95,BP95))</f>
        <v>0</v>
      </c>
      <c r="BR95" s="237" t="n">
        <f aca="false">A95*0.28</f>
        <v>7</v>
      </c>
      <c r="BS95" s="234" t="n">
        <f aca="false">D95*A95</f>
        <v>0</v>
      </c>
      <c r="BT95" s="237" t="n">
        <f aca="false">(BR95+A95)*(D95)*26</f>
        <v>0</v>
      </c>
      <c r="BU95" s="234" t="n">
        <f aca="false">SUM(SUM(M95:AA95))</f>
        <v>0</v>
      </c>
      <c r="CB95" s="231"/>
      <c r="CC95" s="231"/>
      <c r="CD95" s="231"/>
      <c r="CE95" s="231"/>
      <c r="CF95" s="231"/>
      <c r="CH95" s="22"/>
      <c r="CI95" s="22"/>
      <c r="CJ95" s="22"/>
      <c r="CK95" s="22"/>
      <c r="DN95" s="49"/>
    </row>
    <row r="96" customFormat="false" ht="10.1" hidden="false" customHeight="true" outlineLevel="0" collapsed="false">
      <c r="A96" s="312"/>
      <c r="B96" s="269"/>
      <c r="C96" s="308"/>
      <c r="D96" s="269"/>
      <c r="E96" s="358"/>
      <c r="F96" s="310"/>
      <c r="G96" s="289"/>
      <c r="H96" s="310"/>
      <c r="I96" s="325"/>
      <c r="J96" s="350"/>
      <c r="K96" s="258"/>
      <c r="L96" s="221"/>
      <c r="M96" s="311"/>
      <c r="N96" s="311"/>
      <c r="O96" s="311"/>
      <c r="P96" s="311"/>
      <c r="Q96" s="311"/>
      <c r="R96" s="311"/>
      <c r="S96" s="311"/>
      <c r="T96" s="370"/>
      <c r="U96" s="311"/>
      <c r="V96" s="311"/>
      <c r="W96" s="311"/>
      <c r="X96" s="311"/>
      <c r="Y96" s="311"/>
      <c r="Z96" s="311"/>
      <c r="AA96" s="311"/>
      <c r="AB96" s="163"/>
      <c r="AC96" s="311"/>
      <c r="AD96" s="371"/>
      <c r="AE96" s="361"/>
      <c r="AF96" s="371"/>
      <c r="AG96" s="361"/>
      <c r="AH96" s="371"/>
      <c r="AI96" s="311"/>
      <c r="AJ96" s="165"/>
      <c r="AK96" s="311"/>
      <c r="AL96" s="371"/>
      <c r="AM96" s="361"/>
      <c r="AN96" s="371"/>
      <c r="AO96" s="361"/>
      <c r="AP96" s="311"/>
      <c r="AQ96" s="311"/>
      <c r="AR96" s="370"/>
      <c r="AS96" s="311"/>
      <c r="AT96" s="333"/>
      <c r="AU96" s="311"/>
      <c r="AV96" s="333"/>
      <c r="AW96" s="311"/>
      <c r="AX96" s="311"/>
      <c r="AY96" s="311"/>
      <c r="AZ96" s="163"/>
      <c r="BA96" s="311"/>
      <c r="BB96" s="333"/>
      <c r="BC96" s="311"/>
      <c r="BD96" s="333"/>
      <c r="BE96" s="311"/>
      <c r="BF96" s="333"/>
      <c r="BG96" s="311"/>
      <c r="BH96" s="177"/>
      <c r="BI96" s="293"/>
      <c r="BJ96" s="234"/>
      <c r="BK96" s="231"/>
      <c r="BL96" s="234"/>
      <c r="BM96" s="234"/>
      <c r="BN96" s="234"/>
      <c r="BO96" s="234"/>
      <c r="BP96" s="234"/>
      <c r="BQ96" s="234"/>
      <c r="BR96" s="237"/>
      <c r="BS96" s="234"/>
      <c r="BT96" s="237"/>
      <c r="BU96" s="234"/>
      <c r="CB96" s="231"/>
      <c r="CC96" s="231"/>
      <c r="CD96" s="231"/>
      <c r="CE96" s="231"/>
      <c r="CF96" s="231"/>
      <c r="CH96" s="22"/>
      <c r="CI96" s="22"/>
      <c r="CJ96" s="22"/>
      <c r="CK96" s="22"/>
      <c r="DN96" s="49"/>
    </row>
    <row r="97" customFormat="false" ht="10.1" hidden="false" customHeight="true" outlineLevel="0" collapsed="false">
      <c r="A97" s="312" t="n">
        <v>25</v>
      </c>
      <c r="B97" s="269" t="n">
        <f aca="false">SUM(IF(M96="V",-E96),IF(N96="V",-E96),IF(O96="V",-E96),IF(P96="V",-E96),IF(Q96="V",-E96),IF(R96="V",-E96),IF(S96="V",-E96),IF(U96="V",-E96),IF(V96="V",-E96),IF(W96="V",-E96),IF(X96="V",-E96),IF(Y96="V",-E96),IF(Z96="V",-E96),IF(AA96="V",-E96),IF(M96="H",-E96),IF(N96="H",-E96),IF(O96="H",-E96),IF(P96="H",-E96),IF(Q96="H",-E96),IF(R96="H",-E96),IF(S96="H",-E96),IF(U96="H",-E96),IF(V96="H",-E96),IF(W96="H",-E96),IF(X96="H",-E96),IF(Y96="H",-E96),IF(Z96="H",-E96),IF(AA96="H",-E96))</f>
        <v>0</v>
      </c>
      <c r="C97" s="308" t="n">
        <f aca="false">SUM(IF(M96="S",-E96),IF(N96="S",-E96),IF(O96="S",-E96),IF(P96="S",-E96),IF(Q96="S",-E96),IF(R96="S",-E96),IF(S96="S",-E96),IF(U96="S",-E96),IF(V96="S",-E96),IF(W96="S",-E96),IF(X96="S",-E96),IF(Y96="S",-E96),IF(Z96="S",-E96),IF(AA96="S",-E96))</f>
        <v>0</v>
      </c>
      <c r="D97" s="269" t="n">
        <f aca="false">(I97*80)-(K97-(B97+C97))</f>
        <v>0</v>
      </c>
      <c r="E97" s="272" t="n">
        <v>12</v>
      </c>
      <c r="F97" s="314"/>
      <c r="G97" s="314" t="s">
        <v>257</v>
      </c>
      <c r="H97" s="315" t="s">
        <v>289</v>
      </c>
      <c r="I97" s="316" t="n">
        <f aca="false">'Master Pay Period 1'!I97</f>
        <v>0</v>
      </c>
      <c r="J97" s="317" t="n">
        <f aca="false">BM97/80</f>
        <v>0</v>
      </c>
      <c r="K97" s="347" t="n">
        <f aca="false">E97*BU97</f>
        <v>0</v>
      </c>
      <c r="L97" s="348"/>
      <c r="M97" s="320" t="n">
        <f aca="false">IF(Benchmark!$B$30&gt;SUM(M95+M93+M91+M89+M87+M85+M83+M81+M79),1,0)</f>
        <v>0</v>
      </c>
      <c r="N97" s="320"/>
      <c r="O97" s="320"/>
      <c r="P97" s="320" t="n">
        <f aca="false">IF(Benchmark!$D$30&gt;SUM(P95+P93+P91+P89+P87+P85+P83+P81+P79),1,0)</f>
        <v>0</v>
      </c>
      <c r="Q97" s="320" t="n">
        <f aca="false">IF(Benchmark!$D$30&gt;SUM(Q95+Q93+Q91+Q89+Q87+Q85+Q83+Q81+Q79),1,0)</f>
        <v>0</v>
      </c>
      <c r="R97" s="321"/>
      <c r="S97" s="320"/>
      <c r="T97" s="335"/>
      <c r="U97" s="320"/>
      <c r="V97" s="320" t="n">
        <f aca="false">IF(Benchmark!$D$30&gt;SUM(V95+V93+V91+V89+V87+V85+V83+V81+V79),1,0)</f>
        <v>0</v>
      </c>
      <c r="W97" s="376"/>
      <c r="X97" s="320" t="n">
        <f aca="false">IF(Benchmark!$D$30&gt;SUM(X95+X93+X91+X89+X87+X85+X83+X81+X79),1,0)</f>
        <v>0</v>
      </c>
      <c r="Y97" s="320" t="n">
        <f aca="false">IF(Benchmark!$D$30&gt;SUM(Y95+Y93+Y91+Y89+Y87+Y85+Y83+Y81+Y79),1,0)</f>
        <v>0</v>
      </c>
      <c r="Z97" s="320"/>
      <c r="AA97" s="320"/>
      <c r="AB97" s="69"/>
      <c r="AC97" s="320"/>
      <c r="AD97" s="320" t="n">
        <f aca="false">IF(Benchmark!$D$30&gt;SUM(AD95+AD93+AD91+AD89+AD87+AD85+AD83+AD81+AD79),1,0)</f>
        <v>0</v>
      </c>
      <c r="AE97" s="320"/>
      <c r="AF97" s="356"/>
      <c r="AG97" s="356"/>
      <c r="AH97" s="356" t="n">
        <f aca="false">IF(Benchmark!$D$30&gt;SUM(AH95+AH93+AH91+AH89+AH87+AH85+AH83+AH81+AH79),1,0)</f>
        <v>0</v>
      </c>
      <c r="AI97" s="320" t="n">
        <f aca="false">IF(Benchmark!$B$30&gt;SUM(AI95+AI93+AI91+AI89+AI87+AI85+AI83+AI81+AI79),1,0)</f>
        <v>0</v>
      </c>
      <c r="AJ97" s="165"/>
      <c r="AK97" s="320" t="n">
        <f aca="false">IF(Benchmark!$B$30&gt;SUM(AK95+AK93+AK91+AK89+AK87+AK85+AK83+AK81+AK79),1,0)</f>
        <v>0</v>
      </c>
      <c r="AL97" s="356"/>
      <c r="AM97" s="356"/>
      <c r="AN97" s="320" t="n">
        <f aca="false">IF(Benchmark!$D$30&gt;SUM(AN95+AN93+AN91+AN89+AN87+AN85+AN83+AN81+AN79),1,0)</f>
        <v>0</v>
      </c>
      <c r="AO97" s="320" t="n">
        <f aca="false">IF(Benchmark!$D$30&gt;SUM(AO95+AO93+AO91+AO89+AO87+AO85+AO83+AO81+AO79),1,0)</f>
        <v>0</v>
      </c>
      <c r="AP97" s="321"/>
      <c r="AQ97" s="320"/>
      <c r="AR97" s="335"/>
      <c r="AS97" s="320"/>
      <c r="AT97" s="320" t="n">
        <f aca="false">IF(Benchmark!$D$30&gt;SUM(AT95+AT93+AT91+AT89+AT87+AT85+AT83+AT81+AT79),1,0)</f>
        <v>0</v>
      </c>
      <c r="AU97" s="320"/>
      <c r="AV97" s="320" t="n">
        <f aca="false">IF(Benchmark!$D$30&gt;SUM(AV95+AV93+AV91+AV89+AV87+AV85+AV83+AV81+AV79),1,0)</f>
        <v>0</v>
      </c>
      <c r="AW97" s="320" t="n">
        <f aca="false">IF(Benchmark!$D$30&gt;SUM(AW95+AW93+AW91+AW89+AW87+AW85+AW83+AW81+AW79),1,0)</f>
        <v>0</v>
      </c>
      <c r="AX97" s="320"/>
      <c r="AY97" s="320"/>
      <c r="AZ97" s="69"/>
      <c r="BA97" s="320"/>
      <c r="BB97" s="320" t="n">
        <f aca="false">IF(Benchmark!$D$30&gt;SUM(BB95+BB93+BB91+BB89+BB87+BB85+BB83+BB81+BB79),1,0)</f>
        <v>0</v>
      </c>
      <c r="BC97" s="320"/>
      <c r="BD97" s="320"/>
      <c r="BE97" s="320"/>
      <c r="BF97" s="356" t="n">
        <f aca="false">IF(Benchmark!$D$30&gt;SUM(BF95+BF93+BF91+BF89+BF87+BF85+BF83+BF81+BF79),1,0)</f>
        <v>0</v>
      </c>
      <c r="BG97" s="320" t="n">
        <f aca="false">IF(Benchmark!$B$30&gt;SUM(BG95+BG93+BG91+BG89+BG87+BG85+BG83+BG81+BG79),1,0)</f>
        <v>0</v>
      </c>
      <c r="BH97" s="177"/>
      <c r="BI97" s="274"/>
      <c r="BJ97" s="234"/>
      <c r="BK97" s="231"/>
      <c r="BL97" s="234" t="n">
        <f aca="false">I97*80</f>
        <v>0</v>
      </c>
      <c r="BM97" s="234" t="n">
        <f aca="false">BU97*E97</f>
        <v>0</v>
      </c>
      <c r="BN97" s="234" t="n">
        <f aca="false">BL97-BM97</f>
        <v>0</v>
      </c>
      <c r="BO97" s="234" t="n">
        <f aca="false">BN97/80</f>
        <v>0</v>
      </c>
      <c r="BP97" s="234" t="n">
        <f aca="false">B98/(80)</f>
        <v>0</v>
      </c>
      <c r="BQ97" s="234" t="n">
        <f aca="false">SUM(SUM(BO97,BP97))</f>
        <v>0</v>
      </c>
      <c r="BR97" s="237" t="n">
        <f aca="false">A97*0.28</f>
        <v>7</v>
      </c>
      <c r="BS97" s="234" t="n">
        <f aca="false">D97*A97</f>
        <v>0</v>
      </c>
      <c r="BT97" s="237" t="n">
        <f aca="false">(BR97+A97)*(D97)*26</f>
        <v>0</v>
      </c>
      <c r="BU97" s="234" t="n">
        <f aca="false">SUM(SUM(M97:AA97))</f>
        <v>0</v>
      </c>
      <c r="CB97" s="231"/>
      <c r="CC97" s="231"/>
      <c r="CD97" s="231"/>
      <c r="CE97" s="231"/>
      <c r="CF97" s="231"/>
      <c r="CH97" s="22"/>
      <c r="CI97" s="22"/>
      <c r="CJ97" s="22"/>
      <c r="CK97" s="22"/>
      <c r="DN97" s="49"/>
    </row>
    <row r="98" customFormat="false" ht="10.1" hidden="false" customHeight="true" outlineLevel="0" collapsed="false">
      <c r="A98" s="312"/>
      <c r="B98" s="269"/>
      <c r="C98" s="308"/>
      <c r="D98" s="269"/>
      <c r="E98" s="303"/>
      <c r="F98" s="310"/>
      <c r="G98" s="289"/>
      <c r="H98" s="274"/>
      <c r="I98" s="304"/>
      <c r="J98" s="350"/>
      <c r="K98" s="277"/>
      <c r="L98" s="278"/>
      <c r="M98" s="311"/>
      <c r="N98" s="311"/>
      <c r="O98" s="311"/>
      <c r="P98" s="311"/>
      <c r="Q98" s="311"/>
      <c r="R98" s="311"/>
      <c r="S98" s="311"/>
      <c r="T98" s="370"/>
      <c r="U98" s="311"/>
      <c r="V98" s="311"/>
      <c r="W98" s="311"/>
      <c r="X98" s="311"/>
      <c r="Y98" s="311"/>
      <c r="Z98" s="311"/>
      <c r="AA98" s="311"/>
      <c r="AB98" s="163"/>
      <c r="AC98" s="311"/>
      <c r="AD98" s="371"/>
      <c r="AE98" s="361"/>
      <c r="AF98" s="371"/>
      <c r="AG98" s="361"/>
      <c r="AH98" s="371"/>
      <c r="AI98" s="311"/>
      <c r="AJ98" s="165"/>
      <c r="AK98" s="311"/>
      <c r="AL98" s="371"/>
      <c r="AM98" s="361"/>
      <c r="AN98" s="371"/>
      <c r="AO98" s="361"/>
      <c r="AP98" s="311"/>
      <c r="AQ98" s="311"/>
      <c r="AR98" s="370"/>
      <c r="AS98" s="311"/>
      <c r="AT98" s="333"/>
      <c r="AU98" s="311"/>
      <c r="AV98" s="311"/>
      <c r="AW98" s="311"/>
      <c r="AX98" s="311"/>
      <c r="AY98" s="311"/>
      <c r="AZ98" s="163"/>
      <c r="BA98" s="311"/>
      <c r="BB98" s="333"/>
      <c r="BC98" s="311"/>
      <c r="BD98" s="333"/>
      <c r="BE98" s="311"/>
      <c r="BF98" s="333"/>
      <c r="BG98" s="311"/>
      <c r="BH98" s="177"/>
      <c r="BI98" s="274"/>
      <c r="BJ98" s="234"/>
      <c r="BK98" s="231"/>
      <c r="BL98" s="234"/>
      <c r="BM98" s="234"/>
      <c r="BN98" s="234"/>
      <c r="BO98" s="234"/>
      <c r="BP98" s="234"/>
      <c r="BQ98" s="234"/>
      <c r="BR98" s="237"/>
      <c r="BS98" s="234"/>
      <c r="BT98" s="237"/>
      <c r="BU98" s="234"/>
      <c r="CB98" s="231"/>
      <c r="CC98" s="231"/>
      <c r="CD98" s="231"/>
      <c r="CE98" s="231"/>
      <c r="CF98" s="231"/>
      <c r="CH98" s="22"/>
      <c r="CI98" s="22"/>
      <c r="CJ98" s="22"/>
      <c r="CK98" s="22"/>
      <c r="DN98" s="49"/>
    </row>
    <row r="99" customFormat="false" ht="10.1" hidden="false" customHeight="true" outlineLevel="0" collapsed="false">
      <c r="A99" s="312" t="n">
        <v>25</v>
      </c>
      <c r="B99" s="269" t="n">
        <f aca="false">SUM(IF(M98="V",-E98),IF(N98="V",-E98),IF(O98="V",-E98),IF(P98="V",-E98),IF(Q98="V",-E98),IF(R98="V",-E98),IF(S98="V",-E98),IF(U98="V",-E98),IF(V98="V",-E98),IF(W98="V",-E98),IF(X98="V",-E98),IF(Y98="V",-E98),IF(Z98="V",-E98),IF(AA98="V",-E98),IF(M98="H",-E98),IF(N98="H",-E98),IF(O98="H",-E98),IF(P98="H",-E98),IF(Q98="H",-E98),IF(R98="H",-E98),IF(S98="H",-E98),IF(U98="H",-E98),IF(V98="H",-E98),IF(W98="H",-E98),IF(X98="H",-E98),IF(Y98="H",-E98),IF(Z98="H",-E98),IF(AA98="H",-E98))</f>
        <v>0</v>
      </c>
      <c r="C99" s="308" t="n">
        <f aca="false">SUM(IF(M98="S",-E98),IF(N98="S",-E98),IF(O98="S",-E98),IF(P98="S",-E98),IF(Q98="S",-E98),IF(R98="S",-E98),IF(S98="S",-E98),IF(U98="S",-E98),IF(V98="S",-E98),IF(W98="S",-E98),IF(X98="S",-E98),IF(Y98="S",-E98),IF(Z98="S",-E98),IF(AA98="S",-E98))</f>
        <v>0</v>
      </c>
      <c r="D99" s="269" t="n">
        <f aca="false">(I99*80)-(K99-(B99+C99))</f>
        <v>0</v>
      </c>
      <c r="E99" s="272" t="n">
        <v>12</v>
      </c>
      <c r="F99" s="314"/>
      <c r="G99" s="314" t="s">
        <v>257</v>
      </c>
      <c r="H99" s="315" t="s">
        <v>289</v>
      </c>
      <c r="I99" s="316" t="n">
        <f aca="false">'Master Pay Period 1'!I99</f>
        <v>0</v>
      </c>
      <c r="J99" s="317" t="n">
        <f aca="false">BM99/80</f>
        <v>0</v>
      </c>
      <c r="K99" s="347" t="n">
        <f aca="false">E99*BU99</f>
        <v>0</v>
      </c>
      <c r="L99" s="348"/>
      <c r="M99" s="320"/>
      <c r="N99" s="320" t="n">
        <f aca="false">IF(Benchmark!$D$30&gt;SUM(N97+N95+N93+N91+N89+N87+N85+N83+N81+N79),1,0)</f>
        <v>0</v>
      </c>
      <c r="O99" s="320"/>
      <c r="P99" s="321"/>
      <c r="Q99" s="320"/>
      <c r="R99" s="320" t="n">
        <f aca="false">IF(Benchmark!$D$30&gt;SUM(R97+R95+R93+R91+R89+R87+R85+R83+R81+R79),1,0)</f>
        <v>0</v>
      </c>
      <c r="S99" s="320" t="n">
        <f aca="false">IF(Benchmark!$B$30&gt;SUM(S97+S95+S93+S91+S89+S87+S85+S83+S81+S79),1,0)</f>
        <v>0</v>
      </c>
      <c r="T99" s="335"/>
      <c r="U99" s="320" t="n">
        <f aca="false">IF(Benchmark!$B$30&gt;SUM(U97+U95+U93+U91+U89+U87+U85+U83+U81+U79),1,0)</f>
        <v>0</v>
      </c>
      <c r="V99" s="328"/>
      <c r="W99" s="320" t="n">
        <f aca="false">IF(Benchmark!$D$30&gt;SUM(W97+W95+W93+W91+W89+W87+W85+W83+W81+W79),1,0)</f>
        <v>0</v>
      </c>
      <c r="X99" s="321"/>
      <c r="Y99" s="320"/>
      <c r="Z99" s="328"/>
      <c r="AA99" s="377"/>
      <c r="AB99" s="69"/>
      <c r="AC99" s="377"/>
      <c r="AD99" s="356"/>
      <c r="AE99" s="320" t="n">
        <f aca="false">IF(Benchmark!$D$30&gt;SUM(AE97+AE95+AE93+AE91+AE89+AE87+AE85+AE83+AE81+AE79),1,0)</f>
        <v>0</v>
      </c>
      <c r="AF99" s="320" t="n">
        <f aca="false">IF(Benchmark!$D$30&gt;SUM(AF97+AF95+AF93+AF91+AF89+AF87+AF85+AF83+AF81+AF79),1,0)</f>
        <v>0</v>
      </c>
      <c r="AG99" s="356"/>
      <c r="AH99" s="321"/>
      <c r="AI99" s="320"/>
      <c r="AJ99" s="165"/>
      <c r="AK99" s="320"/>
      <c r="AL99" s="320" t="n">
        <f aca="false">IF(Benchmark!$D$30&gt;SUM(AL97+AL95+AL93+AL91+AL89+AL87+AL85+AL83+AL81+AL79),1,0)</f>
        <v>0</v>
      </c>
      <c r="AM99" s="320"/>
      <c r="AN99" s="321"/>
      <c r="AO99" s="320"/>
      <c r="AP99" s="320" t="n">
        <f aca="false">IF(Benchmark!$D$30&gt;SUM(AP97+AP95+AP93+AP91+AP89+AP87+AP85+AP83+AP81+AP79),1,0)</f>
        <v>0</v>
      </c>
      <c r="AQ99" s="320" t="n">
        <f aca="false">IF(Benchmark!$B$30&gt;SUM(AQ97+AQ95+AQ93+AQ91+AQ89+AQ87+AQ85+AQ83+AQ81+AQ79),1,0)</f>
        <v>0</v>
      </c>
      <c r="AR99" s="335"/>
      <c r="AS99" s="320" t="n">
        <f aca="false">IF(Benchmark!$B$30&gt;SUM(AS97+AS95+AS93+AS91+AS89+AS87+AS85+AS83+AS81+AS79),1,0)</f>
        <v>0</v>
      </c>
      <c r="AT99" s="364"/>
      <c r="AU99" s="320" t="n">
        <f aca="false">IF(Benchmark!$D$30&gt;SUM(AU97+AU95+AU93+AU91+AU89+AU87+AU85+AU83+AU81+AU79),1,0)</f>
        <v>0</v>
      </c>
      <c r="AV99" s="320"/>
      <c r="AW99" s="320"/>
      <c r="AX99" s="328"/>
      <c r="AY99" s="377"/>
      <c r="AZ99" s="69"/>
      <c r="BA99" s="377"/>
      <c r="BB99" s="320"/>
      <c r="BC99" s="320" t="n">
        <f aca="false">IF(Benchmark!$D$30&gt;SUM(BC97+BC95+BC93+BC91+BC89+BC87+BC85+BC83+BC81+BC79),1,0)</f>
        <v>0</v>
      </c>
      <c r="BD99" s="320" t="n">
        <f aca="false">IF(Benchmark!$D$30&gt;SUM(BD97+BD95+BD93+BD91+BD89+BD87+BD85+BD83+BD81+BD79),1,0)</f>
        <v>0</v>
      </c>
      <c r="BE99" s="320" t="n">
        <f aca="false">IF(Benchmark!$D$30&gt;SUM(BE97+BE95+BE93+BE91+BE89+BE87+BE85+BE83+BE81+BE79),1,0)</f>
        <v>0</v>
      </c>
      <c r="BF99" s="321"/>
      <c r="BG99" s="320"/>
      <c r="BH99" s="177"/>
      <c r="BI99" s="378"/>
      <c r="BJ99" s="234"/>
      <c r="BK99" s="231"/>
      <c r="BL99" s="234" t="n">
        <f aca="false">I99*80</f>
        <v>0</v>
      </c>
      <c r="BM99" s="234" t="n">
        <f aca="false">BU99*E99</f>
        <v>0</v>
      </c>
      <c r="BN99" s="234" t="n">
        <f aca="false">BL99-BM99</f>
        <v>0</v>
      </c>
      <c r="BO99" s="234" t="n">
        <f aca="false">BN99/80</f>
        <v>0</v>
      </c>
      <c r="BP99" s="234" t="n">
        <f aca="false">B100/(80)</f>
        <v>0</v>
      </c>
      <c r="BQ99" s="234" t="n">
        <f aca="false">SUM(SUM(BO99,BP99))</f>
        <v>0</v>
      </c>
      <c r="BR99" s="237" t="n">
        <f aca="false">A99*0.28</f>
        <v>7</v>
      </c>
      <c r="BS99" s="234" t="n">
        <f aca="false">D99*A99</f>
        <v>0</v>
      </c>
      <c r="BT99" s="237" t="n">
        <f aca="false">(BR99+A99)*(D99)*26</f>
        <v>0</v>
      </c>
      <c r="BU99" s="234" t="n">
        <f aca="false">SUM(SUM(M99:AA99))</f>
        <v>0</v>
      </c>
      <c r="CB99" s="231"/>
      <c r="CC99" s="231"/>
      <c r="CD99" s="231"/>
      <c r="CE99" s="231"/>
      <c r="CF99" s="231"/>
      <c r="CH99" s="22"/>
      <c r="CI99" s="22"/>
      <c r="CJ99" s="22"/>
      <c r="CK99" s="22"/>
      <c r="DN99" s="61"/>
    </row>
    <row r="100" customFormat="false" ht="10.1" hidden="false" customHeight="true" outlineLevel="0" collapsed="false">
      <c r="A100" s="312"/>
      <c r="B100" s="269"/>
      <c r="C100" s="308"/>
      <c r="D100" s="269"/>
      <c r="E100" s="309"/>
      <c r="F100" s="289"/>
      <c r="G100" s="289"/>
      <c r="H100" s="274"/>
      <c r="I100" s="304"/>
      <c r="J100" s="276"/>
      <c r="K100" s="269"/>
      <c r="L100" s="308"/>
      <c r="M100" s="311"/>
      <c r="N100" s="311"/>
      <c r="O100" s="311"/>
      <c r="P100" s="311"/>
      <c r="Q100" s="311"/>
      <c r="R100" s="311"/>
      <c r="S100" s="311"/>
      <c r="T100" s="370"/>
      <c r="U100" s="311"/>
      <c r="V100" s="311"/>
      <c r="W100" s="311"/>
      <c r="X100" s="311"/>
      <c r="Y100" s="311"/>
      <c r="Z100" s="311"/>
      <c r="AA100" s="311"/>
      <c r="AC100" s="311"/>
      <c r="AD100" s="371"/>
      <c r="AE100" s="361"/>
      <c r="AF100" s="371"/>
      <c r="AG100" s="361"/>
      <c r="AH100" s="371"/>
      <c r="AI100" s="311"/>
      <c r="AJ100" s="165"/>
      <c r="AK100" s="311"/>
      <c r="AL100" s="371"/>
      <c r="AM100" s="361"/>
      <c r="AN100" s="371"/>
      <c r="AO100" s="361"/>
      <c r="AP100" s="311"/>
      <c r="AQ100" s="311"/>
      <c r="AR100" s="370"/>
      <c r="AS100" s="311"/>
      <c r="AT100" s="333"/>
      <c r="AU100" s="311"/>
      <c r="AV100" s="333"/>
      <c r="AW100" s="311"/>
      <c r="AX100" s="311"/>
      <c r="AY100" s="311"/>
      <c r="BA100" s="311"/>
      <c r="BB100" s="333"/>
      <c r="BC100" s="311"/>
      <c r="BD100" s="333"/>
      <c r="BE100" s="311"/>
      <c r="BF100" s="333"/>
      <c r="BG100" s="311"/>
      <c r="BH100" s="177"/>
      <c r="BI100" s="378"/>
      <c r="BJ100" s="234"/>
      <c r="BK100" s="231"/>
      <c r="BL100" s="234"/>
      <c r="BM100" s="234"/>
      <c r="BN100" s="234"/>
      <c r="BO100" s="234"/>
      <c r="BP100" s="234"/>
      <c r="BQ100" s="234"/>
      <c r="BR100" s="237"/>
      <c r="BS100" s="234"/>
      <c r="BT100" s="237"/>
      <c r="BU100" s="234"/>
      <c r="CB100" s="231"/>
      <c r="CC100" s="231"/>
      <c r="CD100" s="231"/>
      <c r="CE100" s="231"/>
      <c r="CF100" s="231"/>
      <c r="CH100" s="22"/>
      <c r="CI100" s="22"/>
      <c r="CJ100" s="22"/>
      <c r="CK100" s="22"/>
      <c r="DN100" s="61"/>
    </row>
    <row r="101" customFormat="false" ht="10.1" hidden="false" customHeight="true" outlineLevel="0" collapsed="false">
      <c r="A101" s="312" t="n">
        <v>25</v>
      </c>
      <c r="B101" s="269" t="n">
        <f aca="false">SUM(IF(M100="V",-E100),IF(N100="V",-E100),IF(O100="V",-E100),IF(P100="V",-E100),IF(Q100="V",-E100),IF(R100="V",-E100),IF(S100="V",-E100),IF(U100="V",-E100),IF(V100="V",-E100),IF(W100="V",-E100),IF(X100="V",-E100),IF(Y100="V",-E100),IF(Z100="V",-E100),IF(AA100="V",-E100),IF(M100="H",-E100),IF(N100="H",-E100),IF(O100="H",-E100),IF(P100="H",-E100),IF(Q100="H",-E100),IF(R100="H",-E100),IF(S100="H",-E100),IF(U100="H",-E100),IF(V100="H",-E100),IF(W100="H",-E100),IF(X100="H",-E100),IF(Y100="H",-E100),IF(Z100="H",-E100),IF(AA100="H",-E100))</f>
        <v>0</v>
      </c>
      <c r="C101" s="308" t="n">
        <f aca="false">SUM(IF(M100="S",-E100),IF(N100="S",-E100),IF(O100="S",-E100),IF(P100="S",-E100),IF(Q100="S",-E100),IF(R100="S",-E100),IF(S100="S",-E100),IF(U100="S",-E100),IF(V100="S",-E100),IF(W100="S",-E100),IF(X100="S",-E100),IF(Y100="S",-E100),IF(Z100="S",-E100),IF(AA100="S",-E100))</f>
        <v>0</v>
      </c>
      <c r="D101" s="269" t="n">
        <f aca="false">(I101*80)-(K101-(B101+C101))</f>
        <v>0</v>
      </c>
      <c r="E101" s="272" t="n">
        <v>12</v>
      </c>
      <c r="F101" s="314"/>
      <c r="G101" s="314" t="s">
        <v>256</v>
      </c>
      <c r="H101" s="315" t="s">
        <v>289</v>
      </c>
      <c r="I101" s="316" t="n">
        <f aca="false">'Master Pay Period 1'!I101</f>
        <v>0</v>
      </c>
      <c r="J101" s="317" t="n">
        <f aca="false">BM101/80</f>
        <v>0</v>
      </c>
      <c r="K101" s="347" t="n">
        <f aca="false">E101*BU101</f>
        <v>0</v>
      </c>
      <c r="L101" s="348"/>
      <c r="M101" s="327" t="n">
        <f aca="false">IF(Benchmark!$B$30&gt;SUM(M99,M97,M95,M93,M91,M89,M87,M85,M83,M81,M79),1,0)</f>
        <v>0</v>
      </c>
      <c r="N101" s="321"/>
      <c r="O101" s="320" t="n">
        <f aca="false">IF(Benchmark!$D$30&gt;SUM(O99+O97+O95+O93+O91+O89+O87+O85+O83+O81+O79),1,0)</f>
        <v>0</v>
      </c>
      <c r="P101" s="320"/>
      <c r="Q101" s="320"/>
      <c r="R101" s="320"/>
      <c r="S101" s="320"/>
      <c r="T101" s="335"/>
      <c r="U101" s="327"/>
      <c r="V101" s="328"/>
      <c r="W101" s="327"/>
      <c r="X101" s="327"/>
      <c r="Y101" s="327"/>
      <c r="Z101" s="320" t="n">
        <f aca="false">IF(Benchmark!$D$30&gt;SUM(Z99+Z97+Z95+Z93+Z91+Z89+Z87+Z85+Z83+Z81+Z79),1,0)</f>
        <v>0</v>
      </c>
      <c r="AA101" s="320" t="n">
        <f aca="false">IF(Benchmark!$B$30&gt;SUM(AA99+AA97+AA95+AA93+AA91+AA89+AA87+AA85+AA83+AA81+AA79),1,0)</f>
        <v>0</v>
      </c>
      <c r="AB101" s="69"/>
      <c r="AC101" s="320" t="n">
        <f aca="false">IF(Benchmark!$B$30&gt;SUM(AC99+AC97+AC95+AC93+AC91+AC89+AC87+AC85+AC83+AC81+AC79),1,0)</f>
        <v>0</v>
      </c>
      <c r="AD101" s="327"/>
      <c r="AE101" s="356"/>
      <c r="AF101" s="320"/>
      <c r="AG101" s="320" t="n">
        <f aca="false">IF(Benchmark!$D$30&gt;SUM(AG99+AG97+AG95+AG93+AG91+AG89+AG87+AG85+AG83+AG81+AG79),1,0)</f>
        <v>0</v>
      </c>
      <c r="AH101" s="327"/>
      <c r="AI101" s="327" t="n">
        <f aca="false">IF(Benchmark!$B$30&gt;SUM(AI99,AI97,AI95,AI93,AI91,AI89,AI87,AI85,AI83,AI81,AI79),1,0)</f>
        <v>0</v>
      </c>
      <c r="AJ101" s="165"/>
      <c r="AK101" s="327" t="n">
        <f aca="false">IF(Benchmark!$B$30&gt;SUM(AK99,AK97,AK95,AK93,AK91,AK89,AK87,AK85,AK83,AK81,AK79),1,0)</f>
        <v>0</v>
      </c>
      <c r="AL101" s="320"/>
      <c r="AM101" s="320" t="n">
        <f aca="false">IF(Benchmark!$D$30&gt;SUM(AM99+AM97+AM95+AM93+AM91+AM89+AM87+AM85+AM83+AM81+AM79),1,0)</f>
        <v>0</v>
      </c>
      <c r="AN101" s="320"/>
      <c r="AO101" s="320"/>
      <c r="AP101" s="320"/>
      <c r="AQ101" s="320"/>
      <c r="AR101" s="335"/>
      <c r="AS101" s="327"/>
      <c r="AT101" s="327"/>
      <c r="AU101" s="356"/>
      <c r="AV101" s="327"/>
      <c r="AW101" s="356"/>
      <c r="AX101" s="320" t="n">
        <f aca="false">IF(Benchmark!$D$30&gt;SUM(AX99+AX97+AX95+AX93+AX91+AX89+AX87+AX85+AX83+AX81+AX79),1,0)</f>
        <v>0</v>
      </c>
      <c r="AY101" s="320" t="n">
        <f aca="false">IF(Benchmark!$B$30&gt;SUM(AY99+AY97+AY95+AY93+AY91+AY89+AY87+AY85+AY83+AY81+AY79),1,0)</f>
        <v>0</v>
      </c>
      <c r="AZ101" s="69"/>
      <c r="BA101" s="320" t="n">
        <f aca="false">IF(Benchmark!$B$30&gt;SUM(BA99+BA97+BA95+BA93+BA91+BA89+BA87+BA85+BA83+BA81+BA79),1,0)</f>
        <v>0</v>
      </c>
      <c r="BB101" s="321"/>
      <c r="BC101" s="320"/>
      <c r="BD101" s="320"/>
      <c r="BE101" s="320"/>
      <c r="BF101" s="327"/>
      <c r="BG101" s="327"/>
      <c r="BH101" s="177"/>
      <c r="BI101" s="378"/>
      <c r="BJ101" s="234"/>
      <c r="BK101" s="231"/>
      <c r="BL101" s="234" t="n">
        <f aca="false">I101*80</f>
        <v>0</v>
      </c>
      <c r="BM101" s="234" t="n">
        <f aca="false">BU101*E101</f>
        <v>0</v>
      </c>
      <c r="BN101" s="234" t="n">
        <f aca="false">BL101-BM101</f>
        <v>0</v>
      </c>
      <c r="BO101" s="234" t="n">
        <f aca="false">BN101/80</f>
        <v>0</v>
      </c>
      <c r="BP101" s="234" t="n">
        <f aca="false">B102/(80)</f>
        <v>0</v>
      </c>
      <c r="BQ101" s="234" t="n">
        <f aca="false">SUM(SUM(BO101,BP101))</f>
        <v>0</v>
      </c>
      <c r="BR101" s="237" t="n">
        <f aca="false">A101*0.28</f>
        <v>7</v>
      </c>
      <c r="BS101" s="234" t="n">
        <f aca="false">D101*A101</f>
        <v>0</v>
      </c>
      <c r="BT101" s="237" t="n">
        <f aca="false">(BR101+A101)*(D101)*26</f>
        <v>0</v>
      </c>
      <c r="BU101" s="234" t="n">
        <f aca="false">SUM(SUM(M101:AA101))</f>
        <v>0</v>
      </c>
      <c r="CB101" s="231"/>
      <c r="CC101" s="231"/>
      <c r="CD101" s="231"/>
      <c r="CE101" s="231"/>
      <c r="CF101" s="231"/>
      <c r="CH101" s="22"/>
      <c r="CI101" s="22"/>
      <c r="CJ101" s="22"/>
      <c r="CK101" s="22"/>
      <c r="DN101" s="61"/>
    </row>
    <row r="102" customFormat="false" ht="10.1" hidden="false" customHeight="true" outlineLevel="0" collapsed="false">
      <c r="A102" s="359"/>
      <c r="B102" s="258"/>
      <c r="C102" s="235"/>
      <c r="D102" s="171"/>
      <c r="H102" s="172"/>
      <c r="I102" s="174"/>
      <c r="J102" s="175"/>
      <c r="L102" s="230"/>
      <c r="M102" s="284"/>
      <c r="N102" s="284"/>
      <c r="O102" s="284"/>
      <c r="P102" s="284"/>
      <c r="Q102" s="284"/>
      <c r="R102" s="284"/>
      <c r="S102" s="284"/>
      <c r="T102" s="284"/>
      <c r="U102" s="284"/>
      <c r="V102" s="284"/>
      <c r="W102" s="284"/>
      <c r="X102" s="284"/>
      <c r="Y102" s="284"/>
      <c r="Z102" s="284"/>
      <c r="AA102" s="284"/>
      <c r="AS102" s="379"/>
      <c r="AT102" s="379"/>
      <c r="AU102" s="379"/>
      <c r="AV102" s="379"/>
      <c r="AW102" s="379"/>
      <c r="AX102" s="284"/>
      <c r="AY102" s="284"/>
      <c r="BB102" s="379"/>
      <c r="BC102" s="379"/>
      <c r="BD102" s="379"/>
      <c r="BE102" s="379"/>
      <c r="BF102" s="379"/>
      <c r="BG102" s="379"/>
      <c r="BH102" s="177"/>
      <c r="BI102" s="378"/>
      <c r="BJ102" s="234"/>
      <c r="BK102" s="231"/>
      <c r="CB102" s="231"/>
      <c r="CC102" s="231"/>
      <c r="CD102" s="231"/>
      <c r="CE102" s="231"/>
      <c r="CF102" s="231"/>
      <c r="CH102" s="22"/>
      <c r="CI102" s="22"/>
      <c r="CJ102" s="22"/>
      <c r="CK102" s="22"/>
      <c r="DN102" s="61"/>
    </row>
    <row r="103" customFormat="false" ht="10.1" hidden="false" customHeight="true" outlineLevel="0" collapsed="false">
      <c r="A103" s="312"/>
      <c r="B103" s="269"/>
      <c r="C103" s="308"/>
      <c r="D103" s="269"/>
      <c r="E103" s="358"/>
      <c r="F103" s="310"/>
      <c r="G103" s="310"/>
      <c r="H103" s="310"/>
      <c r="I103" s="325"/>
      <c r="J103" s="350"/>
      <c r="K103" s="258"/>
      <c r="L103" s="221"/>
      <c r="M103" s="311"/>
      <c r="N103" s="311"/>
      <c r="O103" s="311"/>
      <c r="P103" s="311"/>
      <c r="Q103" s="311"/>
      <c r="R103" s="311"/>
      <c r="S103" s="311"/>
      <c r="T103" s="281"/>
      <c r="U103" s="311"/>
      <c r="V103" s="311"/>
      <c r="W103" s="311"/>
      <c r="X103" s="311"/>
      <c r="Y103" s="311"/>
      <c r="Z103" s="311"/>
      <c r="AA103" s="311"/>
      <c r="AB103" s="69"/>
      <c r="AC103" s="361"/>
      <c r="AD103" s="361"/>
      <c r="AE103" s="361"/>
      <c r="AF103" s="361"/>
      <c r="AG103" s="361"/>
      <c r="AH103" s="361"/>
      <c r="AI103" s="361"/>
      <c r="AJ103" s="69"/>
      <c r="AK103" s="361"/>
      <c r="AL103" s="361"/>
      <c r="AM103" s="361"/>
      <c r="AN103" s="361"/>
      <c r="AO103" s="361"/>
      <c r="AP103" s="361"/>
      <c r="AQ103" s="361"/>
      <c r="AR103" s="69"/>
      <c r="AS103" s="311"/>
      <c r="AT103" s="311"/>
      <c r="AU103" s="311"/>
      <c r="AV103" s="311"/>
      <c r="AW103" s="311"/>
      <c r="AX103" s="311"/>
      <c r="AY103" s="311"/>
      <c r="AZ103" s="69"/>
      <c r="BA103" s="361"/>
      <c r="BB103" s="311"/>
      <c r="BC103" s="311"/>
      <c r="BD103" s="311"/>
      <c r="BE103" s="311"/>
      <c r="BF103" s="311"/>
      <c r="BG103" s="311"/>
      <c r="BH103" s="177"/>
      <c r="BI103" s="293"/>
      <c r="BJ103" s="234"/>
      <c r="BK103" s="231"/>
      <c r="BL103" s="234"/>
      <c r="BM103" s="234"/>
      <c r="BN103" s="234"/>
      <c r="BO103" s="234"/>
      <c r="BP103" s="234"/>
      <c r="BQ103" s="234"/>
      <c r="BR103" s="237"/>
      <c r="BS103" s="234"/>
      <c r="BT103" s="237"/>
      <c r="BU103" s="234"/>
      <c r="CB103" s="231"/>
      <c r="CC103" s="231"/>
      <c r="CD103" s="231"/>
      <c r="CE103" s="231"/>
      <c r="CF103" s="231"/>
      <c r="CH103" s="22"/>
      <c r="CI103" s="22"/>
      <c r="CJ103" s="22"/>
      <c r="CK103" s="22"/>
      <c r="DN103" s="49"/>
      <c r="DO103" s="49"/>
      <c r="DP103" s="49"/>
      <c r="DQ103" s="49"/>
      <c r="DR103" s="49"/>
      <c r="DS103" s="49"/>
      <c r="DT103" s="49"/>
      <c r="DU103" s="49"/>
      <c r="DV103" s="49"/>
      <c r="DW103" s="49"/>
      <c r="DX103" s="49"/>
      <c r="DY103" s="49"/>
    </row>
    <row r="104" customFormat="false" ht="10.1" hidden="false" customHeight="true" outlineLevel="0" collapsed="false">
      <c r="A104" s="312" t="n">
        <v>25</v>
      </c>
      <c r="B104" s="269" t="n">
        <f aca="false">SUM(IF(M103="V",-E103),IF(N103="V",-E103),IF(O103="V",-E103),IF(P103="V",-E103),IF(Q103="V",-E103),IF(R103="V",-E103),IF(S103="V",-E103),IF(U103="V",-E103),IF(V103="V",-E103),IF(W103="V",-E103),IF(X103="V",-E103),IF(Y103="V",-E103),IF(Z103="V",-E103),IF(AA103="V",-E103),IF(M103="H",-E103),IF(N103="H",-E103),IF(O103="H",-E103),IF(P103="H",-E103),IF(Q103="H",-E103),IF(R103="H",-E103),IF(S103="H",-E103),IF(U103="H",-E103),IF(V103="H",-E103),IF(W103="H",-E103),IF(X103="H",-E103),IF(Y103="H",-E103),IF(Z103="H",-E103),IF(AA103="H",-E103))</f>
        <v>0</v>
      </c>
      <c r="C104" s="308" t="n">
        <f aca="false">SUM(IF(M103="S",-E103),IF(N103="S",-E103),IF(O103="S",-E103),IF(P103="S",-E103),IF(Q103="S",-E103),IF(R103="S",-E103),IF(S103="S",-E103),IF(U103="S",-E103),IF(V103="S",-E103),IF(W103="S",-E103),IF(X103="S",-E103),IF(Y103="S",-E103),IF(Z103="S",-E103),IF(AA103="S",-E103))</f>
        <v>0</v>
      </c>
      <c r="D104" s="269" t="n">
        <f aca="false">(I104*80)-(K104-(B104+C104))</f>
        <v>0</v>
      </c>
      <c r="E104" s="272" t="n">
        <v>8</v>
      </c>
      <c r="F104" s="314"/>
      <c r="G104" s="314" t="s">
        <v>257</v>
      </c>
      <c r="H104" s="315" t="s">
        <v>290</v>
      </c>
      <c r="I104" s="316" t="n">
        <f aca="false">'Master Pay Period 1'!I104</f>
        <v>0</v>
      </c>
      <c r="J104" s="317" t="n">
        <f aca="false">BM104/80</f>
        <v>0</v>
      </c>
      <c r="K104" s="347" t="n">
        <f aca="false">E104*BU104</f>
        <v>0</v>
      </c>
      <c r="L104" s="348"/>
      <c r="M104" s="320" t="n">
        <f aca="false">IF(Benchmark!$B$30&gt;SUM(M101+M99+M97+M95+M93+M91+M89+M87+M85+M83+M81+M79),1,0)</f>
        <v>0</v>
      </c>
      <c r="N104" s="320"/>
      <c r="O104" s="321"/>
      <c r="P104" s="320"/>
      <c r="Q104" s="321"/>
      <c r="R104" s="320"/>
      <c r="S104" s="380"/>
      <c r="T104" s="281"/>
      <c r="U104" s="381"/>
      <c r="V104" s="320"/>
      <c r="W104" s="321"/>
      <c r="X104" s="320"/>
      <c r="Y104" s="321"/>
      <c r="Z104" s="320"/>
      <c r="AA104" s="320" t="n">
        <f aca="false">IF(Benchmark!$B$30&gt;SUM(AA101+AA101+AA97+AA95+AA93+AA91+AA89+AA87+AA85+AA83+AA81+AA79),1,0)</f>
        <v>0</v>
      </c>
      <c r="AB104" s="163"/>
      <c r="AC104" s="381"/>
      <c r="AD104" s="320"/>
      <c r="AE104" s="321"/>
      <c r="AF104" s="320"/>
      <c r="AG104" s="321"/>
      <c r="AH104" s="320"/>
      <c r="AI104" s="380"/>
      <c r="AJ104" s="69"/>
      <c r="AK104" s="381"/>
      <c r="AL104" s="320"/>
      <c r="AM104" s="321"/>
      <c r="AN104" s="320"/>
      <c r="AO104" s="321"/>
      <c r="AP104" s="320"/>
      <c r="AQ104" s="380"/>
      <c r="AR104" s="61"/>
      <c r="AS104" s="381"/>
      <c r="AT104" s="320"/>
      <c r="AU104" s="321"/>
      <c r="AV104" s="320"/>
      <c r="AW104" s="321"/>
      <c r="AX104" s="320"/>
      <c r="AY104" s="320" t="n">
        <f aca="false">IF(Benchmark!$B$30&gt;SUM(AY101+AY101+AY97+AY95+AY93+AY91+AY89+AY87+AY85+AY83+AY81+AY79),1,0)</f>
        <v>0</v>
      </c>
      <c r="AZ104" s="163"/>
      <c r="BA104" s="381"/>
      <c r="BB104" s="320"/>
      <c r="BC104" s="364"/>
      <c r="BD104" s="356"/>
      <c r="BE104" s="364"/>
      <c r="BF104" s="356"/>
      <c r="BG104" s="380"/>
      <c r="BH104" s="177"/>
      <c r="BI104" s="293"/>
      <c r="BJ104" s="234"/>
      <c r="BK104" s="231"/>
      <c r="BL104" s="234" t="n">
        <f aca="false">I104*80</f>
        <v>0</v>
      </c>
      <c r="BM104" s="234" t="n">
        <f aca="false">BU104*E104</f>
        <v>0</v>
      </c>
      <c r="BN104" s="234" t="n">
        <f aca="false">BL104-BM104</f>
        <v>0</v>
      </c>
      <c r="BO104" s="234" t="n">
        <f aca="false">BN104/80</f>
        <v>0</v>
      </c>
      <c r="BP104" s="234" t="n">
        <f aca="false">B105/(80)</f>
        <v>0</v>
      </c>
      <c r="BQ104" s="234" t="n">
        <f aca="false">SUM(SUM(BO104,BP104))</f>
        <v>0</v>
      </c>
      <c r="BR104" s="237" t="n">
        <f aca="false">A104*0.28</f>
        <v>7</v>
      </c>
      <c r="BS104" s="234" t="n">
        <f aca="false">D104*A104</f>
        <v>0</v>
      </c>
      <c r="BT104" s="237" t="n">
        <f aca="false">(BR104+A104)*(D104)*26</f>
        <v>0</v>
      </c>
      <c r="BU104" s="234" t="n">
        <f aca="false">SUM(SUM(M104:AA104))</f>
        <v>0</v>
      </c>
      <c r="CB104" s="231"/>
      <c r="CC104" s="231"/>
      <c r="CD104" s="231"/>
      <c r="CE104" s="231"/>
      <c r="CF104" s="231"/>
      <c r="CH104" s="22"/>
      <c r="CI104" s="22"/>
      <c r="CJ104" s="22"/>
      <c r="CK104" s="22"/>
      <c r="DN104" s="49"/>
      <c r="DO104" s="163"/>
      <c r="DP104" s="49"/>
      <c r="DQ104" s="49"/>
      <c r="DR104" s="61"/>
      <c r="DS104" s="49"/>
      <c r="DT104" s="49"/>
      <c r="DU104" s="49"/>
      <c r="DV104" s="49"/>
      <c r="DW104" s="163"/>
      <c r="DX104" s="49"/>
      <c r="DY104" s="49"/>
      <c r="DZ104" s="49"/>
      <c r="EA104" s="49"/>
      <c r="EB104" s="49"/>
      <c r="EC104" s="49"/>
      <c r="ED104" s="49"/>
      <c r="EF104" s="49"/>
      <c r="EG104" s="49"/>
      <c r="EH104" s="49"/>
      <c r="EI104" s="49"/>
      <c r="EJ104" s="49"/>
      <c r="EK104" s="49"/>
      <c r="EL104" s="49"/>
    </row>
    <row r="105" customFormat="false" ht="10.1" hidden="false" customHeight="true" outlineLevel="0" collapsed="false">
      <c r="A105" s="312"/>
      <c r="B105" s="269"/>
      <c r="C105" s="308"/>
      <c r="D105" s="269"/>
      <c r="E105" s="303"/>
      <c r="F105" s="310"/>
      <c r="G105" s="289"/>
      <c r="H105" s="303"/>
      <c r="I105" s="304"/>
      <c r="J105" s="350"/>
      <c r="K105" s="277"/>
      <c r="L105" s="278"/>
      <c r="M105" s="311"/>
      <c r="N105" s="311"/>
      <c r="O105" s="311"/>
      <c r="P105" s="311"/>
      <c r="Q105" s="311"/>
      <c r="R105" s="311"/>
      <c r="S105" s="311"/>
      <c r="T105" s="281"/>
      <c r="U105" s="311"/>
      <c r="V105" s="311"/>
      <c r="W105" s="311"/>
      <c r="X105" s="311"/>
      <c r="Y105" s="311"/>
      <c r="Z105" s="311"/>
      <c r="AA105" s="311"/>
      <c r="AB105" s="69"/>
      <c r="AC105" s="361"/>
      <c r="AD105" s="361"/>
      <c r="AE105" s="361"/>
      <c r="AF105" s="361"/>
      <c r="AG105" s="361"/>
      <c r="AH105" s="361"/>
      <c r="AI105" s="361"/>
      <c r="AJ105" s="69"/>
      <c r="AK105" s="361"/>
      <c r="AL105" s="361"/>
      <c r="AM105" s="361"/>
      <c r="AN105" s="361"/>
      <c r="AO105" s="361"/>
      <c r="AP105" s="361"/>
      <c r="AQ105" s="361"/>
      <c r="AR105" s="69"/>
      <c r="AS105" s="311"/>
      <c r="AT105" s="311"/>
      <c r="AU105" s="311"/>
      <c r="AV105" s="311"/>
      <c r="AW105" s="311"/>
      <c r="AX105" s="311"/>
      <c r="AY105" s="311"/>
      <c r="AZ105" s="69"/>
      <c r="BA105" s="361"/>
      <c r="BB105" s="311"/>
      <c r="BC105" s="311"/>
      <c r="BD105" s="311"/>
      <c r="BE105" s="311"/>
      <c r="BF105" s="311"/>
      <c r="BG105" s="361"/>
      <c r="BH105" s="177"/>
      <c r="BI105" s="293"/>
      <c r="BJ105" s="234"/>
      <c r="BK105" s="231"/>
      <c r="BL105" s="234"/>
      <c r="BM105" s="234"/>
      <c r="BN105" s="234"/>
      <c r="BO105" s="234"/>
      <c r="BP105" s="234"/>
      <c r="BQ105" s="234"/>
      <c r="BR105" s="237"/>
      <c r="BS105" s="234"/>
      <c r="BT105" s="237"/>
      <c r="BU105" s="234"/>
      <c r="CB105" s="231"/>
      <c r="CC105" s="231"/>
      <c r="CD105" s="231"/>
      <c r="CE105" s="231"/>
      <c r="CF105" s="231"/>
      <c r="CH105" s="22"/>
      <c r="CI105" s="22"/>
      <c r="CJ105" s="22"/>
      <c r="CK105" s="22"/>
      <c r="DN105" s="49"/>
      <c r="DO105" s="49"/>
      <c r="DP105" s="49"/>
      <c r="DQ105" s="49"/>
      <c r="DR105" s="49"/>
      <c r="DS105" s="49"/>
      <c r="DT105" s="49"/>
      <c r="DU105" s="49"/>
      <c r="DV105" s="49"/>
      <c r="DW105" s="49"/>
      <c r="DX105" s="49"/>
      <c r="DY105" s="49"/>
      <c r="DZ105" s="49"/>
      <c r="EA105" s="49"/>
      <c r="EB105" s="49"/>
      <c r="EC105" s="49"/>
      <c r="ED105" s="49"/>
      <c r="EF105" s="49"/>
      <c r="EG105" s="49"/>
      <c r="EH105" s="49"/>
      <c r="EI105" s="49"/>
      <c r="EJ105" s="49"/>
      <c r="EK105" s="49"/>
      <c r="EL105" s="49"/>
    </row>
    <row r="106" customFormat="false" ht="10.1" hidden="false" customHeight="true" outlineLevel="0" collapsed="false">
      <c r="A106" s="312" t="n">
        <v>25</v>
      </c>
      <c r="B106" s="269" t="n">
        <f aca="false">SUM(IF(M105="V",-E105),IF(N105="V",-E105),IF(O105="V",-E105),IF(P105="V",-E105),IF(Q105="V",-E105),IF(R105="V",-E105),IF(S105="V",-E105),IF(U105="V",-E105),IF(V105="V",-E105),IF(W105="V",-E105),IF(X105="V",-E105),IF(Y105="V",-E105),IF(Z105="V",-E105),IF(AA105="V",-E105),IF(M105="H",-E105),IF(N105="H",-E105),IF(O105="H",-E105),IF(P105="H",-E105),IF(Q105="H",-E105),IF(R105="H",-E105),IF(S105="H",-E105),IF(U105="H",-E105),IF(V105="H",-E105),IF(W105="H",-E105),IF(X105="H",-E105),IF(Y105="H",-E105),IF(Z105="H",-E105),IF(AA105="H",-E105))</f>
        <v>0</v>
      </c>
      <c r="C106" s="308" t="n">
        <f aca="false">SUM(IF(M105="S",-E105),IF(N105="S",-E105),IF(O105="S",-E105),IF(P105="S",-E105),IF(Q105="S",-E105),IF(R105="S",-E105),IF(S105="S",-E105),IF(U105="S",-E105),IF(V105="S",-E105),IF(W105="S",-E105),IF(X105="S",-E105),IF(Y105="S",-E105),IF(Z105="S",-E105),IF(AA105="S",-E105))</f>
        <v>0</v>
      </c>
      <c r="D106" s="269" t="n">
        <f aca="false">(I106*80)-(K106-(B106+C106))</f>
        <v>0</v>
      </c>
      <c r="E106" s="272" t="n">
        <v>8</v>
      </c>
      <c r="F106" s="314"/>
      <c r="G106" s="314" t="s">
        <v>257</v>
      </c>
      <c r="H106" s="315" t="s">
        <v>290</v>
      </c>
      <c r="I106" s="316" t="n">
        <f aca="false">'Master Pay Period 1'!I106</f>
        <v>0</v>
      </c>
      <c r="J106" s="317" t="n">
        <f aca="false">BM106/80</f>
        <v>0</v>
      </c>
      <c r="K106" s="347" t="n">
        <f aca="false">E106*BU106</f>
        <v>0</v>
      </c>
      <c r="L106" s="348"/>
      <c r="M106" s="320"/>
      <c r="N106" s="320"/>
      <c r="O106" s="320"/>
      <c r="P106" s="320"/>
      <c r="Q106" s="320"/>
      <c r="R106" s="320"/>
      <c r="S106" s="320" t="n">
        <f aca="false">IF(Benchmark!$B$30&gt;SUM(S104+S101+S99+S97+S95+S93+S91+S89+S87+S85+S83+S81+S79),1,0)</f>
        <v>0</v>
      </c>
      <c r="T106" s="281"/>
      <c r="U106" s="320" t="n">
        <f aca="false">IF(Benchmark!$B$30&gt;SUM(U104+U101+U99+U97+U95+U93+U91+U89+U87+U85+U83+U81+U79),1,0)</f>
        <v>0</v>
      </c>
      <c r="V106" s="320"/>
      <c r="W106" s="320"/>
      <c r="X106" s="320"/>
      <c r="Y106" s="320"/>
      <c r="Z106" s="320"/>
      <c r="AA106" s="320"/>
      <c r="AB106" s="163"/>
      <c r="AC106" s="320"/>
      <c r="AD106" s="320"/>
      <c r="AE106" s="320"/>
      <c r="AF106" s="320"/>
      <c r="AG106" s="320"/>
      <c r="AH106" s="320"/>
      <c r="AI106" s="320"/>
      <c r="AJ106" s="69"/>
      <c r="AK106" s="320"/>
      <c r="AL106" s="320"/>
      <c r="AM106" s="320"/>
      <c r="AN106" s="320"/>
      <c r="AO106" s="320"/>
      <c r="AP106" s="320"/>
      <c r="AQ106" s="320"/>
      <c r="AR106" s="61"/>
      <c r="AS106" s="320"/>
      <c r="AT106" s="320"/>
      <c r="AU106" s="320"/>
      <c r="AV106" s="320"/>
      <c r="AW106" s="320"/>
      <c r="AX106" s="320"/>
      <c r="AY106" s="320"/>
      <c r="AZ106" s="163"/>
      <c r="BA106" s="320"/>
      <c r="BB106" s="320"/>
      <c r="BC106" s="320"/>
      <c r="BD106" s="320"/>
      <c r="BE106" s="320"/>
      <c r="BF106" s="320"/>
      <c r="BG106" s="320"/>
      <c r="BH106" s="177"/>
      <c r="BI106" s="293"/>
      <c r="BJ106" s="234"/>
      <c r="BK106" s="231"/>
      <c r="BL106" s="234" t="n">
        <f aca="false">I106*80</f>
        <v>0</v>
      </c>
      <c r="BM106" s="234" t="n">
        <f aca="false">BU106*E106</f>
        <v>0</v>
      </c>
      <c r="BN106" s="234" t="n">
        <f aca="false">BL106-BM106</f>
        <v>0</v>
      </c>
      <c r="BO106" s="234" t="n">
        <f aca="false">BN106/80</f>
        <v>0</v>
      </c>
      <c r="BP106" s="234" t="n">
        <f aca="false">B107/(80)</f>
        <v>0</v>
      </c>
      <c r="BQ106" s="234" t="n">
        <f aca="false">SUM(SUM(BO106,BP106))</f>
        <v>0</v>
      </c>
      <c r="BR106" s="237" t="n">
        <f aca="false">A106*0.28</f>
        <v>7</v>
      </c>
      <c r="BS106" s="234" t="n">
        <f aca="false">D106*A106</f>
        <v>0</v>
      </c>
      <c r="BT106" s="237" t="n">
        <f aca="false">(BR106+A106)*(D106)*26</f>
        <v>0</v>
      </c>
      <c r="BU106" s="234" t="n">
        <f aca="false">SUM(SUM(M106:AA106))</f>
        <v>0</v>
      </c>
      <c r="CB106" s="231"/>
      <c r="CC106" s="231"/>
      <c r="CD106" s="231"/>
      <c r="CE106" s="231"/>
      <c r="CF106" s="231"/>
      <c r="CH106" s="22"/>
      <c r="CI106" s="22"/>
      <c r="CJ106" s="22"/>
      <c r="CK106" s="22"/>
      <c r="DN106" s="49"/>
      <c r="DO106" s="163"/>
      <c r="DP106" s="49"/>
      <c r="DQ106" s="49"/>
      <c r="DR106" s="49"/>
      <c r="DS106" s="49"/>
      <c r="DT106" s="49"/>
      <c r="DU106" s="49"/>
      <c r="DV106" s="49"/>
      <c r="DW106" s="163"/>
      <c r="DX106" s="49"/>
      <c r="DY106" s="49"/>
      <c r="DZ106" s="49"/>
      <c r="EA106" s="49"/>
      <c r="EB106" s="49"/>
      <c r="EC106" s="49"/>
      <c r="ED106" s="49"/>
      <c r="EF106" s="49"/>
      <c r="EG106" s="49"/>
      <c r="EH106" s="49"/>
      <c r="EI106" s="49"/>
      <c r="EJ106" s="49"/>
      <c r="EK106" s="49"/>
      <c r="EL106" s="49"/>
    </row>
    <row r="107" customFormat="false" ht="10.1" hidden="false" customHeight="true" outlineLevel="0" collapsed="false">
      <c r="A107" s="302"/>
      <c r="B107" s="269"/>
      <c r="C107" s="308"/>
      <c r="D107" s="269"/>
      <c r="E107" s="272"/>
      <c r="F107" s="289"/>
      <c r="G107" s="289"/>
      <c r="H107" s="274"/>
      <c r="I107" s="362"/>
      <c r="J107" s="290"/>
      <c r="K107" s="288"/>
      <c r="L107" s="363"/>
      <c r="M107" s="29" t="n">
        <f aca="false">M21</f>
        <v>1</v>
      </c>
      <c r="N107" s="29"/>
      <c r="O107" s="29"/>
      <c r="P107" s="29"/>
      <c r="Q107" s="29"/>
      <c r="R107" s="29"/>
      <c r="S107" s="23"/>
      <c r="T107" s="23"/>
      <c r="U107" s="23"/>
      <c r="V107" s="29"/>
      <c r="W107" s="29"/>
      <c r="X107" s="29"/>
      <c r="Y107" s="29"/>
      <c r="Z107" s="78"/>
      <c r="AA107" s="29"/>
      <c r="AB107" s="69"/>
      <c r="AC107" s="29" t="n">
        <f aca="false">AC21</f>
        <v>2</v>
      </c>
      <c r="AD107" s="29"/>
      <c r="AE107" s="29"/>
      <c r="AF107" s="29"/>
      <c r="AG107" s="29"/>
      <c r="AH107" s="29"/>
      <c r="AI107" s="23"/>
      <c r="AJ107" s="23"/>
      <c r="AK107" s="23"/>
      <c r="AL107" s="29"/>
      <c r="AM107" s="29"/>
      <c r="AN107" s="29"/>
      <c r="AO107" s="29"/>
      <c r="AP107" s="78"/>
      <c r="AQ107" s="29"/>
      <c r="AS107" s="29" t="n">
        <f aca="false">AS21</f>
        <v>3</v>
      </c>
      <c r="AT107" s="29"/>
      <c r="AU107" s="29"/>
      <c r="AV107" s="29"/>
      <c r="AW107" s="29"/>
      <c r="AX107" s="29"/>
      <c r="AY107" s="23"/>
      <c r="AZ107" s="23"/>
      <c r="BA107" s="23"/>
      <c r="BB107" s="29"/>
      <c r="BC107" s="29"/>
      <c r="BD107" s="29"/>
      <c r="BE107" s="29"/>
      <c r="BF107" s="78"/>
      <c r="BG107" s="29"/>
      <c r="BH107" s="177"/>
      <c r="BI107" s="274"/>
      <c r="BJ107" s="234"/>
      <c r="BK107" s="231"/>
      <c r="BL107" s="234"/>
      <c r="BM107" s="234"/>
      <c r="BN107" s="234"/>
      <c r="BO107" s="234"/>
      <c r="BP107" s="234"/>
      <c r="BQ107" s="234"/>
      <c r="BR107" s="237"/>
      <c r="BS107" s="234"/>
      <c r="BT107" s="237"/>
      <c r="BU107" s="234"/>
      <c r="CB107" s="231"/>
      <c r="CC107" s="231"/>
      <c r="CD107" s="231"/>
      <c r="CE107" s="231"/>
      <c r="CF107" s="231"/>
      <c r="CH107" s="22"/>
      <c r="CI107" s="22"/>
      <c r="CJ107" s="22"/>
      <c r="CK107" s="22"/>
      <c r="DN107" s="49"/>
      <c r="DO107" s="49"/>
      <c r="DP107" s="49"/>
      <c r="DQ107" s="49"/>
      <c r="DR107" s="49"/>
      <c r="DS107" s="49"/>
      <c r="DT107" s="49"/>
      <c r="DU107" s="49"/>
      <c r="DV107" s="49"/>
      <c r="DW107" s="49"/>
      <c r="DX107" s="49"/>
      <c r="DY107" s="49"/>
      <c r="DZ107" s="49"/>
      <c r="EA107" s="49"/>
      <c r="EB107" s="49"/>
      <c r="EC107" s="49"/>
      <c r="ED107" s="49"/>
      <c r="EF107" s="49"/>
      <c r="EG107" s="49"/>
      <c r="EH107" s="49"/>
      <c r="EI107" s="49"/>
      <c r="EJ107" s="49"/>
      <c r="EK107" s="49"/>
      <c r="EL107" s="49"/>
    </row>
    <row r="108" customFormat="false" ht="10.1" hidden="false" customHeight="true" outlineLevel="0" collapsed="false">
      <c r="A108" s="382"/>
      <c r="B108" s="258"/>
      <c r="C108" s="235"/>
      <c r="D108" s="171"/>
      <c r="H108" s="172"/>
      <c r="I108" s="174"/>
      <c r="J108" s="175"/>
      <c r="L108" s="230"/>
      <c r="M108" s="35" t="n">
        <f aca="false">M22</f>
        <v>0</v>
      </c>
      <c r="N108" s="35" t="n">
        <f aca="false">N22</f>
        <v>0</v>
      </c>
      <c r="O108" s="35" t="str">
        <f aca="false">O22</f>
        <v>January</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281"/>
      <c r="AC108" s="35" t="str">
        <f aca="false">AC22</f>
        <v>January</v>
      </c>
      <c r="AD108" s="35" t="n">
        <f aca="false">AD22</f>
        <v>0</v>
      </c>
      <c r="AE108" s="35" t="n">
        <f aca="false">AE22</f>
        <v>0</v>
      </c>
      <c r="AF108" s="35" t="n">
        <f aca="false">AF22</f>
        <v>0</v>
      </c>
      <c r="AG108" s="35" t="n">
        <f aca="false">AG22</f>
        <v>0</v>
      </c>
      <c r="AH108" s="35" t="n">
        <f aca="false">AH22</f>
        <v>0</v>
      </c>
      <c r="AI108" s="35" t="n">
        <f aca="false">AI22</f>
        <v>0</v>
      </c>
      <c r="AJ108" s="35" t="n">
        <f aca="false">AJ22</f>
        <v>2019</v>
      </c>
      <c r="AK108" s="35" t="n">
        <f aca="false">AK22</f>
        <v>0</v>
      </c>
      <c r="AL108" s="35" t="n">
        <f aca="false">AL22</f>
        <v>0</v>
      </c>
      <c r="AM108" s="35" t="n">
        <f aca="false">AM22</f>
        <v>0</v>
      </c>
      <c r="AN108" s="35" t="n">
        <f aca="false">AN22</f>
        <v>0</v>
      </c>
      <c r="AO108" s="35" t="n">
        <f aca="false">AO22</f>
        <v>0</v>
      </c>
      <c r="AP108" s="35" t="n">
        <f aca="false">AP22</f>
        <v>0</v>
      </c>
      <c r="AQ108" s="35" t="n">
        <f aca="false">AQ22</f>
        <v>0</v>
      </c>
      <c r="AR108" s="284"/>
      <c r="AS108" s="35" t="n">
        <f aca="false">AS22</f>
        <v>0</v>
      </c>
      <c r="AT108" s="35" t="n">
        <f aca="false">AT22</f>
        <v>0</v>
      </c>
      <c r="AU108" s="35" t="n">
        <f aca="false">AU22</f>
        <v>0</v>
      </c>
      <c r="AV108" s="35" t="n">
        <f aca="false">AV22</f>
        <v>0</v>
      </c>
      <c r="AW108" s="35" t="n">
        <f aca="false">AW22</f>
        <v>0</v>
      </c>
      <c r="AX108" s="35" t="str">
        <f aca="false">AX22</f>
        <v>February</v>
      </c>
      <c r="AY108" s="35" t="n">
        <f aca="false">AY22</f>
        <v>0</v>
      </c>
      <c r="AZ108" s="35" t="n">
        <f aca="false">AZ22</f>
        <v>2019</v>
      </c>
      <c r="BA108" s="35" t="n">
        <f aca="false">BA22</f>
        <v>0</v>
      </c>
      <c r="BB108" s="35" t="n">
        <f aca="false">BB22</f>
        <v>0</v>
      </c>
      <c r="BC108" s="35" t="n">
        <f aca="false">BC22</f>
        <v>0</v>
      </c>
      <c r="BD108" s="35" t="n">
        <f aca="false">BD22</f>
        <v>0</v>
      </c>
      <c r="BE108" s="35" t="n">
        <f aca="false">BE22</f>
        <v>0</v>
      </c>
      <c r="BF108" s="35" t="n">
        <f aca="false">BF22</f>
        <v>0</v>
      </c>
      <c r="BG108" s="35" t="n">
        <f aca="false">BG22</f>
        <v>0</v>
      </c>
      <c r="BH108" s="177"/>
      <c r="BI108" s="274"/>
      <c r="BJ108" s="234"/>
      <c r="BK108" s="231"/>
      <c r="CB108" s="231"/>
      <c r="CC108" s="231"/>
      <c r="CD108" s="231"/>
      <c r="CE108" s="231"/>
      <c r="CF108" s="231"/>
      <c r="CH108" s="22"/>
      <c r="CI108" s="22"/>
      <c r="CJ108" s="22"/>
      <c r="CK108" s="22"/>
      <c r="DN108" s="49"/>
      <c r="DO108" s="49"/>
      <c r="DP108" s="49"/>
      <c r="DQ108" s="49"/>
      <c r="DR108" s="49"/>
      <c r="DS108" s="49"/>
      <c r="DT108" s="49"/>
      <c r="DU108" s="49"/>
      <c r="DV108" s="49"/>
      <c r="DW108" s="49"/>
      <c r="DX108" s="49"/>
      <c r="DY108" s="49"/>
      <c r="DZ108" s="49"/>
      <c r="EA108" s="49"/>
      <c r="EB108" s="49"/>
      <c r="EC108" s="49"/>
      <c r="ED108" s="49"/>
      <c r="EF108" s="49"/>
      <c r="EG108" s="49"/>
      <c r="EH108" s="49"/>
      <c r="EI108" s="49"/>
      <c r="EJ108" s="49"/>
      <c r="EK108" s="49"/>
      <c r="EL108" s="49"/>
    </row>
    <row r="109" customFormat="false" ht="10.1" hidden="false" customHeight="true" outlineLevel="0" collapsed="false">
      <c r="A109" s="223"/>
      <c r="B109" s="258"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30</v>
      </c>
      <c r="N109" s="37" t="n">
        <f aca="false">N23</f>
        <v>31</v>
      </c>
      <c r="O109" s="37" t="n">
        <f aca="false">O23</f>
        <v>1</v>
      </c>
      <c r="P109" s="37" t="n">
        <f aca="false">P23</f>
        <v>2</v>
      </c>
      <c r="Q109" s="37" t="n">
        <f aca="false">Q23</f>
        <v>3</v>
      </c>
      <c r="R109" s="37" t="n">
        <f aca="false">R23</f>
        <v>4</v>
      </c>
      <c r="S109" s="37" t="n">
        <f aca="false">S23</f>
        <v>5</v>
      </c>
      <c r="T109" s="0"/>
      <c r="U109" s="37" t="n">
        <f aca="false">U23</f>
        <v>6</v>
      </c>
      <c r="V109" s="37" t="n">
        <f aca="false">V23</f>
        <v>7</v>
      </c>
      <c r="W109" s="37" t="n">
        <f aca="false">W23</f>
        <v>8</v>
      </c>
      <c r="X109" s="37" t="n">
        <f aca="false">X23</f>
        <v>9</v>
      </c>
      <c r="Y109" s="37" t="n">
        <f aca="false">Y23</f>
        <v>10</v>
      </c>
      <c r="Z109" s="37" t="n">
        <f aca="false">Z23</f>
        <v>11</v>
      </c>
      <c r="AA109" s="37" t="n">
        <f aca="false">AA23</f>
        <v>12</v>
      </c>
      <c r="AB109" s="69"/>
      <c r="AC109" s="37" t="n">
        <f aca="false">AC23</f>
        <v>13</v>
      </c>
      <c r="AD109" s="37" t="n">
        <f aca="false">AD23</f>
        <v>14</v>
      </c>
      <c r="AE109" s="37" t="n">
        <f aca="false">AE23</f>
        <v>15</v>
      </c>
      <c r="AF109" s="37" t="n">
        <f aca="false">AF23</f>
        <v>16</v>
      </c>
      <c r="AG109" s="37" t="n">
        <f aca="false">AG23</f>
        <v>17</v>
      </c>
      <c r="AH109" s="37" t="n">
        <f aca="false">AH23</f>
        <v>18</v>
      </c>
      <c r="AI109" s="37" t="n">
        <f aca="false">AI23</f>
        <v>19</v>
      </c>
      <c r="AJ109" s="0"/>
      <c r="AK109" s="37" t="n">
        <f aca="false">AK23</f>
        <v>20</v>
      </c>
      <c r="AL109" s="37" t="n">
        <f aca="false">AL23</f>
        <v>21</v>
      </c>
      <c r="AM109" s="37" t="n">
        <f aca="false">AM23</f>
        <v>22</v>
      </c>
      <c r="AN109" s="37" t="n">
        <f aca="false">AN23</f>
        <v>23</v>
      </c>
      <c r="AO109" s="37" t="n">
        <f aca="false">AO23</f>
        <v>24</v>
      </c>
      <c r="AP109" s="37" t="n">
        <f aca="false">AP23</f>
        <v>25</v>
      </c>
      <c r="AQ109" s="37" t="n">
        <f aca="false">AQ23</f>
        <v>26</v>
      </c>
      <c r="AR109" s="165"/>
      <c r="AS109" s="37" t="n">
        <f aca="false">AS23</f>
        <v>27</v>
      </c>
      <c r="AT109" s="37" t="n">
        <f aca="false">AT23</f>
        <v>28</v>
      </c>
      <c r="AU109" s="37" t="n">
        <f aca="false">AU23</f>
        <v>29</v>
      </c>
      <c r="AV109" s="37" t="n">
        <f aca="false">AV23</f>
        <v>30</v>
      </c>
      <c r="AW109" s="37" t="n">
        <f aca="false">AW23</f>
        <v>31</v>
      </c>
      <c r="AX109" s="37" t="n">
        <f aca="false">AX23</f>
        <v>1</v>
      </c>
      <c r="AY109" s="37" t="n">
        <f aca="false">AY23</f>
        <v>2</v>
      </c>
      <c r="AZ109" s="0"/>
      <c r="BA109" s="37" t="n">
        <f aca="false">BA23</f>
        <v>3</v>
      </c>
      <c r="BB109" s="37" t="n">
        <f aca="false">BB23</f>
        <v>4</v>
      </c>
      <c r="BC109" s="37" t="n">
        <f aca="false">BC23</f>
        <v>5</v>
      </c>
      <c r="BD109" s="37" t="n">
        <f aca="false">BD23</f>
        <v>6</v>
      </c>
      <c r="BE109" s="37" t="n">
        <f aca="false">BE23</f>
        <v>7</v>
      </c>
      <c r="BF109" s="37" t="n">
        <f aca="false">BF23</f>
        <v>8</v>
      </c>
      <c r="BG109" s="37" t="n">
        <f aca="false">BG23</f>
        <v>9</v>
      </c>
      <c r="BH109" s="177"/>
      <c r="BI109" s="378"/>
      <c r="BJ109" s="234"/>
      <c r="BK109" s="231"/>
      <c r="BL109" s="227" t="n">
        <f aca="false">SUM(SUM(BL26:BL106))</f>
        <v>920</v>
      </c>
      <c r="BM109" s="227" t="n">
        <f aca="false">SUM(SUM(BM26:BM106))</f>
        <v>920</v>
      </c>
      <c r="BN109" s="227" t="n">
        <f aca="false">SUM(SUM(BN26:BN106))</f>
        <v>0</v>
      </c>
      <c r="BO109" s="233" t="n">
        <f aca="false">SUM(SUM(BO26:BO106))</f>
        <v>0</v>
      </c>
      <c r="BP109" s="233" t="n">
        <f aca="false">SUM(SUM(BP26:BP106))</f>
        <v>0</v>
      </c>
      <c r="BQ109" s="233" t="n">
        <f aca="false">SUM(SUM(BQ26:BQ106))</f>
        <v>0</v>
      </c>
      <c r="BS109" s="227" t="n">
        <f aca="false">SUM(SUM(BS26:BS106))</f>
        <v>0</v>
      </c>
      <c r="BT109" s="227" t="n">
        <f aca="false">SUM(SUM(BT26:BT106))</f>
        <v>0</v>
      </c>
      <c r="BU109" s="227" t="n">
        <f aca="false">SUM(SUM(BU26:BU106))</f>
        <v>84</v>
      </c>
      <c r="CB109" s="231"/>
      <c r="CC109" s="231"/>
      <c r="CD109" s="231"/>
      <c r="CE109" s="231"/>
      <c r="CF109" s="231"/>
      <c r="CH109" s="22"/>
      <c r="CI109" s="22"/>
      <c r="CJ109" s="22"/>
      <c r="CK109" s="22"/>
      <c r="DN109" s="61"/>
      <c r="DO109" s="163"/>
      <c r="DP109" s="61"/>
      <c r="DQ109" s="61"/>
      <c r="DR109" s="61"/>
      <c r="DS109" s="61"/>
      <c r="DT109" s="61"/>
      <c r="DU109" s="61"/>
      <c r="DV109" s="61"/>
      <c r="DW109" s="163"/>
      <c r="DX109" s="61"/>
      <c r="DY109" s="61"/>
      <c r="DZ109" s="49"/>
      <c r="EA109" s="49"/>
      <c r="EB109" s="49"/>
      <c r="EC109" s="49"/>
      <c r="ED109" s="49"/>
      <c r="EF109" s="49"/>
      <c r="EG109" s="49"/>
      <c r="EH109" s="49"/>
      <c r="EI109" s="49"/>
      <c r="EJ109" s="49"/>
      <c r="EK109" s="49"/>
      <c r="EL109" s="49"/>
    </row>
    <row r="110" customFormat="false" ht="10.1" hidden="false" customHeight="true" outlineLevel="0" collapsed="false">
      <c r="A110" s="287"/>
      <c r="B110" s="269"/>
      <c r="C110" s="232"/>
      <c r="D110" s="171"/>
      <c r="F110" s="303"/>
      <c r="G110" s="303"/>
      <c r="H110" s="289"/>
      <c r="I110" s="362"/>
      <c r="J110" s="383"/>
      <c r="K110" s="277"/>
      <c r="L110" s="278"/>
      <c r="M110" s="295" t="s">
        <v>83</v>
      </c>
      <c r="N110" s="295" t="s">
        <v>84</v>
      </c>
      <c r="O110" s="295" t="s">
        <v>85</v>
      </c>
      <c r="P110" s="295" t="s">
        <v>86</v>
      </c>
      <c r="Q110" s="295" t="s">
        <v>85</v>
      </c>
      <c r="R110" s="295" t="s">
        <v>87</v>
      </c>
      <c r="S110" s="295" t="s">
        <v>83</v>
      </c>
      <c r="T110" s="296"/>
      <c r="U110" s="297" t="s">
        <v>83</v>
      </c>
      <c r="V110" s="297" t="s">
        <v>84</v>
      </c>
      <c r="W110" s="297" t="s">
        <v>85</v>
      </c>
      <c r="X110" s="297" t="s">
        <v>86</v>
      </c>
      <c r="Y110" s="297" t="s">
        <v>85</v>
      </c>
      <c r="Z110" s="297" t="s">
        <v>87</v>
      </c>
      <c r="AA110" s="297" t="s">
        <v>83</v>
      </c>
      <c r="AB110" s="163"/>
      <c r="AC110" s="298" t="s">
        <v>83</v>
      </c>
      <c r="AD110" s="298" t="s">
        <v>84</v>
      </c>
      <c r="AE110" s="298" t="s">
        <v>85</v>
      </c>
      <c r="AF110" s="298" t="s">
        <v>86</v>
      </c>
      <c r="AG110" s="298" t="s">
        <v>85</v>
      </c>
      <c r="AH110" s="298" t="s">
        <v>87</v>
      </c>
      <c r="AI110" s="298" t="s">
        <v>83</v>
      </c>
      <c r="AJ110" s="299"/>
      <c r="AK110" s="300" t="s">
        <v>83</v>
      </c>
      <c r="AL110" s="300" t="s">
        <v>84</v>
      </c>
      <c r="AM110" s="300" t="s">
        <v>85</v>
      </c>
      <c r="AN110" s="300" t="s">
        <v>86</v>
      </c>
      <c r="AO110" s="300" t="s">
        <v>85</v>
      </c>
      <c r="AP110" s="300" t="s">
        <v>87</v>
      </c>
      <c r="AQ110" s="300" t="s">
        <v>83</v>
      </c>
      <c r="AR110" s="165"/>
      <c r="AS110" s="300" t="s">
        <v>83</v>
      </c>
      <c r="AT110" s="300" t="s">
        <v>84</v>
      </c>
      <c r="AU110" s="300" t="s">
        <v>85</v>
      </c>
      <c r="AV110" s="300" t="s">
        <v>86</v>
      </c>
      <c r="AW110" s="300" t="s">
        <v>85</v>
      </c>
      <c r="AX110" s="300" t="s">
        <v>87</v>
      </c>
      <c r="AY110" s="300" t="s">
        <v>83</v>
      </c>
      <c r="AZ110" s="229"/>
      <c r="BA110" s="300" t="s">
        <v>83</v>
      </c>
      <c r="BB110" s="300" t="s">
        <v>84</v>
      </c>
      <c r="BC110" s="300" t="s">
        <v>85</v>
      </c>
      <c r="BD110" s="300" t="s">
        <v>86</v>
      </c>
      <c r="BE110" s="300" t="s">
        <v>85</v>
      </c>
      <c r="BF110" s="300" t="s">
        <v>87</v>
      </c>
      <c r="BG110" s="300" t="s">
        <v>83</v>
      </c>
      <c r="BH110" s="177"/>
      <c r="BI110" s="378"/>
      <c r="BJ110" s="234"/>
      <c r="BK110" s="231"/>
      <c r="CB110" s="231"/>
      <c r="CC110" s="231"/>
      <c r="CD110" s="231"/>
      <c r="CE110" s="231"/>
      <c r="CF110" s="231"/>
      <c r="CH110" s="22"/>
      <c r="CI110" s="22"/>
      <c r="CJ110" s="22"/>
      <c r="CK110" s="22"/>
      <c r="DN110" s="61"/>
      <c r="DO110" s="163"/>
      <c r="DP110" s="61"/>
      <c r="DQ110" s="61"/>
      <c r="DR110" s="61"/>
      <c r="DS110" s="61"/>
      <c r="DT110" s="61"/>
      <c r="DU110" s="61"/>
      <c r="DV110" s="61"/>
      <c r="DW110" s="163"/>
      <c r="DX110" s="61"/>
      <c r="DY110" s="61"/>
      <c r="DZ110" s="61"/>
      <c r="EA110" s="61"/>
      <c r="EB110" s="61"/>
      <c r="EC110" s="61"/>
      <c r="ED110" s="61"/>
      <c r="EF110" s="61"/>
      <c r="EG110" s="61"/>
      <c r="EH110" s="61"/>
      <c r="EI110" s="61"/>
      <c r="EJ110" s="61"/>
      <c r="EK110" s="61"/>
      <c r="EL110" s="61"/>
    </row>
    <row r="111" customFormat="false" ht="10.1" hidden="false" customHeight="true" outlineLevel="0" collapsed="false">
      <c r="A111" s="287"/>
      <c r="B111" s="258" t="s">
        <v>264</v>
      </c>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B111" s="171"/>
      <c r="AC111" s="158"/>
      <c r="AD111" s="158"/>
      <c r="AE111" s="158"/>
      <c r="AF111" s="158"/>
      <c r="AG111" s="158"/>
      <c r="AH111" s="158"/>
      <c r="AI111" s="158"/>
      <c r="AJ111" s="158"/>
      <c r="AK111" s="158"/>
      <c r="AL111" s="158"/>
      <c r="AM111" s="158"/>
      <c r="AN111" s="158"/>
      <c r="AO111" s="158"/>
      <c r="AP111" s="158"/>
      <c r="AQ111" s="158"/>
      <c r="AR111" s="69"/>
      <c r="AS111" s="69"/>
      <c r="AT111" s="69"/>
      <c r="AU111" s="69"/>
      <c r="AV111" s="69"/>
      <c r="AW111" s="69"/>
      <c r="AX111" s="69"/>
      <c r="AY111" s="69"/>
      <c r="AZ111" s="357"/>
      <c r="BA111" s="69"/>
      <c r="BB111" s="69"/>
      <c r="BC111" s="69"/>
      <c r="BD111" s="69"/>
      <c r="BE111" s="69"/>
      <c r="BF111" s="69"/>
      <c r="BG111" s="69"/>
      <c r="BH111" s="162"/>
      <c r="BI111" s="162"/>
      <c r="BK111" s="231"/>
      <c r="BL111" s="234"/>
      <c r="BM111" s="234"/>
      <c r="BN111" s="234"/>
      <c r="BO111" s="234"/>
      <c r="BP111" s="234"/>
      <c r="BQ111" s="234"/>
      <c r="BR111" s="237"/>
      <c r="BS111" s="234"/>
      <c r="BT111" s="237"/>
      <c r="BU111" s="234"/>
      <c r="CB111" s="231"/>
      <c r="CC111" s="231"/>
      <c r="CD111" s="231"/>
      <c r="CE111" s="231"/>
      <c r="CF111" s="231"/>
      <c r="CH111" s="22"/>
      <c r="CI111" s="22"/>
      <c r="CJ111" s="22"/>
      <c r="CK111" s="22"/>
      <c r="DZ111" s="61"/>
      <c r="EA111" s="61"/>
      <c r="EB111" s="61"/>
      <c r="EC111" s="61"/>
      <c r="ED111" s="61"/>
      <c r="EF111" s="61"/>
      <c r="EG111" s="61"/>
      <c r="EH111" s="61"/>
      <c r="EI111" s="61"/>
      <c r="EJ111" s="61"/>
      <c r="EK111" s="61"/>
      <c r="EL111" s="61"/>
    </row>
    <row r="112" customFormat="false" ht="10.1" hidden="false" customHeight="true" outlineLevel="0" collapsed="false">
      <c r="A112" s="257" t="s">
        <v>263</v>
      </c>
      <c r="B112" s="269" t="s">
        <v>239</v>
      </c>
      <c r="C112" s="270" t="s">
        <v>157</v>
      </c>
      <c r="D112" s="171" t="s">
        <v>249</v>
      </c>
      <c r="E112" s="272"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B112" s="389"/>
      <c r="AC112" s="388" t="n">
        <f aca="false">SUM(SUM(AC33,AC35,AC37,AC39,AC41,AC43,AC45,AC47,AC49,AC51,AC53,AC55,AC57,AC59,AC61))</f>
        <v>2</v>
      </c>
      <c r="AD112" s="388" t="n">
        <f aca="false">SUM(SUM(AD33,AD35,AD37,AD39,AD41,AD43,AD45,AD47,AD49,AD51,AD53,AD55,AD57,AD59,AD61))</f>
        <v>3</v>
      </c>
      <c r="AE112" s="388" t="n">
        <f aca="false">SUM(SUM(AE33,AE35,AE37,AE39,AE41,AE43,AE45,AE47,AE49,AE51,AE53,AE55,AE57,AE59,AE61))</f>
        <v>3</v>
      </c>
      <c r="AF112" s="388" t="n">
        <f aca="false">SUM(SUM(AF33,AF35,AF37,AF39,AF41,AF43,AF45,AF47,AF49,AF51,AF53,AF55,AF57,AF59,AF61))</f>
        <v>3</v>
      </c>
      <c r="AG112" s="388" t="n">
        <f aca="false">SUM(SUM(AG33,AG35,AG37,AG39,AG41,AG43,AG45,AG47,AG49,AG51,AG53,AG55,AG57,AG59,AG61))</f>
        <v>3</v>
      </c>
      <c r="AH112" s="388" t="n">
        <f aca="false">SUM(SUM(AH33,AH35,AH37,AH39,AH41,AM43,AH45,AH47,AH49,AH51,AH53,AH55,AH57,AH59,AH61))</f>
        <v>3</v>
      </c>
      <c r="AI112" s="388" t="n">
        <f aca="false">SUM(SUM(AI33,AI35,AI37,AI39,AI41,AI43,AI45,AI47,AI49,AI51,AI53,AI55,AI57,AI59,AI61))</f>
        <v>2</v>
      </c>
      <c r="AJ112" s="69"/>
      <c r="AK112" s="388" t="n">
        <f aca="false">SUM(SUM(AK33,AK35,AK37,AK39,AK41,AK43,AK45,AK47,AK49,AK51,AK53,AK55,AK57,AK59,AK61))</f>
        <v>2</v>
      </c>
      <c r="AL112" s="388" t="n">
        <f aca="false">SUM(SUM(AL33,AL35,AL37,AL39,AL41,AL43,AL45,AL47,AL49,AL51,AL53,AL55,AL57,AL59,AL61))</f>
        <v>3</v>
      </c>
      <c r="AM112" s="388" t="n">
        <f aca="false">SUM(SUM(AM33,AM35,AM37,AM39,AM41,AM43,AM45,AM47,AM49,AM51,AM53,AM55,AM57,AM59,AM61))</f>
        <v>3</v>
      </c>
      <c r="AN112" s="388" t="n">
        <f aca="false">SUM(SUM(AN33,AN35,AN37,AN39,AN41,AN43,AN45,AN47,AN49,AN51,AN53,AN55,AN57,AN59,AN61))</f>
        <v>3</v>
      </c>
      <c r="AO112" s="388" t="n">
        <f aca="false">SUM(SUM(AO33,AO35,AO37,AO39,AO41,AO43,AO45,AO47,AO49,AO51,AO53,AO55,AO57,AO59,AO61))</f>
        <v>3</v>
      </c>
      <c r="AP112" s="388" t="n">
        <f aca="false">SUM(SUM(AP33,AP35,AP37,AP39,AP41,AP43,AP45,AP47,AP49,AP51,AP53,AP55,AP57,AP59,AP61))</f>
        <v>3</v>
      </c>
      <c r="AQ112" s="388" t="n">
        <f aca="false">SUM(SUM(AQ33,AQ35,AQ37,AQ39,AQ41,AQ43,AQ45,AQ47,AQ49,AQ51,AQ53,AQ55,AQ57,AQ59,AQ61))</f>
        <v>2</v>
      </c>
      <c r="AR112" s="171"/>
      <c r="AS112" s="388" t="n">
        <f aca="false">SUM(SUM(AS33,AS35,AS37,AS39,AS41,AS43,AS45,AS47,AS49,AS51,AS53,AS55,AS57,AS59,AS61))</f>
        <v>2</v>
      </c>
      <c r="AT112" s="388" t="n">
        <f aca="false">SUM(SUM(AT33,AT35,AT37,AT39,AT41,AT43,AT45,AT47,AT49,AT51,AT53,AT55,AT57,AT59,AT61))</f>
        <v>3</v>
      </c>
      <c r="AU112" s="388" t="n">
        <f aca="false">SUM(SUM(AU33,AU35,AU37,AU39,AU41,AU43,AU45,AU47,AU49,AU51,AU53,AU55,AU57,AU59,AU61))</f>
        <v>3</v>
      </c>
      <c r="AV112" s="388" t="n">
        <f aca="false">SUM(SUM(AV33,AV35,AV37,AV39,AV41,AV43,AV45,AV47,AV49,AV51,AV53,AV55,AV57,AV59,AV61))</f>
        <v>3</v>
      </c>
      <c r="AW112" s="388" t="n">
        <f aca="false">SUM(SUM(AW33,AW35,AW37,AW39,AW41,AW43,AW45,AW47,AW49,AW51,AW53,AW55,AW57,AW59,AW61))</f>
        <v>3</v>
      </c>
      <c r="AX112" s="388" t="n">
        <f aca="false">SUM(SUM(AX33,AX35,AX37,AX39,AX41,AX43,AX45,AX47,AX49,AX51,AX53,AX55,AX57,AX59,AX61))</f>
        <v>3</v>
      </c>
      <c r="AY112" s="388" t="n">
        <f aca="false">SUM(SUM(AY33,AY35,AY37,AY39,AY41,AY43,AY45,AY47,AY49,AY51,AY53,AY55,AY57,AY59,AY61))</f>
        <v>2</v>
      </c>
      <c r="AZ112" s="69"/>
      <c r="BA112" s="388" t="n">
        <f aca="false">SUM(SUM(BA33,BA35,BA37,BA39,BA41,BA43,BA45,BA47,BA49,BA51,BA53,BA55,BA57,BA59,BA61))</f>
        <v>2</v>
      </c>
      <c r="BB112" s="388" t="n">
        <f aca="false">SUM(SUM(BB33,BB35,BB37,BB39,BB41,BB43,BB45,BB47,BB49,BB51,BB53,BB55,BB57,BB59,BB61))</f>
        <v>3</v>
      </c>
      <c r="BC112" s="388" t="n">
        <f aca="false">SUM(SUM(BC33,BC35,BC37,BC39,BC41,BC43,BC45,BC47,BC49,BC51,BC53,BC55,BC57,BC59,BC61))</f>
        <v>3</v>
      </c>
      <c r="BD112" s="388" t="n">
        <f aca="false">SUM(SUM(BD33,BD35,BD37,BD39,BD41,BD43,BD45,BD47,BD49,BD51,BD53,BD55,BD57,BD59,BD61))</f>
        <v>3</v>
      </c>
      <c r="BE112" s="388" t="n">
        <f aca="false">SUM(SUM(BE33,BE35,BE37,BE39,BE41,BE43,BE45,BE47,BE49,BE51,BE53,BE55,BE57,BE59,BE61))</f>
        <v>3</v>
      </c>
      <c r="BF112" s="388" t="n">
        <f aca="false">SUM(SUM(BF33,BF35,BF37,BF39,BF41,BF43,BF45,BF47,BF49,BF51,BF53,BF55,BF57,BF59,BF61))</f>
        <v>3</v>
      </c>
      <c r="BG112" s="388" t="n">
        <f aca="false">SUM(SUM(BG33,BG35,BG37,BG39,BG41,BG43,BG45,BG47,BG49,BG51,BG53,BG55,BG57,BG59,BG61))</f>
        <v>2</v>
      </c>
      <c r="BH112" s="307"/>
      <c r="BI112" s="307"/>
      <c r="BJ112" s="234"/>
      <c r="BK112" s="231"/>
      <c r="BL112" s="234" t="s">
        <v>235</v>
      </c>
      <c r="BM112" s="234" t="s">
        <v>270</v>
      </c>
      <c r="BN112" s="234" t="s">
        <v>272</v>
      </c>
      <c r="BO112" s="234" t="s">
        <v>247</v>
      </c>
      <c r="BP112" s="234" t="s">
        <v>273</v>
      </c>
      <c r="BQ112" s="234" t="s">
        <v>274</v>
      </c>
      <c r="BR112" s="234" t="s">
        <v>275</v>
      </c>
      <c r="BS112" s="234" t="s">
        <v>245</v>
      </c>
      <c r="BT112" s="234" t="s">
        <v>246</v>
      </c>
      <c r="BU112" s="234" t="s">
        <v>276</v>
      </c>
      <c r="CB112" s="231"/>
      <c r="CC112" s="231"/>
      <c r="CD112" s="231"/>
      <c r="CE112" s="231"/>
      <c r="CF112" s="231"/>
      <c r="CH112" s="22"/>
      <c r="CI112" s="22"/>
      <c r="CJ112" s="22"/>
      <c r="CK112" s="22"/>
      <c r="DN112" s="61"/>
    </row>
    <row r="113" customFormat="false" ht="10.1" hidden="false" customHeight="true" outlineLevel="0" collapsed="false">
      <c r="A113" s="390" t="s">
        <v>265</v>
      </c>
      <c r="B113" s="269" t="s">
        <v>249</v>
      </c>
      <c r="C113" s="270" t="s">
        <v>249</v>
      </c>
      <c r="D113" s="271" t="s">
        <v>266</v>
      </c>
      <c r="E113" s="272"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89"/>
      <c r="AC113" s="61" t="n">
        <f aca="false">SUM(SUM(AC33,AC35,AC37,AC39,AC41,AC43,AC45,AC47,AC49,AC51,AC53,AC55,AC57,AC59,AC61,AC64,AC67,AC69))</f>
        <v>2</v>
      </c>
      <c r="AD113" s="61" t="n">
        <f aca="false">SUM(SUM(AD33,AD35,AD37,AD39,AD41,AD43,AD45,AD47,AD49,AD51,AD53,AD55,AD57,AD59,AD61,AD64,AD67,AD69))</f>
        <v>3</v>
      </c>
      <c r="AE113" s="61" t="n">
        <f aca="false">SUM(SUM(AE33,AE35,AE37,AE39,AE41,AE43,AE45,AE47,AE49,AE51,AE53,AE55,AE57,AE59,AE61,AE64,AE67,AE69))</f>
        <v>3</v>
      </c>
      <c r="AF113" s="61" t="n">
        <f aca="false">SUM(SUM(AF33,AF35,AF37,AF39,AF41,AF43,AF45,AF47,AF49,AF51,AF53,AF55,AF57,AF59,AF61,AF64,AF67,AF69))</f>
        <v>3</v>
      </c>
      <c r="AG113" s="61" t="n">
        <f aca="false">SUM(SUM(AG33,AG35,AG37,AG39,AG41,AG43,AG45,AG47,AG49,AG51,AG53,AG55,AG57,AG59,AG61,AG64,AG67,AG69))</f>
        <v>3</v>
      </c>
      <c r="AH113" s="61" t="n">
        <f aca="false">SUM(SUM(AH33,AH35,AH37,AH39,AH41,AM43,AH45,AH47,AH49,AH51,AH53,AH55,AH57,AH59,AH61,AH64,AH67,AH69))</f>
        <v>3</v>
      </c>
      <c r="AI113" s="61" t="n">
        <f aca="false">SUM(SUM(AI33,AI35,AI37,AI39,AI41,AI43,AI45,AI47,AI49,AI51,AI53,AI55,AI57,AI59,AI61,AI64,AI67,AI69))</f>
        <v>2</v>
      </c>
      <c r="AJ113" s="69"/>
      <c r="AK113" s="61" t="n">
        <f aca="false">SUM(SUM(AK33,AK35,AK37,AK39,AK41,AK43,AK45,AK47,AK49,AK51,AK53,AK55,AK57,AK59,AK61,AK64,AK67,AK69))</f>
        <v>2</v>
      </c>
      <c r="AL113" s="61" t="n">
        <f aca="false">SUM(SUM(AL33,AL35,AL37,AL39,AL41,AL43,AL45,AL47,AL49,AL51,AL53,AL55,AL57,AL59,AL61,AL64,AL67,AL69))</f>
        <v>3</v>
      </c>
      <c r="AM113" s="61" t="n">
        <f aca="false">SUM(SUM(AM33,AM35,AM37,AM39,AM41,AM43,AM45,AM47,AM49,AM51,AM53,AM55,AM57,AM59,AM61,AM64,AM67,AM69))</f>
        <v>3</v>
      </c>
      <c r="AN113" s="61" t="n">
        <f aca="false">SUM(SUM(AN33,AN35,AN37,AN39,AN41,AN43,AN45,AN47,AN49,AN51,AN53,AN55,AN57,AN59,AN61,AN64,AN67,AN69))</f>
        <v>3</v>
      </c>
      <c r="AO113" s="61" t="n">
        <f aca="false">SUM(SUM(AO33,AO35,AO37,AO39,AO41,AO43,AO45,AO47,AO49,AO51,AO53,AO55,AO57,AO59,AO61,AO64,AO67,AO69))</f>
        <v>3</v>
      </c>
      <c r="AP113" s="61" t="n">
        <f aca="false">SUM(SUM(AP33,AP35,AP37,AP39,AP41,AP43,AP45,AP47,AP49,AP51,AP53,AP55,AP57,AP59,AP61,AP64,AP67,AP69))</f>
        <v>3</v>
      </c>
      <c r="AQ113" s="61" t="n">
        <f aca="false">SUM(SUM(AQ33,AQ35,AQ37,AQ39,AQ41,AQ43,AQ45,AQ47,AQ49,AQ51,AQ53,AQ55,AQ57,AQ59,AQ61,AQ64,AQ67,AQ69))</f>
        <v>2</v>
      </c>
      <c r="AR113" s="171"/>
      <c r="AS113" s="61" t="n">
        <f aca="false">SUM(SUM(AS33,AS35,AS37,AS39,AS41,AS43,AS45,AS47,AS49,AS51,AS53,AS55,AS57,AS59,AS61,AS64,AS67,AS69))</f>
        <v>2</v>
      </c>
      <c r="AT113" s="61" t="n">
        <f aca="false">SUM(SUM(AT33,AT35,AT37,AT39,AT41,AT43,AT45,AT47,AT49,AT51,AT53,AT55,AT57,AT59,AT61,AT64,AT67,AT69))</f>
        <v>3</v>
      </c>
      <c r="AU113" s="61" t="n">
        <f aca="false">SUM(SUM(AU33,AU35,AU37,AU39,AU41,AU43,AU45,AU47,AU49,AU51,AU53,AU55,AU57,AU59,AU61,AU64,AU67,AU69))</f>
        <v>3</v>
      </c>
      <c r="AV113" s="61" t="n">
        <f aca="false">SUM(SUM(AV33,AV35,AV37,AV39,AV41,AV43,AV45,AV47,AV49,AV51,AV53,AV55,AV57,AV59,AV61,AV64,AV67,AV69))</f>
        <v>3</v>
      </c>
      <c r="AW113" s="61" t="n">
        <f aca="false">SUM(SUM(AW33,AW35,AW37,AW39,AW41,AW43,AW45,AW47,AW49,AW51,AW53,AW55,AW57,AW59,AW61,AW64,AW67,AW69))</f>
        <v>3</v>
      </c>
      <c r="AX113" s="61" t="n">
        <f aca="false">SUM(SUM(AX33,AX35,AX37,AX39,AX41,AX43,AX45,AX47,AX49,AX51,AX53,AX55,AX57,AX59,AX61,AX64,AX67,AX69))</f>
        <v>3</v>
      </c>
      <c r="AY113" s="61" t="n">
        <f aca="false">SUM(SUM(AY33,AY35,AY37,AY39,AY41,AY43,AY45,AY47,AY49,AY51,AY53,AY55,AY57,AY59,AY61,AY64,AY67,AY69))</f>
        <v>2</v>
      </c>
      <c r="AZ113" s="69"/>
      <c r="BA113" s="61" t="n">
        <f aca="false">SUM(SUM(BA33,BA35,BA37,BA39,BA41,BA43,BA45,BA47,BA49,BA51,BA53,BA55,BA57,BA59,BA61,BA64,BA67,BA69))</f>
        <v>2</v>
      </c>
      <c r="BB113" s="61" t="n">
        <f aca="false">SUM(SUM(BB33,BB35,BB37,BB39,BB41,BB43,BB45,BB47,BB49,BB51,BB53,BB55,BB57,BB59,BB61,BB64,BB67,BB69))</f>
        <v>3</v>
      </c>
      <c r="BC113" s="61" t="n">
        <f aca="false">SUM(SUM(BC33,BC35,BC37,BC39,BC41,BC43,BC45,BC47,BC49,BC51,BC53,BC55,BC57,BC59,BC61,BC64,BC67,BC69))</f>
        <v>3</v>
      </c>
      <c r="BD113" s="61" t="n">
        <f aca="false">SUM(SUM(BD33,BD35,BD37,BD39,BD41,BD43,BD45,BD47,BD49,BD51,BD53,BD55,BD57,BD59,BD61,BD64,BD67,BD69))</f>
        <v>3</v>
      </c>
      <c r="BE113" s="61" t="n">
        <f aca="false">SUM(SUM(BE33,BE35,BE37,BE39,BE41,BE43,BE45,BE47,BE49,BE51,BE53,BE55,BE57,BE59,BE61,BE64,BE67,BE69))</f>
        <v>3</v>
      </c>
      <c r="BF113" s="61" t="n">
        <f aca="false">SUM(SUM(BF33,BF35,BF37,BF39,BF41,BF43,BF45,BF47,BF49,BF51,BF53,BF55,BF57,BF59,BF61,BF64,BF67,BF69))</f>
        <v>3</v>
      </c>
      <c r="BG113" s="61" t="n">
        <f aca="false">SUM(SUM(BG33,BG35,BG37,BG39,BG41,BG43,BG45,BG47,BG49,BG51,BG53,BG55,BG57,BG59,BG61,BG64,BG67,BG69))</f>
        <v>2</v>
      </c>
      <c r="BH113" s="307"/>
      <c r="BI113" s="307"/>
      <c r="BJ113" s="234"/>
      <c r="BK113" s="231"/>
      <c r="BL113" s="234" t="s">
        <v>249</v>
      </c>
      <c r="BM113" s="234" t="s">
        <v>272</v>
      </c>
      <c r="BN113" s="234" t="s">
        <v>278</v>
      </c>
      <c r="BO113" s="234" t="s">
        <v>278</v>
      </c>
      <c r="BP113" s="234" t="s">
        <v>247</v>
      </c>
      <c r="BQ113" s="234" t="s">
        <v>278</v>
      </c>
      <c r="BR113" s="234" t="s">
        <v>265</v>
      </c>
      <c r="BS113" s="234" t="s">
        <v>253</v>
      </c>
      <c r="BT113" s="234" t="s">
        <v>245</v>
      </c>
      <c r="BU113" s="234" t="s">
        <v>279</v>
      </c>
      <c r="CB113" s="231"/>
      <c r="CC113" s="231"/>
      <c r="CD113" s="231"/>
      <c r="CE113" s="231"/>
      <c r="CF113" s="231"/>
      <c r="CH113" s="22"/>
      <c r="CI113" s="22"/>
      <c r="CJ113" s="22"/>
      <c r="CK113" s="22"/>
      <c r="DN113" s="61"/>
    </row>
    <row r="114" customFormat="false" ht="13.25" hidden="false" customHeight="true" outlineLevel="0" collapsed="false">
      <c r="A114" s="391"/>
      <c r="B114" s="258"/>
      <c r="C114" s="278"/>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89"/>
      <c r="AC114" s="388" t="n">
        <f aca="false">SUM(SUM(AC33,AC35,AC37,AC39,AC41,AC43,AC45,AC47,AC49,AC51,AC53,AC55,AC57,AC59,AC61,AC64,AC67,AC69))</f>
        <v>2</v>
      </c>
      <c r="AD114" s="388" t="n">
        <f aca="false">SUM(SUM(AD33,AD35,AD37,AD39,AD41,AD43,AD45,AD47,AD49,AD51,AD53,AD55,AD57,AD59,AD61,AD64,AD67,AD69))</f>
        <v>3</v>
      </c>
      <c r="AE114" s="388" t="n">
        <f aca="false">SUM(SUM(AE33,AE35,AE37,AE39,AE41,AE43,AE45,AE47,AE49,AE51,AE53,AE55,AE57,AE59,AE61,AE64,AE67,AE69))</f>
        <v>3</v>
      </c>
      <c r="AF114" s="388" t="n">
        <f aca="false">SUM(SUM(AF33,AF35,AF37,AF39,AF41,AF43,AF45,AF47,AF49,AF51,AF53,AF55,AF57,AF59,AF61,AF64,AF67,AF69))</f>
        <v>3</v>
      </c>
      <c r="AG114" s="388" t="n">
        <f aca="false">SUM(SUM(AG33,AG35,AG37,AG39,AG41,AG43,AG45,AG47,AG49,AG51,AG53,AG55,AG57,AG59,AG61,AG64,AG67,AG69))</f>
        <v>3</v>
      </c>
      <c r="AH114" s="388" t="n">
        <f aca="false">SUM(SUM(AH33,AH35,AH37,AH39,AH41,AM43,AH45,AH47,AH49,AH51,AH53,AH55,AH57,AH59,AH61,AH64,AH67,AH69))</f>
        <v>3</v>
      </c>
      <c r="AI114" s="388" t="n">
        <f aca="false">SUM(SUM(AI33,AI35,AI37,AI39,AI41,AI43,AI45,AI47,AI49,AI51,AI53,AI55,AI57,AI59,AI61,AI64,AI67,AI69))</f>
        <v>2</v>
      </c>
      <c r="AJ114" s="69"/>
      <c r="AK114" s="388" t="n">
        <f aca="false">SUM(SUM(AK33,AK35,AK37,AK39,AK41,AK43,AK45,AK47,AK49,AK51,AK53,AK55,AK57,AK59,AK61,AK64,AK67,AK69))</f>
        <v>2</v>
      </c>
      <c r="AL114" s="388" t="n">
        <f aca="false">SUM(SUM(AL33,AL35,AL37,AL39,AL41,AL43,AL45,AL47,AL49,AL51,AL53,AL55,AL57,AL59,AL61,AL64,AL67,AL69))</f>
        <v>3</v>
      </c>
      <c r="AM114" s="388" t="n">
        <f aca="false">SUM(SUM(AM33,AM35,AM37,AM39,AM41,AM43,AM45,AM47,AM49,AM51,AM53,AM55,AM57,AM59,AM61,AM64,AM67,AM69))</f>
        <v>3</v>
      </c>
      <c r="AN114" s="388" t="n">
        <f aca="false">SUM(SUM(AN33,AN35,AN37,AN39,AN41,AN43,AN45,AN47,AN49,AN51,AN53,AN55,AN57,AN59,AN61,AN64,AN67,AN69))</f>
        <v>3</v>
      </c>
      <c r="AO114" s="388" t="n">
        <f aca="false">SUM(SUM(AO33,AO35,AO37,AO39,AO41,AO43,AO45,AO47,AO49,AO51,AO53,AO55,AO57,AO59,AO61,AO64,AO67,AO69))</f>
        <v>3</v>
      </c>
      <c r="AP114" s="388" t="n">
        <f aca="false">SUM(SUM(AP33,AP35,AP37,AP39,AP41,AP43,AP45,AP47,AP49,AP51,AP53,AP55,AP57,AP59,AP61,AP64,AP67,AP69))</f>
        <v>3</v>
      </c>
      <c r="AQ114" s="388" t="n">
        <f aca="false">SUM(SUM(AQ33,AQ35,AQ37,AQ39,AQ41,AQ43,AQ45,AQ47,AQ49,AQ51,AQ53,AQ55,AQ57,AQ59,AQ61,AQ64,AQ67,AQ69))</f>
        <v>2</v>
      </c>
      <c r="AR114" s="171"/>
      <c r="AS114" s="388" t="n">
        <f aca="false">SUM(SUM(AS33,AS35,AS37,AS39,AS41,AS43,AS45,AS47,AS49,AS51,AS53,AS55,AS57,AS59,AS61,AS64,AS67,AS69))</f>
        <v>2</v>
      </c>
      <c r="AT114" s="388" t="n">
        <f aca="false">SUM(SUM(AT33,AT35,AT37,AT39,AT41,AT43,AT45,AT47,AT49,AT51,AT53,AT55,AT57,AT59,AT61,AT64,AT67,AT69))</f>
        <v>3</v>
      </c>
      <c r="AU114" s="388" t="n">
        <f aca="false">SUM(SUM(AU33,AU35,AU37,AU39,AU41,AU43,AU45,AU47,AU49,AU51,AU53,AU55,AU57,AU59,AU61,AU64,AU67,AU69))</f>
        <v>3</v>
      </c>
      <c r="AV114" s="388" t="n">
        <f aca="false">SUM(SUM(AV33,AV35,AV37,AV39,AV41,AV43,AV45,AV47,AV49,AV51,AV53,AV55,AV57,AV59,AV61,AV64,AV67,AV69))</f>
        <v>3</v>
      </c>
      <c r="AW114" s="388" t="n">
        <f aca="false">SUM(SUM(AW33,AW35,AW37,AW39,AW41,AW43,AW45,AW47,AW49,AW51,AW53,AW55,AW57,AW59,AW61,AW64,AW67,AW69))</f>
        <v>3</v>
      </c>
      <c r="AX114" s="388" t="n">
        <f aca="false">SUM(SUM(AX33,AX35,AX37,AX39,AX41,AX43,AX45,AX47,AX49,AX51,AX53,AX55,AX57,AX59,AX61,AX64,AX67,AX69))</f>
        <v>3</v>
      </c>
      <c r="AY114" s="388" t="n">
        <f aca="false">SUM(SUM(AY33,AY35,AY37,AY39,AY41,AY43,AY45,AY47,AY49,AY51,AY53,AY55,AY57,AY59,AY61,AY64,AY67,AY69))</f>
        <v>2</v>
      </c>
      <c r="AZ114" s="69"/>
      <c r="BA114" s="388" t="n">
        <f aca="false">SUM(SUM(BA33,BA35,BA37,BA39,BA41,BA43,BA45,BA47,BA49,BA51,BA53,BA55,BA57,BA59,BA61,BA64,BA67,BA69))</f>
        <v>2</v>
      </c>
      <c r="BB114" s="388" t="n">
        <f aca="false">SUM(SUM(BB33,BB35,BB37,BB39,BB41,BB43,BB45,BB47,BB49,BB51,BB53,BB55,BB57,BB59,BB61,BB64,BB67,BB69))</f>
        <v>3</v>
      </c>
      <c r="BC114" s="388" t="n">
        <f aca="false">SUM(SUM(BC33,BC35,BC37,BC39,BC41,BC43,BC45,BC47,BC49,BC51,BC53,BC55,BC57,BC59,BC61,BC64,BC67,BC69))</f>
        <v>3</v>
      </c>
      <c r="BD114" s="388" t="n">
        <f aca="false">SUM(SUM(BD33,BD35,BD37,BD39,BD41,BD43,BD45,BD47,BD49,BD51,BD53,BD55,BD57,BD59,BD61,BD64,BD67,BD69))</f>
        <v>3</v>
      </c>
      <c r="BE114" s="388" t="n">
        <f aca="false">SUM(SUM(BE33,BE35,BE37,BE39,BE41,BE43,BE45,BE47,BE49,BE51,BE53,BE55,BE57,BE59,BE61,BE64,BE67,BE69))</f>
        <v>3</v>
      </c>
      <c r="BF114" s="388" t="n">
        <f aca="false">SUM(SUM(BF33,BF35,BF37,BF39,BF41,BF43,BF45,BF47,BF49,BF51,BF53,BF55,BF57,BF59,BF61,BF64,BF67,BF69))</f>
        <v>3</v>
      </c>
      <c r="BG114" s="388" t="n">
        <f aca="false">SUM(SUM(BG33,BG35,BG37,BG39,BG41,BG43,BG45,BG47,BG49,BG51,BG53,BG55,BG57,BG59,BG61,BG64,BG67,BG69))</f>
        <v>2</v>
      </c>
      <c r="BH114" s="307"/>
      <c r="BI114" s="307"/>
      <c r="BJ114" s="234"/>
      <c r="BK114" s="231"/>
      <c r="CB114" s="231"/>
      <c r="CC114" s="231"/>
      <c r="CD114" s="231"/>
      <c r="CE114" s="231"/>
      <c r="CF114" s="231"/>
      <c r="CH114" s="22"/>
      <c r="CI114" s="22"/>
      <c r="CJ114" s="22"/>
      <c r="CK114" s="22"/>
      <c r="DN114" s="61"/>
    </row>
    <row r="115" customFormat="false" ht="10.1" hidden="false" customHeight="true" outlineLevel="0" collapsed="false">
      <c r="A115" s="392"/>
      <c r="B115" s="258"/>
      <c r="C115" s="221"/>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89"/>
      <c r="AC115" s="61" t="n">
        <f aca="false">SUM(SUM(AC67,AC69,AC79,AC81,AC83,AC85,AC87,AC89,AC91,AC93,AC95,AC97,AC99,AC101))</f>
        <v>2</v>
      </c>
      <c r="AD115" s="61" t="n">
        <f aca="false">SUM(SUM(AD67,AD69,AD79,AD81,AD83,AD85,AD87,AD89,AD91,AD93,AD95,AD97,AD99,AD101))</f>
        <v>2</v>
      </c>
      <c r="AE115" s="61" t="n">
        <f aca="false">SUM(SUM(AE67,AE69,AE79,AE81,AE83,AE85,AE87,AE89,AE91,AE93,AE95,AE97,AE99,AE101))</f>
        <v>2</v>
      </c>
      <c r="AF115" s="61" t="n">
        <f aca="false">SUM(SUM(AF67,AF69,AF79,AF81,AF83,AF85,AF87,AF89,AF91,AF93,AF95,AF97,AF99,AF101))</f>
        <v>2</v>
      </c>
      <c r="AG115" s="61" t="n">
        <f aca="false">SUM(SUM(AG67,AG69,AG79,AG81,AG83,AG85,AG87,AG89,AG91,AG93,AG95,AG97,AG99,AG101))</f>
        <v>2</v>
      </c>
      <c r="AH115" s="61" t="n">
        <f aca="false">SUM(SUM(AH67,AH69,AH79,AH81,AH83,AH85,AH87,AH89,AH91,AH93,AH95,AH97,AH99,AH101))</f>
        <v>2</v>
      </c>
      <c r="AI115" s="61" t="n">
        <f aca="false">SUM(SUM(AI67,AI69,AI79,AI81,AI83,AI85,AI87,AI89,AI91,AI93,AI95,AI97,AI99,AI101))</f>
        <v>2</v>
      </c>
      <c r="AJ115" s="69"/>
      <c r="AK115" s="61" t="n">
        <f aca="false">SUM(SUM(AK67,AK69,AK79,AK81,AK83,AK85,AK87,AK89,AK91,AK93,AK95,AK97,AK99,AK101))</f>
        <v>2</v>
      </c>
      <c r="AL115" s="61" t="n">
        <f aca="false">SUM(SUM(AL67,AL69,AL79,AL81,AL83,AL85,AL87,AL89,AL91,AL93,AL95,AL97,AL99,AL101))</f>
        <v>2</v>
      </c>
      <c r="AM115" s="61" t="n">
        <f aca="false">SUM(SUM(AM67,AM69,AM79,AM81,AM83,AM85,AM87,AM89,AM91,AM93,AM95,AM97,AM99,AM101))</f>
        <v>2</v>
      </c>
      <c r="AN115" s="61" t="n">
        <f aca="false">SUM(SUM(AN67,AN69,AN79,AN81,AN83,AN85,AN87,AN89,AN91,AN93,AN95,AN97,AN99,AN101))</f>
        <v>2</v>
      </c>
      <c r="AO115" s="61" t="n">
        <f aca="false">SUM(SUM(AO67,AO69,AO79,AO81,AO83,AO85,AO87,AO89,AO91,AO93,AO95,AO97,AO99,AO101))</f>
        <v>2</v>
      </c>
      <c r="AP115" s="61" t="n">
        <f aca="false">SUM(SUM(AP67,AP69,AP79,AP81,AP83,AP85,AP87,AP89,AP91,AP93,AP95,AP97,AP99,AP101))</f>
        <v>2</v>
      </c>
      <c r="AQ115" s="61" t="n">
        <f aca="false">SUM(SUM(AQ67,AQ69,AQ79,AQ81,AQ83,AQ85,AQ87,AQ89,AQ91,AQ93,AQ95,AQ97,AQ99,AQ101))</f>
        <v>2</v>
      </c>
      <c r="AR115" s="171"/>
      <c r="AS115" s="61" t="n">
        <f aca="false">SUM(SUM(AS67,AS69,AS79,AS81,AS83,AS85,AS87,AS89,AS91,AS93,AS95,AS97,AS99,AS101))</f>
        <v>2</v>
      </c>
      <c r="AT115" s="61" t="n">
        <f aca="false">SUM(SUM(AT67,AT69,AT79,AT81,AT83,AT85,AT87,AT89,AT91,AT93,AT95,AT97,AT99,AT101))</f>
        <v>2</v>
      </c>
      <c r="AU115" s="61" t="n">
        <f aca="false">SUM(SUM(AU67,AU69,AU79,AU81,AU83,AU85,AU87,AU89,AU91,AU93,AU95,AU97,AU99,AU101))</f>
        <v>2</v>
      </c>
      <c r="AV115" s="61" t="n">
        <f aca="false">SUM(SUM(AV67,AV69,AV79,AV81,AV83,AV85,AV87,AV89,AV91,AV93,AV95,AV97,AV99,AV101))</f>
        <v>2</v>
      </c>
      <c r="AW115" s="61" t="n">
        <f aca="false">SUM(SUM(AW67,AW69,AW79,AW81,AW83,AW85,AW87,AW89,AW91,AW93,AW95,AW97,AW99,AW101))</f>
        <v>2</v>
      </c>
      <c r="AX115" s="61" t="n">
        <f aca="false">SUM(SUM(AX67,AX69,AX79,AX81,AX83,AX85,AX87,AX89,AX91,AX93,AX95,AX97,AX99,AX101))</f>
        <v>2</v>
      </c>
      <c r="AY115" s="61" t="n">
        <f aca="false">SUM(SUM(AY67,AY69,AY79,AY81,AY83,AY85,AY87,AY89,AY91,AY93,AY95,AY97,AY99,AY101))</f>
        <v>2</v>
      </c>
      <c r="AZ115" s="69"/>
      <c r="BA115" s="61" t="n">
        <f aca="false">SUM(SUM(BA67,BA69,BA79,BA81,BA83,BA85,BA87,BA89,BA91,BA93,BA95,BA97,BA99,BA101))</f>
        <v>2</v>
      </c>
      <c r="BB115" s="61" t="n">
        <f aca="false">SUM(SUM(BB67,BB69,BB79,BB81,BB83,BB85,BB87,BB89,BB91,BB93,BB95,BB97,BB99,BB101))</f>
        <v>2</v>
      </c>
      <c r="BC115" s="61" t="n">
        <f aca="false">SUM(SUM(BC67,BC69,BC79,BC81,BC83,BC85,BC87,BC89,BC91,BC93,BC95,BC97,BC99,BC101))</f>
        <v>2</v>
      </c>
      <c r="BD115" s="61" t="n">
        <f aca="false">SUM(SUM(BD67,BD69,BD79,BD81,BD83,BD85,BD87,BD89,BD91,BD93,BD95,BD97,BD99,BD101))</f>
        <v>2</v>
      </c>
      <c r="BE115" s="61" t="n">
        <f aca="false">SUM(SUM(BE67,BE69,BE79,BE81,BE83,BE85,BE87,BE89,BE91,BE93,BE95,BE97,BE99,BE101))</f>
        <v>2</v>
      </c>
      <c r="BF115" s="61" t="n">
        <f aca="false">SUM(SUM(BF67,BF69,BF79,BF81,BF83,BF85,BF87,BF89,BF91,BF93,BF95,BF97,BF99,BF101))</f>
        <v>2</v>
      </c>
      <c r="BG115" s="61" t="n">
        <f aca="false">SUM(SUM(BG67,BG69,BG79,BG81,BG83,BG85,BG87,BG89,BG91,BG93,BG95,BG97,BG99,BG101))</f>
        <v>2</v>
      </c>
      <c r="BH115" s="307"/>
      <c r="BI115" s="307"/>
      <c r="BJ115" s="234"/>
      <c r="BK115" s="231"/>
      <c r="CB115" s="231"/>
      <c r="CC115" s="231"/>
      <c r="CD115" s="231"/>
      <c r="CE115" s="231"/>
      <c r="CF115" s="231"/>
      <c r="CH115" s="22"/>
      <c r="CI115" s="22"/>
      <c r="CJ115" s="22"/>
      <c r="CK115" s="22"/>
      <c r="DN115" s="61"/>
    </row>
    <row r="116" customFormat="false" ht="10.1" hidden="false" customHeight="true" outlineLevel="0" collapsed="false">
      <c r="A116" s="223"/>
      <c r="B116" s="258"/>
      <c r="C116" s="278"/>
      <c r="D116" s="393"/>
      <c r="E116" s="394"/>
      <c r="G116" s="274"/>
      <c r="H116" s="384" t="s">
        <v>296</v>
      </c>
      <c r="I116" s="385"/>
      <c r="J116" s="386"/>
      <c r="K116" s="387"/>
      <c r="L116" s="387"/>
      <c r="M116" s="388" t="n">
        <f aca="false">SUM(SUM(M79,M81,M83,M85,M87,M89,M91,M93,M95,M97,M99,M101,M104,M106))</f>
        <v>2</v>
      </c>
      <c r="N116" s="388" t="n">
        <f aca="false">SUM(SUM(N79,N81,N83,N85,N87,N89,N91,N93,N95,N97,N99,N101,N104,N106))</f>
        <v>2</v>
      </c>
      <c r="O116" s="388" t="n">
        <f aca="false">SUM(SUM(O79,O81,O83,O85,O87,O89,O91,O93,O95,O97,O99,O101,O104,O106))</f>
        <v>2</v>
      </c>
      <c r="P116" s="388" t="n">
        <f aca="false">SUM(SUM(P79,P81,P83,P85,P87,P89,P91,P93,P95,P97,P99,P101,P104,P106))</f>
        <v>2</v>
      </c>
      <c r="Q116" s="388" t="n">
        <f aca="false">SUM(SUM(Q79,Q81,Q83,Q85,Q87,Q89,Q91,Q93,Q95,Q97,Q99,Q101,Q104,Q106))</f>
        <v>2</v>
      </c>
      <c r="R116" s="388" t="n">
        <f aca="false">SUM(SUM(R79,R81,R83,R85,R87,R89,R91,R93,R95,R97,R99,R101,R104,R106))</f>
        <v>2</v>
      </c>
      <c r="S116" s="388" t="n">
        <f aca="false">SUM(SUM(S79,S81,S83,S85,S87,S89,S91,S93,S95,S97,S99,S101,S104,S106))</f>
        <v>2</v>
      </c>
      <c r="T116" s="69"/>
      <c r="U116" s="388" t="n">
        <f aca="false">SUM(SUM(U79,U81,U83,U85,U87,U89,U91,U93,U95,U97,U99,U101,U104,U106))</f>
        <v>2</v>
      </c>
      <c r="V116" s="388" t="n">
        <f aca="false">SUM(SUM(V79,V81,V83,V85,V87,V89,V91,V93,V95,V97,V99,V101,V104,V106))</f>
        <v>2</v>
      </c>
      <c r="W116" s="388" t="n">
        <f aca="false">SUM(SUM(W79,W81,W83,W85,W87,W89,W91,W93,W95,W97,W99,W101,W104,W106))</f>
        <v>2</v>
      </c>
      <c r="X116" s="388" t="n">
        <f aca="false">SUM(SUM(X79,X81,X83,X85,X87,X89,X91,X93,X95,X97,X99,X101,X104,X106))</f>
        <v>2</v>
      </c>
      <c r="Y116" s="388" t="n">
        <f aca="false">SUM(SUM(Y79,Y81,Y83,Y85,Y87,Y89,Y91,Y93,Y95,Y97,Y99,Y101,Y104,Y106))</f>
        <v>2</v>
      </c>
      <c r="Z116" s="388" t="n">
        <f aca="false">SUM(SUM(Z79,Z81,Z83,Z85,Z87,Z89,Z91,Z93,Z95,Z97,Z99,Z101,Z104,Z106))</f>
        <v>2</v>
      </c>
      <c r="AA116" s="388" t="n">
        <f aca="false">SUM(SUM(AA79,AA81,AA83,AA85,AA87,AA89,AA91,AA93,AA95,AA97,AA99,AA101,AA104,AA106))</f>
        <v>2</v>
      </c>
      <c r="AB116" s="389"/>
      <c r="AC116" s="388" t="n">
        <f aca="false">SUM(SUM(AC79,AC81,AC83,AC85,AC87,AC89,AC91,AC93,AC95,AC97,AC99,AC101,AC104,AC106))</f>
        <v>2</v>
      </c>
      <c r="AD116" s="388" t="n">
        <f aca="false">SUM(SUM(AD79,AD81,AD83,AD85,AD87,AD89,AD91,AD93,AD95,AD97,AD99,AD101,AD104,AD106))</f>
        <v>2</v>
      </c>
      <c r="AE116" s="388" t="n">
        <f aca="false">SUM(SUM(AE79,AE81,AE83,AE85,AE87,AE89,AE91,AE93,AE95,AE97,AE99,AE101,AE104,AE106))</f>
        <v>2</v>
      </c>
      <c r="AF116" s="388" t="n">
        <f aca="false">SUM(SUM(AF79,AF81,AF83,AF85,AF87,AF89,AF91,AF93,AF95,AF97,AF99,AF101,AF104,AF106))</f>
        <v>2</v>
      </c>
      <c r="AG116" s="388" t="n">
        <f aca="false">SUM(SUM(AG79,AG81,AG83,AG85,AG87,AG89,AG91,AG93,AG95,AG97,AG99,AG101,AG104,AG106))</f>
        <v>2</v>
      </c>
      <c r="AH116" s="388" t="n">
        <f aca="false">SUM(SUM(AH79,AH81,AH83,AH85,AH87,AH89,AH91,AH93,AH95,AH97,AH99,AH101,AH104,AH106))</f>
        <v>2</v>
      </c>
      <c r="AI116" s="388" t="n">
        <f aca="false">SUM(SUM(AI79,AI81,AI83,AI85,AI87,AI89,AI91,AI93,AI95,AI97,AI99,AI101,AI104,AI106))</f>
        <v>2</v>
      </c>
      <c r="AJ116" s="69"/>
      <c r="AK116" s="388" t="n">
        <f aca="false">SUM(SUM(AK79,AK81,AK83,AK85,AK87,AK89,AK91,AK93,AK95,AK97,AK99,AK101,AK104,AK106))</f>
        <v>2</v>
      </c>
      <c r="AL116" s="388" t="n">
        <f aca="false">SUM(SUM(AL79,AL81,AL83,AL85,AL87,AL89,AL91,AL93,AL95,AL97,AL99,AL101,AL104,AL106))</f>
        <v>2</v>
      </c>
      <c r="AM116" s="388" t="n">
        <f aca="false">SUM(SUM(AM79,AM81,AM83,AM85,AM87,AM89,AM91,AM93,AM95,AM97,AM99,AM101,AM104,AM106))</f>
        <v>2</v>
      </c>
      <c r="AN116" s="388" t="n">
        <f aca="false">SUM(SUM(AN79,AN81,AN83,AN85,AN87,AN89,AN91,AN93,AN95,AN97,AN99,AN101,AN104,AN106))</f>
        <v>2</v>
      </c>
      <c r="AO116" s="388" t="n">
        <f aca="false">SUM(SUM(AO79,AO81,AO83,AO85,AO87,AO89,AO91,AO93,AO95,AO97,AO99,AO101,AO104,AO106))</f>
        <v>2</v>
      </c>
      <c r="AP116" s="388" t="n">
        <f aca="false">SUM(SUM(AP79,AP81,AP83,AP85,AP87,AP89,AP91,AP93,AP95,AP97,AP99,AP101,AP104,AP106))</f>
        <v>2</v>
      </c>
      <c r="AQ116" s="388" t="n">
        <f aca="false">SUM(SUM(AQ79,AQ81,AQ83,AQ85,AQ87,AQ89,AQ91,AQ93,AQ95,AQ97,AQ99,AQ101,AQ104,AQ106))</f>
        <v>2</v>
      </c>
      <c r="AR116" s="69"/>
      <c r="AS116" s="388" t="n">
        <f aca="false">SUM(SUM(AS79,AS81,AS83,AS85,AS87,AS89,AS91,AS93,AS95,AS97,AS99,AS101,AS104,AS106))</f>
        <v>2</v>
      </c>
      <c r="AT116" s="388" t="n">
        <f aca="false">SUM(SUM(AT79,AT81,AT83,AT85,AT87,AT89,AT91,AT93,AT95,AT97,AT99,AT101,AT104,AT106))</f>
        <v>2</v>
      </c>
      <c r="AU116" s="388" t="n">
        <f aca="false">SUM(SUM(AU79,AU81,AU83,AU85,AU87,AU89,AU91,AU93,AU95,AU97,AU99,AU101,AU104,AU106))</f>
        <v>2</v>
      </c>
      <c r="AV116" s="388" t="n">
        <f aca="false">SUM(SUM(AV79,AV81,AV83,AV85,AV87,AV89,AV91,AV93,AV95,AV97,AV99,AV101,AV104,AV106))</f>
        <v>2</v>
      </c>
      <c r="AW116" s="388" t="n">
        <f aca="false">SUM(SUM(AW79,AW81,AW83,AW85,AW87,AW89,AW91,AW93,AW95,AW97,AW99,AW101,AW104,AW106))</f>
        <v>2</v>
      </c>
      <c r="AX116" s="388" t="n">
        <f aca="false">SUM(SUM(AX79,AX81,AX83,AX85,AX87,AX89,AX91,AX93,AX95,AX97,AX99,AX101,AX104,AX106))</f>
        <v>2</v>
      </c>
      <c r="AY116" s="388" t="n">
        <f aca="false">SUM(SUM(AY79,AY81,AY83,AY85,AY87,AY89,AY91,AY93,AY95,AY97,AY99,AY101,AY104,AY106))</f>
        <v>2</v>
      </c>
      <c r="AZ116" s="69"/>
      <c r="BA116" s="388" t="n">
        <f aca="false">SUM(SUM(BA79,BA81,BA83,BA85,BA87,BA89,BA91,BA93,BA95,BA97,BA99,BA101,BA104,BA106))</f>
        <v>2</v>
      </c>
      <c r="BB116" s="388" t="n">
        <f aca="false">SUM(SUM(BB79,BB81,BB83,BB85,BB87,BB89,BB91,BB93,BB95,BB97,BB99,BB101,BB104,BB106))</f>
        <v>2</v>
      </c>
      <c r="BC116" s="388" t="n">
        <f aca="false">SUM(SUM(BC79,BC81,BC83,BC85,BC87,BC89,BC91,BC93,BC95,BC97,BC99,BC101,BC104,BC106))</f>
        <v>2</v>
      </c>
      <c r="BD116" s="388" t="n">
        <f aca="false">SUM(SUM(BD79,BD81,BD83,BD85,BD87,BD89,BD91,BD93,BD95,BD97,BD99,BD101,BD104,BD106))</f>
        <v>2</v>
      </c>
      <c r="BE116" s="388" t="n">
        <f aca="false">SUM(SUM(BE79,BE81,BE83,BE85,BE87,BE89,BE91,BE93,BE95,BE97,BE99,BE101,BE104,BE106))</f>
        <v>2</v>
      </c>
      <c r="BF116" s="388" t="n">
        <f aca="false">SUM(SUM(BF79,BF81,BF83,BF85,BF87,BF89,BF91,BF93,BF95,BF97,BF99,BF101,BF104,BF106))</f>
        <v>2</v>
      </c>
      <c r="BG116" s="388" t="n">
        <f aca="false">SUM(SUM(BG79,BG81,BG83,BG85,BG87,BG89,BG91,BG93,BG95,BG97,BG99,BG101,BG104,BG106))</f>
        <v>2</v>
      </c>
      <c r="BH116" s="162"/>
      <c r="BI116" s="329"/>
      <c r="BJ116" s="330"/>
      <c r="BK116" s="231"/>
      <c r="BL116" s="237"/>
      <c r="BM116" s="237"/>
      <c r="BN116" s="237"/>
      <c r="BO116" s="237"/>
      <c r="BP116" s="237"/>
      <c r="BQ116" s="237"/>
      <c r="BR116" s="237"/>
      <c r="BS116" s="237"/>
      <c r="BT116" s="237"/>
      <c r="BU116" s="237"/>
      <c r="CB116" s="231"/>
      <c r="CC116" s="231"/>
      <c r="CD116" s="231"/>
      <c r="CE116" s="231"/>
      <c r="CF116" s="231"/>
      <c r="CH116" s="22"/>
      <c r="CI116" s="22"/>
      <c r="CJ116" s="22"/>
      <c r="CK116" s="22"/>
      <c r="DN116" s="29"/>
    </row>
    <row r="117" customFormat="false" ht="10.1" hidden="false" customHeight="true" outlineLevel="0" collapsed="false">
      <c r="A117" s="223"/>
      <c r="B117" s="395"/>
      <c r="C117" s="396"/>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B117" s="389"/>
      <c r="AC117" s="61" t="n">
        <f aca="false">SUM(SUM(AC79,AC81,AC83,AC85,AC87,AC89,AC91,AC93,AC95,AC97,AC99,AC101,AC104,AC106))</f>
        <v>2</v>
      </c>
      <c r="AD117" s="61" t="n">
        <f aca="false">SUM(SUM(AD79,AD81,AD83,AD85,AD87,AD89,AD91,AD93,AD95,AD97,AD99,AD101,AD104,AD106))</f>
        <v>2</v>
      </c>
      <c r="AE117" s="61" t="n">
        <f aca="false">SUM(SUM(AE79,AE81,AE83,AE85,AE87,AE89,AE91,AE93,AE95,AE97,AE99,AE101,AE104,AE106))</f>
        <v>2</v>
      </c>
      <c r="AF117" s="61" t="n">
        <f aca="false">SUM(SUM(AF79,AF81,AF83,AF85,AF87,AF89,AF91,AF93,AF95,AF97,AF99,AF101,AF104,AF106))</f>
        <v>2</v>
      </c>
      <c r="AG117" s="61" t="n">
        <f aca="false">SUM(SUM(AG79,AG81,AG83,AG85,AG87,AG89,AG91,AG93,AG95,AG97,AG99,AG101,AG104,AG106))</f>
        <v>2</v>
      </c>
      <c r="AH117" s="61" t="n">
        <f aca="false">SUM(SUM(AH79,AH81,AH83,AH85,AH87,AH89,AH91,AH93,AH95,AH97,AH99,AH101,AH104,AH106))</f>
        <v>2</v>
      </c>
      <c r="AI117" s="61" t="n">
        <f aca="false">SUM(SUM(AI79,AI81,AI83,AI85,AI87,AI89,AI91,AI93,AI95,AI97,AI99,AI101,AI104,AI106))</f>
        <v>2</v>
      </c>
      <c r="AJ117" s="69"/>
      <c r="AK117" s="61" t="n">
        <f aca="false">SUM(SUM(AK79,AK81,AK83,AK85,AK87,AK89,AK91,AK93,AK95,AK97,AK99,AK101,AK104,AK106))</f>
        <v>2</v>
      </c>
      <c r="AL117" s="61" t="n">
        <f aca="false">SUM(SUM(AL79,AL81,AL83,AL85,AL87,AL89,AL91,AL93,AL95,AL97,AL99,AL101,AL104,AL106))</f>
        <v>2</v>
      </c>
      <c r="AM117" s="61" t="n">
        <f aca="false">SUM(SUM(AM79,AM81,AM83,AM85,AM87,AM89,AM91,AM93,AM95,AM97,AM99,AM101,AM104,AM106))</f>
        <v>2</v>
      </c>
      <c r="AN117" s="61" t="n">
        <f aca="false">SUM(SUM(AN79,AN81,AN83,AN85,AN87,AN89,AN91,AN93,AN95,AN97,AN99,AN101,AN104,AN106))</f>
        <v>2</v>
      </c>
      <c r="AO117" s="61" t="n">
        <f aca="false">SUM(SUM(AO79,AO81,AO83,AO85,AO87,AO89,AO91,AO93,AO95,AO97,AO99,AO101,AO104,AO106))</f>
        <v>2</v>
      </c>
      <c r="AP117" s="61" t="n">
        <f aca="false">SUM(SUM(AP79,AP81,AP83,AP85,AP87,AP89,AP91,AP93,AP95,AP97,AP99,AP101,AP104,AP106))</f>
        <v>2</v>
      </c>
      <c r="AQ117" s="61" t="n">
        <f aca="false">SUM(SUM(AQ79,AQ81,AQ83,AQ85,AQ87,AQ89,AQ91,AQ93,AQ95,AQ97,AQ99,AQ101,AQ104,AQ106))</f>
        <v>2</v>
      </c>
      <c r="AR117" s="69"/>
      <c r="AS117" s="61" t="n">
        <f aca="false">SUM(SUM(AS79,AS81,AS83,AS85,AS87,AS89,AS91,AS93,AS95,AS97,AS99,AS101,AS104,AS106))</f>
        <v>2</v>
      </c>
      <c r="AT117" s="61" t="n">
        <f aca="false">SUM(SUM(AT79,AT81,AT83,AT85,AT87,AT89,AT91,AT93,AT95,AT97,AT99,AT101,AT104,AT106))</f>
        <v>2</v>
      </c>
      <c r="AU117" s="61" t="n">
        <f aca="false">SUM(SUM(AU79,AU81,AU83,AU85,AU87,AU89,AU91,AU93,AU95,AU97,AU99,AU101,AU104,AU106))</f>
        <v>2</v>
      </c>
      <c r="AV117" s="61" t="n">
        <f aca="false">SUM(SUM(AV79,AV81,AV83,AV85,AV87,AV89,AV91,AV93,AV95,AV97,AV99,AV101,AV104,AV106))</f>
        <v>2</v>
      </c>
      <c r="AW117" s="61" t="n">
        <f aca="false">SUM(SUM(AW79,AW81,AW83,AW85,AW87,AW89,AW91,AW93,AW95,AW97,AW99,AW101,AW104,AW106))</f>
        <v>2</v>
      </c>
      <c r="AX117" s="61" t="n">
        <f aca="false">SUM(SUM(AX79,AX81,AX83,AX85,AX87,AX89,AX91,AX93,AX95,AX97,AX99,AX101,AX104,AX106))</f>
        <v>2</v>
      </c>
      <c r="AY117" s="61" t="n">
        <f aca="false">SUM(SUM(AY79,AY81,AY83,AY85,AY87,AY89,AY91,AY93,AY95,AY97,AY99,AY101,AY104,AY106))</f>
        <v>2</v>
      </c>
      <c r="AZ117" s="69"/>
      <c r="BA117" s="61" t="n">
        <f aca="false">SUM(SUM(BA79,BA81,BA83,BA85,BA87,BA89,BA91,BA93,BA95,BA97,BA99,BA101,BA104,BA106))</f>
        <v>2</v>
      </c>
      <c r="BB117" s="61" t="n">
        <f aca="false">SUM(SUM(BB79,BB81,BB83,BB85,BB87,BB89,BB91,BB93,BB95,BB97,BB99,BB101,BB104,BB106))</f>
        <v>2</v>
      </c>
      <c r="BC117" s="61" t="n">
        <f aca="false">SUM(SUM(BC79,BC81,BC83,BC85,BC87,BC89,BC91,BC93,BC95,BC97,BC99,BC101,BC104,BC106))</f>
        <v>2</v>
      </c>
      <c r="BD117" s="61" t="n">
        <f aca="false">SUM(SUM(BD79,BD81,BD83,BD85,BD87,BD89,BD91,BD93,BD95,BD97,BD99,BD101,BD104,BD106))</f>
        <v>2</v>
      </c>
      <c r="BE117" s="61" t="n">
        <f aca="false">SUM(SUM(BE79,BE81,BE83,BE85,BE87,BE89,BE91,BE93,BE95,BE97,BE99,BE101,BE104,BE106))</f>
        <v>2</v>
      </c>
      <c r="BF117" s="61" t="n">
        <f aca="false">SUM(SUM(BF79,BF81,BF83,BF85,BF87,BF89,BF91,BF93,BF95,BF97,BF99,BF101,BF104,BF106))</f>
        <v>2</v>
      </c>
      <c r="BG117" s="61" t="n">
        <f aca="false">SUM(SUM(BG79,BG81,BG83,BG85,BG87,BG89,BG91,BG93,BG95,BG97,BG99,BG101,BG104,BG106))</f>
        <v>2</v>
      </c>
      <c r="BH117" s="162"/>
      <c r="BI117" s="329"/>
      <c r="BJ117" s="330"/>
      <c r="BK117" s="231"/>
      <c r="BL117" s="226"/>
      <c r="CB117" s="231"/>
      <c r="CC117" s="231"/>
      <c r="CD117" s="231"/>
      <c r="CE117" s="231"/>
      <c r="CF117" s="231"/>
      <c r="CH117" s="22"/>
      <c r="CI117" s="22"/>
      <c r="CJ117" s="22"/>
      <c r="CK117" s="22"/>
      <c r="DN117" s="29"/>
    </row>
    <row r="118" customFormat="false" ht="10.1" hidden="false" customHeight="true" outlineLevel="0" collapsed="false">
      <c r="A118" s="223"/>
      <c r="B118" s="171"/>
      <c r="D118" s="397"/>
      <c r="E118" s="398"/>
      <c r="H118" s="172"/>
      <c r="I118" s="174"/>
      <c r="J118" s="175"/>
      <c r="T118" s="165"/>
      <c r="AA118" s="173"/>
      <c r="AB118" s="389"/>
      <c r="AJ118" s="165"/>
      <c r="AR118" s="69"/>
      <c r="AY118" s="173"/>
      <c r="AZ118" s="165"/>
      <c r="BG118" s="173"/>
      <c r="BH118" s="162"/>
      <c r="BI118" s="337"/>
      <c r="BJ118" s="399"/>
      <c r="BK118" s="231"/>
      <c r="BL118" s="226"/>
      <c r="CB118" s="231"/>
      <c r="CC118" s="231"/>
      <c r="CD118" s="231"/>
      <c r="CE118" s="231"/>
      <c r="CF118" s="231"/>
      <c r="CH118" s="22"/>
      <c r="CI118" s="22"/>
      <c r="CJ118" s="22"/>
      <c r="CK118" s="22"/>
      <c r="DN118" s="49"/>
    </row>
    <row r="119" customFormat="false" ht="10.1" hidden="false" customHeight="true" outlineLevel="0" collapsed="false">
      <c r="A119" s="223"/>
      <c r="B119" s="258"/>
      <c r="C119" s="235"/>
      <c r="D119" s="171"/>
      <c r="E119" s="310"/>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B119" s="389"/>
      <c r="AC119" s="404" t="n">
        <f aca="false">AC112*4+AC113*4+AC114*4</f>
        <v>24</v>
      </c>
      <c r="AD119" s="404" t="n">
        <f aca="false">AD112*4+AD113*4+AD114*4</f>
        <v>36</v>
      </c>
      <c r="AE119" s="404" t="n">
        <f aca="false">AE112*4+AE113*4+AE114*4</f>
        <v>36</v>
      </c>
      <c r="AF119" s="404" t="n">
        <f aca="false">AF112*4+AF113*4+AF114*4</f>
        <v>36</v>
      </c>
      <c r="AG119" s="404" t="n">
        <f aca="false">AG112*4+AG113*4+AG114*4</f>
        <v>36</v>
      </c>
      <c r="AH119" s="404" t="n">
        <f aca="false">AH112*4+AH113*4+AH114*4</f>
        <v>36</v>
      </c>
      <c r="AI119" s="404" t="n">
        <f aca="false">AI112*4+AI113*4+AI114*4</f>
        <v>24</v>
      </c>
      <c r="AJ119" s="69"/>
      <c r="AK119" s="404" t="n">
        <f aca="false">AK112*4+AK113*4+AK114*4</f>
        <v>24</v>
      </c>
      <c r="AL119" s="404" t="n">
        <f aca="false">AL112*4+AL113*4+AL114*4</f>
        <v>36</v>
      </c>
      <c r="AM119" s="404" t="n">
        <f aca="false">AM112*4+AM113*4+AM114*4</f>
        <v>36</v>
      </c>
      <c r="AN119" s="404" t="n">
        <f aca="false">AN112*4+AN113*4+AN114*4</f>
        <v>36</v>
      </c>
      <c r="AO119" s="404" t="n">
        <f aca="false">AO112*4+AO113*4+AO114*4</f>
        <v>36</v>
      </c>
      <c r="AP119" s="404" t="n">
        <f aca="false">AP112*4+AP113*4+AP114*4</f>
        <v>36</v>
      </c>
      <c r="AQ119" s="404" t="n">
        <f aca="false">AQ112*4+AQ113*4+AQ114*4</f>
        <v>24</v>
      </c>
      <c r="AR119" s="69"/>
      <c r="AS119" s="404" t="n">
        <f aca="false">AS112*4+AS113*4+AS114*4</f>
        <v>24</v>
      </c>
      <c r="AT119" s="404" t="n">
        <f aca="false">AT112*4+AT113*4+AT114*4</f>
        <v>36</v>
      </c>
      <c r="AU119" s="404" t="n">
        <f aca="false">AU112*4+AU113*4+AU114*4</f>
        <v>36</v>
      </c>
      <c r="AV119" s="404" t="n">
        <f aca="false">AV112*4+AV113*4+AV114*4</f>
        <v>36</v>
      </c>
      <c r="AW119" s="404" t="n">
        <f aca="false">AW112*4+AW113*4+AW114*4</f>
        <v>36</v>
      </c>
      <c r="AX119" s="404" t="n">
        <f aca="false">AX112*4+AX113*4+AX114*4</f>
        <v>36</v>
      </c>
      <c r="AY119" s="404" t="n">
        <f aca="false">AY112*4+AY113*4+AY114*4</f>
        <v>24</v>
      </c>
      <c r="AZ119" s="69"/>
      <c r="BA119" s="404" t="n">
        <f aca="false">BA112*4+BA113*4+BA114*4</f>
        <v>24</v>
      </c>
      <c r="BB119" s="404" t="n">
        <f aca="false">BB112*4+BB113*4+BB114*4</f>
        <v>36</v>
      </c>
      <c r="BC119" s="404" t="n">
        <f aca="false">BC112*4+BC113*4+BC114*4</f>
        <v>36</v>
      </c>
      <c r="BD119" s="404" t="n">
        <f aca="false">BD112*4+BD113*4+BD114*4</f>
        <v>36</v>
      </c>
      <c r="BE119" s="404" t="n">
        <f aca="false">BE112*4+BE113*4+BE114*4</f>
        <v>36</v>
      </c>
      <c r="BF119" s="404" t="n">
        <f aca="false">BF112*4+BF113*4+BF114*4</f>
        <v>36</v>
      </c>
      <c r="BG119" s="404" t="n">
        <f aca="false">BG112*4+BG113*4+BG114*4</f>
        <v>24</v>
      </c>
      <c r="BH119" s="162"/>
      <c r="BI119" s="405"/>
      <c r="BJ119" s="399"/>
      <c r="BK119" s="231"/>
      <c r="BL119" s="231"/>
      <c r="BM119" s="231"/>
      <c r="BN119" s="231"/>
      <c r="BO119" s="231"/>
      <c r="BP119" s="231"/>
      <c r="BQ119" s="231"/>
      <c r="BR119" s="231"/>
      <c r="BS119" s="231"/>
      <c r="BT119" s="231"/>
      <c r="BU119" s="231"/>
      <c r="CB119" s="231"/>
      <c r="CC119" s="231"/>
      <c r="CD119" s="231"/>
      <c r="CE119" s="231"/>
      <c r="CF119" s="231"/>
      <c r="CH119" s="22"/>
      <c r="CI119" s="22"/>
      <c r="CJ119" s="22"/>
      <c r="CK119" s="22"/>
      <c r="DN119" s="49"/>
    </row>
    <row r="120" customFormat="false" ht="10.1" hidden="false" customHeight="true" outlineLevel="0" collapsed="false">
      <c r="A120" s="223"/>
      <c r="B120" s="258"/>
      <c r="C120" s="235"/>
      <c r="D120" s="171"/>
      <c r="E120" s="164"/>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B120" s="389"/>
      <c r="AC120" s="406"/>
      <c r="AD120" s="406"/>
      <c r="AE120" s="406"/>
      <c r="AF120" s="406"/>
      <c r="AG120" s="406"/>
      <c r="AH120" s="406"/>
      <c r="AI120" s="406"/>
      <c r="AJ120" s="69"/>
      <c r="AK120" s="406"/>
      <c r="AL120" s="406"/>
      <c r="AM120" s="406"/>
      <c r="AN120" s="406"/>
      <c r="AO120" s="406"/>
      <c r="AP120" s="406"/>
      <c r="AQ120" s="406"/>
      <c r="AR120" s="69"/>
      <c r="AS120" s="406"/>
      <c r="AT120" s="406"/>
      <c r="AU120" s="406"/>
      <c r="AV120" s="406"/>
      <c r="AW120" s="406"/>
      <c r="AX120" s="406"/>
      <c r="AY120" s="406"/>
      <c r="AZ120" s="69"/>
      <c r="BA120" s="406"/>
      <c r="BB120" s="406"/>
      <c r="BC120" s="406"/>
      <c r="BD120" s="406"/>
      <c r="BE120" s="406"/>
      <c r="BF120" s="406"/>
      <c r="BG120" s="406"/>
      <c r="BH120" s="69"/>
      <c r="BI120" s="69"/>
      <c r="BJ120" s="237"/>
      <c r="BK120" s="231"/>
      <c r="BL120" s="231"/>
      <c r="BM120" s="231"/>
      <c r="BN120" s="231"/>
      <c r="BO120" s="231"/>
      <c r="BP120" s="231"/>
      <c r="BQ120" s="231"/>
      <c r="BR120" s="231"/>
      <c r="BS120" s="231"/>
      <c r="BT120" s="231"/>
      <c r="BU120" s="231"/>
      <c r="CB120" s="231"/>
      <c r="CC120" s="231"/>
      <c r="CD120" s="231"/>
      <c r="CE120" s="231"/>
      <c r="CF120" s="231"/>
      <c r="CH120" s="22"/>
      <c r="CI120" s="22"/>
      <c r="CJ120" s="22"/>
      <c r="CK120" s="22"/>
      <c r="DN120" s="28"/>
    </row>
    <row r="121" customFormat="false" ht="10.1" hidden="false" customHeight="true" outlineLevel="0" collapsed="false">
      <c r="A121" s="223"/>
      <c r="B121" s="258"/>
      <c r="C121" s="235"/>
      <c r="D121" s="171"/>
      <c r="E121" s="164"/>
      <c r="F121" s="400" t="s">
        <v>298</v>
      </c>
      <c r="G121" s="400"/>
      <c r="H121" s="384" t="s">
        <v>289</v>
      </c>
      <c r="I121" s="401"/>
      <c r="J121" s="402"/>
      <c r="K121" s="403"/>
      <c r="L121" s="403"/>
      <c r="M121" s="407" t="n">
        <f aca="false">(M115+M116+M117)*4</f>
        <v>24</v>
      </c>
      <c r="N121" s="407" t="n">
        <f aca="false">(N115+N116+N117)*4</f>
        <v>24</v>
      </c>
      <c r="O121" s="407" t="n">
        <f aca="false">(O115+O116+O117)*4</f>
        <v>24</v>
      </c>
      <c r="P121" s="407" t="n">
        <f aca="false">(P115+P116+P117)*4</f>
        <v>24</v>
      </c>
      <c r="Q121" s="407" t="n">
        <f aca="false">(Q115+Q116+Q117)*4</f>
        <v>24</v>
      </c>
      <c r="R121" s="407" t="n">
        <f aca="false">(R115+R116+R117)*4</f>
        <v>24</v>
      </c>
      <c r="S121" s="407" t="n">
        <f aca="false">(S115+S116+S117)*4</f>
        <v>24</v>
      </c>
      <c r="T121" s="1"/>
      <c r="U121" s="407" t="n">
        <f aca="false">(U115+U116+U117)*4</f>
        <v>24</v>
      </c>
      <c r="V121" s="407" t="n">
        <f aca="false">(V115+V116+V117)*4</f>
        <v>24</v>
      </c>
      <c r="W121" s="407" t="n">
        <f aca="false">(W115+W116+W117)*4</f>
        <v>24</v>
      </c>
      <c r="X121" s="407" t="n">
        <f aca="false">(X115+X116+X117)*4</f>
        <v>24</v>
      </c>
      <c r="Y121" s="407" t="n">
        <f aca="false">(Y115+Y116+Y117)*4</f>
        <v>24</v>
      </c>
      <c r="Z121" s="407" t="n">
        <f aca="false">(Z115+Z116+Z117)*4</f>
        <v>24</v>
      </c>
      <c r="AA121" s="407" t="n">
        <f aca="false">(AA115+AA116+AA117)*4</f>
        <v>24</v>
      </c>
      <c r="AB121" s="171"/>
      <c r="AC121" s="407" t="n">
        <f aca="false">(AC115+AC116+AC117)*4</f>
        <v>24</v>
      </c>
      <c r="AD121" s="407" t="n">
        <f aca="false">(AD115+AD116+AD117)*4</f>
        <v>24</v>
      </c>
      <c r="AE121" s="407" t="n">
        <f aca="false">(AE115+AE116+AE117)*4</f>
        <v>24</v>
      </c>
      <c r="AF121" s="407" t="n">
        <f aca="false">(AF115+AF116+AF117)*4</f>
        <v>24</v>
      </c>
      <c r="AG121" s="407" t="n">
        <f aca="false">(AG115+AG116+AG117)*4</f>
        <v>24</v>
      </c>
      <c r="AH121" s="407" t="n">
        <f aca="false">(AH115+AH116+AH117)*4</f>
        <v>24</v>
      </c>
      <c r="AI121" s="407" t="n">
        <f aca="false">(AI115+AI116+AI117)*4</f>
        <v>24</v>
      </c>
      <c r="AJ121" s="1"/>
      <c r="AK121" s="407" t="n">
        <f aca="false">(AK115+AK116+AK117)*4</f>
        <v>24</v>
      </c>
      <c r="AL121" s="407" t="n">
        <f aca="false">(AL115+AL116+AL117)*4</f>
        <v>24</v>
      </c>
      <c r="AM121" s="407" t="n">
        <f aca="false">(AM115+AM116+AM117)*4</f>
        <v>24</v>
      </c>
      <c r="AN121" s="407" t="n">
        <f aca="false">(AN115+AN116+AN117)*4</f>
        <v>24</v>
      </c>
      <c r="AO121" s="407" t="n">
        <f aca="false">(AO115+AO116+AO117)*4</f>
        <v>24</v>
      </c>
      <c r="AP121" s="407" t="n">
        <f aca="false">(AP115+AP116+AP117)*4</f>
        <v>24</v>
      </c>
      <c r="AQ121" s="407" t="n">
        <f aca="false">(AQ115+AQ116+AQ117)*4</f>
        <v>24</v>
      </c>
      <c r="AR121" s="69"/>
      <c r="AS121" s="407" t="n">
        <f aca="false">(AS115+AS116+AS117)*4</f>
        <v>24</v>
      </c>
      <c r="AT121" s="407" t="n">
        <f aca="false">(AT115+AT116+AT117)*4</f>
        <v>24</v>
      </c>
      <c r="AU121" s="407" t="n">
        <f aca="false">(AU115+AU116+AU117)*4</f>
        <v>24</v>
      </c>
      <c r="AV121" s="407" t="n">
        <f aca="false">(AV115+AV116+AV117)*4</f>
        <v>24</v>
      </c>
      <c r="AW121" s="407" t="n">
        <f aca="false">(AW115+AW116+AW117)*4</f>
        <v>24</v>
      </c>
      <c r="AX121" s="407" t="n">
        <f aca="false">(AX115+AX116+AX117)*4</f>
        <v>24</v>
      </c>
      <c r="AY121" s="407" t="n">
        <f aca="false">(AY115+AY116+AY117)*4</f>
        <v>24</v>
      </c>
      <c r="AZ121" s="1"/>
      <c r="BA121" s="407" t="n">
        <f aca="false">(BA115+BA116+BA117)*4</f>
        <v>24</v>
      </c>
      <c r="BB121" s="407" t="n">
        <f aca="false">(BB115+BB116+BB117)*4</f>
        <v>24</v>
      </c>
      <c r="BC121" s="407" t="n">
        <f aca="false">(BC115+BC116+BC117)*4</f>
        <v>24</v>
      </c>
      <c r="BD121" s="407" t="n">
        <f aca="false">(BD115+BD116+BD117)*4</f>
        <v>24</v>
      </c>
      <c r="BE121" s="407" t="n">
        <f aca="false">(BE115+BE116+BE117)*4</f>
        <v>24</v>
      </c>
      <c r="BF121" s="407" t="n">
        <f aca="false">(BF115+BF116+BF117)*4</f>
        <v>24</v>
      </c>
      <c r="BG121" s="407" t="n">
        <f aca="false">(BG115+BG116+BG117)*4</f>
        <v>24</v>
      </c>
      <c r="BH121" s="69"/>
      <c r="BI121" s="61"/>
      <c r="BJ121" s="234"/>
      <c r="BK121" s="231"/>
      <c r="BL121" s="231"/>
      <c r="BM121" s="231"/>
      <c r="BN121" s="231"/>
      <c r="BO121" s="231"/>
      <c r="BP121" s="231"/>
      <c r="BQ121" s="231"/>
      <c r="BR121" s="231"/>
      <c r="BS121" s="231"/>
      <c r="BT121" s="231"/>
      <c r="BU121" s="231"/>
      <c r="CB121" s="231"/>
      <c r="CC121" s="231"/>
      <c r="CD121" s="231"/>
      <c r="CE121" s="231"/>
      <c r="CF121" s="231"/>
      <c r="CH121" s="22"/>
      <c r="CI121" s="22"/>
      <c r="CJ121" s="22"/>
      <c r="CK121" s="22"/>
      <c r="DN121" s="61"/>
    </row>
    <row r="122" customFormat="false" ht="10.1" hidden="false" customHeight="true" outlineLevel="0" collapsed="false">
      <c r="A122" s="223"/>
      <c r="B122" s="258"/>
      <c r="C122" s="235"/>
      <c r="D122" s="171"/>
      <c r="E122" s="164"/>
      <c r="F122" s="0"/>
      <c r="G122" s="0"/>
      <c r="H122" s="0"/>
      <c r="I122" s="0"/>
      <c r="J122" s="0"/>
      <c r="K122" s="0"/>
      <c r="L122" s="0"/>
      <c r="M122" s="0"/>
      <c r="N122" s="0"/>
      <c r="O122" s="0"/>
      <c r="P122" s="0"/>
      <c r="Q122" s="0"/>
      <c r="R122" s="0"/>
      <c r="S122" s="0"/>
      <c r="T122" s="1"/>
      <c r="U122" s="0"/>
      <c r="V122" s="0"/>
      <c r="W122" s="0"/>
      <c r="X122" s="0"/>
      <c r="Y122" s="0"/>
      <c r="Z122" s="0"/>
      <c r="AA122" s="0"/>
      <c r="AB122" s="243"/>
      <c r="AC122" s="0"/>
      <c r="AD122" s="0"/>
      <c r="AE122" s="0"/>
      <c r="AF122" s="0"/>
      <c r="AG122" s="0"/>
      <c r="AH122" s="0"/>
      <c r="AI122" s="0"/>
      <c r="AJ122" s="1"/>
      <c r="AK122" s="0"/>
      <c r="AL122" s="0"/>
      <c r="AM122" s="0"/>
      <c r="AN122" s="0"/>
      <c r="AO122" s="0"/>
      <c r="AP122" s="0"/>
      <c r="AQ122" s="0"/>
      <c r="AS122" s="0"/>
      <c r="AT122" s="0"/>
      <c r="AU122" s="0"/>
      <c r="AV122" s="0"/>
      <c r="AW122" s="0"/>
      <c r="AX122" s="0"/>
      <c r="AY122" s="0"/>
      <c r="AZ122" s="0"/>
      <c r="BA122" s="0"/>
      <c r="BB122" s="0"/>
      <c r="BC122" s="0"/>
      <c r="BD122" s="0"/>
      <c r="BE122" s="0"/>
      <c r="BF122" s="0"/>
      <c r="BG122" s="0"/>
      <c r="BH122" s="69"/>
      <c r="BI122" s="61"/>
      <c r="BJ122" s="234"/>
      <c r="BK122" s="231"/>
      <c r="BL122" s="231"/>
      <c r="BM122" s="231"/>
      <c r="BN122" s="231"/>
      <c r="BO122" s="231"/>
      <c r="BP122" s="231"/>
      <c r="BQ122" s="231"/>
      <c r="BR122" s="231"/>
      <c r="BS122" s="231"/>
      <c r="BT122" s="231"/>
      <c r="BU122" s="231"/>
      <c r="CB122" s="231"/>
      <c r="CC122" s="231"/>
      <c r="CD122" s="231"/>
      <c r="CE122" s="231"/>
      <c r="CF122" s="231"/>
      <c r="CH122" s="22"/>
      <c r="CI122" s="22"/>
      <c r="CJ122" s="22"/>
      <c r="CK122" s="22"/>
      <c r="DN122" s="61"/>
    </row>
    <row r="123" customFormat="false" ht="10.1" hidden="false" customHeight="true" outlineLevel="0" collapsed="false">
      <c r="A123" s="223"/>
      <c r="B123" s="258"/>
      <c r="C123" s="235"/>
      <c r="D123" s="171"/>
      <c r="E123" s="164"/>
      <c r="F123" s="273" t="s">
        <v>299</v>
      </c>
      <c r="G123" s="303"/>
      <c r="H123" s="274" t="s">
        <v>283</v>
      </c>
      <c r="I123" s="304"/>
      <c r="J123" s="276"/>
      <c r="K123" s="408"/>
      <c r="L123" s="408"/>
      <c r="M123" s="409" t="n">
        <f aca="false">Benchmark!$B$13</f>
        <v>24</v>
      </c>
      <c r="N123" s="409" t="n">
        <f aca="false">Benchmark!$D$13</f>
        <v>24</v>
      </c>
      <c r="O123" s="409" t="n">
        <f aca="false">Benchmark!$D$13</f>
        <v>24</v>
      </c>
      <c r="P123" s="409" t="n">
        <f aca="false">Benchmark!$D$13</f>
        <v>24</v>
      </c>
      <c r="Q123" s="409" t="n">
        <f aca="false">Benchmark!$D$13</f>
        <v>24</v>
      </c>
      <c r="R123" s="409" t="n">
        <f aca="false">Benchmark!$D$13</f>
        <v>24</v>
      </c>
      <c r="S123" s="409" t="n">
        <f aca="false">Benchmark!$B$13</f>
        <v>24</v>
      </c>
      <c r="T123" s="345"/>
      <c r="U123" s="409" t="n">
        <f aca="false">Benchmark!$B$13</f>
        <v>24</v>
      </c>
      <c r="V123" s="409" t="n">
        <f aca="false">Benchmark!$D$13</f>
        <v>24</v>
      </c>
      <c r="W123" s="409" t="n">
        <f aca="false">Benchmark!$D$13</f>
        <v>24</v>
      </c>
      <c r="X123" s="409" t="n">
        <f aca="false">Benchmark!$D$13</f>
        <v>24</v>
      </c>
      <c r="Y123" s="409" t="n">
        <f aca="false">Benchmark!$D$13</f>
        <v>24</v>
      </c>
      <c r="Z123" s="409" t="n">
        <f aca="false">Benchmark!$D$13</f>
        <v>24</v>
      </c>
      <c r="AA123" s="409" t="n">
        <f aca="false">Benchmark!$B$13</f>
        <v>24</v>
      </c>
      <c r="AB123" s="171"/>
      <c r="AC123" s="409" t="n">
        <f aca="false">Benchmark!$B$13</f>
        <v>24</v>
      </c>
      <c r="AD123" s="409" t="n">
        <f aca="false">Benchmark!$D$13</f>
        <v>24</v>
      </c>
      <c r="AE123" s="409" t="n">
        <f aca="false">Benchmark!$D$13</f>
        <v>24</v>
      </c>
      <c r="AF123" s="409" t="n">
        <f aca="false">Benchmark!$D$13</f>
        <v>24</v>
      </c>
      <c r="AG123" s="409" t="n">
        <f aca="false">Benchmark!$D$13</f>
        <v>24</v>
      </c>
      <c r="AH123" s="409" t="n">
        <f aca="false">Benchmark!$D$13</f>
        <v>24</v>
      </c>
      <c r="AI123" s="409" t="n">
        <f aca="false">Benchmark!$B$13</f>
        <v>24</v>
      </c>
      <c r="AJ123" s="345"/>
      <c r="AK123" s="409" t="n">
        <f aca="false">Benchmark!$B$13</f>
        <v>24</v>
      </c>
      <c r="AL123" s="409" t="n">
        <f aca="false">Benchmark!$D$13</f>
        <v>24</v>
      </c>
      <c r="AM123" s="409" t="n">
        <f aca="false">Benchmark!$D$13</f>
        <v>24</v>
      </c>
      <c r="AN123" s="409" t="n">
        <f aca="false">Benchmark!$D$13</f>
        <v>24</v>
      </c>
      <c r="AO123" s="409" t="n">
        <f aca="false">Benchmark!$D$13</f>
        <v>24</v>
      </c>
      <c r="AP123" s="409" t="n">
        <f aca="false">Benchmark!$D$13</f>
        <v>24</v>
      </c>
      <c r="AQ123" s="409" t="n">
        <f aca="false">Benchmark!$B$13</f>
        <v>24</v>
      </c>
      <c r="AR123" s="165"/>
      <c r="AS123" s="409" t="n">
        <f aca="false">Benchmark!$B$13</f>
        <v>24</v>
      </c>
      <c r="AT123" s="409" t="n">
        <f aca="false">Benchmark!$D$13</f>
        <v>24</v>
      </c>
      <c r="AU123" s="409" t="n">
        <f aca="false">Benchmark!$D$13</f>
        <v>24</v>
      </c>
      <c r="AV123" s="409" t="n">
        <f aca="false">Benchmark!$D$13</f>
        <v>24</v>
      </c>
      <c r="AW123" s="409" t="n">
        <f aca="false">Benchmark!$D$13</f>
        <v>24</v>
      </c>
      <c r="AX123" s="409" t="n">
        <f aca="false">Benchmark!$D$13</f>
        <v>24</v>
      </c>
      <c r="AY123" s="409" t="n">
        <f aca="false">Benchmark!$B$13</f>
        <v>24</v>
      </c>
      <c r="AZ123" s="345"/>
      <c r="BA123" s="409" t="n">
        <f aca="false">Benchmark!$B$13</f>
        <v>24</v>
      </c>
      <c r="BB123" s="409" t="n">
        <f aca="false">Benchmark!$D$13</f>
        <v>24</v>
      </c>
      <c r="BC123" s="409" t="n">
        <f aca="false">Benchmark!$D$13</f>
        <v>24</v>
      </c>
      <c r="BD123" s="409" t="n">
        <f aca="false">Benchmark!$D$13</f>
        <v>24</v>
      </c>
      <c r="BE123" s="409" t="n">
        <f aca="false">Benchmark!$D$13</f>
        <v>24</v>
      </c>
      <c r="BF123" s="409" t="n">
        <f aca="false">Benchmark!$D$13</f>
        <v>24</v>
      </c>
      <c r="BG123" s="409" t="n">
        <f aca="false">Benchmark!$B$13</f>
        <v>24</v>
      </c>
      <c r="BH123" s="69"/>
      <c r="BI123" s="61"/>
      <c r="BJ123" s="234"/>
      <c r="BK123" s="231"/>
      <c r="BL123" s="231"/>
      <c r="BM123" s="231"/>
      <c r="BN123" s="231"/>
      <c r="BO123" s="231"/>
      <c r="BP123" s="231"/>
      <c r="BQ123" s="231"/>
      <c r="BR123" s="231"/>
      <c r="BS123" s="231"/>
      <c r="BT123" s="231"/>
      <c r="BU123" s="231"/>
      <c r="CB123" s="231"/>
      <c r="CC123" s="231"/>
      <c r="CD123" s="231"/>
      <c r="CE123" s="231"/>
      <c r="CF123" s="231"/>
      <c r="CH123" s="22"/>
      <c r="CI123" s="22"/>
      <c r="CJ123" s="22"/>
      <c r="CK123" s="22"/>
      <c r="DN123" s="61"/>
    </row>
    <row r="124" customFormat="false" ht="10.1" hidden="false" customHeight="true" outlineLevel="0" collapsed="false">
      <c r="A124" s="229"/>
      <c r="B124" s="258"/>
      <c r="C124" s="235"/>
      <c r="D124" s="171"/>
      <c r="E124" s="164"/>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171"/>
      <c r="AC124" s="406"/>
      <c r="AD124" s="406"/>
      <c r="AE124" s="406"/>
      <c r="AF124" s="406"/>
      <c r="AG124" s="406"/>
      <c r="AH124" s="406"/>
      <c r="AI124" s="406"/>
      <c r="AJ124" s="69"/>
      <c r="AK124" s="406"/>
      <c r="AL124" s="406"/>
      <c r="AM124" s="406"/>
      <c r="AN124" s="406"/>
      <c r="AO124" s="406"/>
      <c r="AP124" s="406"/>
      <c r="AQ124" s="406"/>
      <c r="AS124" s="406"/>
      <c r="AT124" s="406"/>
      <c r="AU124" s="406"/>
      <c r="AV124" s="406"/>
      <c r="AW124" s="406"/>
      <c r="AX124" s="406"/>
      <c r="AY124" s="406"/>
      <c r="AZ124" s="69"/>
      <c r="BA124" s="406"/>
      <c r="BB124" s="406"/>
      <c r="BC124" s="406"/>
      <c r="BD124" s="406"/>
      <c r="BE124" s="406"/>
      <c r="BF124" s="406"/>
      <c r="BG124" s="406"/>
      <c r="BH124" s="69"/>
      <c r="BI124" s="61"/>
      <c r="BJ124" s="234"/>
      <c r="BK124" s="231"/>
      <c r="BL124" s="231"/>
      <c r="BM124" s="231"/>
      <c r="BN124" s="231"/>
      <c r="BO124" s="231"/>
      <c r="BP124" s="231"/>
      <c r="BQ124" s="231"/>
      <c r="BR124" s="231"/>
      <c r="BS124" s="231"/>
      <c r="BT124" s="231"/>
      <c r="BU124" s="231"/>
      <c r="CB124" s="231"/>
      <c r="CC124" s="231"/>
      <c r="CD124" s="231"/>
      <c r="CE124" s="231"/>
      <c r="CF124" s="231"/>
      <c r="CH124" s="22"/>
      <c r="CI124" s="22"/>
      <c r="CJ124" s="22"/>
      <c r="CK124" s="22"/>
      <c r="DN124" s="61"/>
    </row>
    <row r="125" customFormat="false" ht="10.1" hidden="false" customHeight="true" outlineLevel="0" collapsed="false">
      <c r="A125" s="302"/>
      <c r="B125" s="410" t="s">
        <v>300</v>
      </c>
      <c r="C125" s="287"/>
      <c r="D125" s="171"/>
      <c r="E125" s="164"/>
      <c r="F125" s="411" t="s">
        <v>301</v>
      </c>
      <c r="G125" s="412"/>
      <c r="H125" s="384" t="s">
        <v>283</v>
      </c>
      <c r="I125" s="413"/>
      <c r="J125" s="413"/>
      <c r="K125" s="413"/>
      <c r="L125" s="403"/>
      <c r="M125" s="414" t="n">
        <f aca="false">M119/M123</f>
        <v>1</v>
      </c>
      <c r="N125" s="414" t="n">
        <f aca="false">N119/N123</f>
        <v>1.5</v>
      </c>
      <c r="O125" s="414" t="n">
        <f aca="false">O119/O123</f>
        <v>1.5</v>
      </c>
      <c r="P125" s="414" t="n">
        <f aca="false">P119/P123</f>
        <v>1.5</v>
      </c>
      <c r="Q125" s="414" t="n">
        <f aca="false">Q119/Q123</f>
        <v>1.5</v>
      </c>
      <c r="R125" s="414" t="n">
        <f aca="false">R119/R123</f>
        <v>1.5</v>
      </c>
      <c r="S125" s="414" t="n">
        <f aca="false">S119/S123</f>
        <v>1</v>
      </c>
      <c r="T125" s="415"/>
      <c r="U125" s="414" t="n">
        <f aca="false">U119/U123</f>
        <v>1</v>
      </c>
      <c r="V125" s="414" t="n">
        <f aca="false">V119/V123</f>
        <v>1.5</v>
      </c>
      <c r="W125" s="414" t="n">
        <f aca="false">W119/W123</f>
        <v>1.5</v>
      </c>
      <c r="X125" s="414" t="n">
        <f aca="false">X119/X123</f>
        <v>1.5</v>
      </c>
      <c r="Y125" s="414" t="n">
        <f aca="false">Y119/Y123</f>
        <v>1.5</v>
      </c>
      <c r="Z125" s="414" t="n">
        <f aca="false">Z119/Z123</f>
        <v>1.5</v>
      </c>
      <c r="AA125" s="414" t="n">
        <f aca="false">AA119/AA123</f>
        <v>1</v>
      </c>
      <c r="AB125" s="61"/>
      <c r="AC125" s="414" t="n">
        <f aca="false">AC119/AC123</f>
        <v>1</v>
      </c>
      <c r="AD125" s="414" t="n">
        <f aca="false">AD119/AD123</f>
        <v>1.5</v>
      </c>
      <c r="AE125" s="414" t="n">
        <f aca="false">AE119/AE123</f>
        <v>1.5</v>
      </c>
      <c r="AF125" s="414" t="n">
        <f aca="false">AF119/AF123</f>
        <v>1.5</v>
      </c>
      <c r="AG125" s="414" t="n">
        <f aca="false">AG119/AG123</f>
        <v>1.5</v>
      </c>
      <c r="AH125" s="414" t="n">
        <f aca="false">AH119/AH123</f>
        <v>1.5</v>
      </c>
      <c r="AI125" s="414" t="n">
        <f aca="false">AI119/AI123</f>
        <v>1</v>
      </c>
      <c r="AJ125" s="415"/>
      <c r="AK125" s="414" t="n">
        <f aca="false">AK119/AK123</f>
        <v>1</v>
      </c>
      <c r="AL125" s="414" t="n">
        <f aca="false">AL119/AL123</f>
        <v>1.5</v>
      </c>
      <c r="AM125" s="414" t="n">
        <f aca="false">AM119/AM123</f>
        <v>1.5</v>
      </c>
      <c r="AN125" s="414" t="n">
        <f aca="false">AN119/AN123</f>
        <v>1.5</v>
      </c>
      <c r="AO125" s="414" t="n">
        <f aca="false">AO119/AO123</f>
        <v>1.5</v>
      </c>
      <c r="AP125" s="414" t="n">
        <f aca="false">AP119/AP123</f>
        <v>1.5</v>
      </c>
      <c r="AQ125" s="414" t="n">
        <f aca="false">AQ119/AQ123</f>
        <v>1</v>
      </c>
      <c r="AR125" s="165"/>
      <c r="AS125" s="414" t="n">
        <f aca="false">AS119/AS123</f>
        <v>1</v>
      </c>
      <c r="AT125" s="414" t="n">
        <f aca="false">AT119/AT123</f>
        <v>1.5</v>
      </c>
      <c r="AU125" s="414" t="n">
        <f aca="false">AU119/AU123</f>
        <v>1.5</v>
      </c>
      <c r="AV125" s="414" t="n">
        <f aca="false">AV119/AV123</f>
        <v>1.5</v>
      </c>
      <c r="AW125" s="414" t="n">
        <f aca="false">AW119/AW123</f>
        <v>1.5</v>
      </c>
      <c r="AX125" s="414" t="n">
        <f aca="false">AX119/AX123</f>
        <v>1.5</v>
      </c>
      <c r="AY125" s="414" t="n">
        <f aca="false">AY119/AY123</f>
        <v>1</v>
      </c>
      <c r="AZ125" s="415"/>
      <c r="BA125" s="414" t="n">
        <f aca="false">BA119/BA123</f>
        <v>1</v>
      </c>
      <c r="BB125" s="414" t="n">
        <f aca="false">BB119/BB123</f>
        <v>1.5</v>
      </c>
      <c r="BC125" s="414" t="n">
        <f aca="false">BC119/BC123</f>
        <v>1.5</v>
      </c>
      <c r="BD125" s="414" t="n">
        <f aca="false">BD119/BD123</f>
        <v>1.5</v>
      </c>
      <c r="BE125" s="414" t="n">
        <f aca="false">BE119/BE123</f>
        <v>1.5</v>
      </c>
      <c r="BF125" s="414" t="n">
        <f aca="false">BF119/BF123</f>
        <v>1.5</v>
      </c>
      <c r="BG125" s="414" t="n">
        <f aca="false">BG119/BG123</f>
        <v>1</v>
      </c>
      <c r="BH125" s="69"/>
      <c r="BI125" s="61"/>
      <c r="BJ125" s="234"/>
      <c r="BK125" s="231"/>
      <c r="BL125" s="231"/>
      <c r="BM125" s="231"/>
      <c r="BN125" s="231"/>
      <c r="BO125" s="231"/>
      <c r="BP125" s="231"/>
      <c r="BQ125" s="231"/>
      <c r="BR125" s="231"/>
      <c r="BS125" s="231"/>
      <c r="BT125" s="231"/>
      <c r="BU125" s="231"/>
      <c r="CB125" s="231"/>
      <c r="CC125" s="231"/>
      <c r="CD125" s="231"/>
      <c r="CE125" s="231"/>
      <c r="CF125" s="231"/>
      <c r="CH125" s="22"/>
      <c r="CI125" s="22"/>
      <c r="CJ125" s="22"/>
      <c r="CK125" s="22"/>
      <c r="DN125" s="61"/>
    </row>
    <row r="126" customFormat="false" ht="10.1" hidden="false" customHeight="true" outlineLevel="0" collapsed="false">
      <c r="A126" s="287"/>
      <c r="B126" s="287"/>
      <c r="C126" s="416"/>
      <c r="D126" s="417"/>
      <c r="E126" s="418"/>
      <c r="H126" s="172"/>
      <c r="I126" s="174"/>
      <c r="J126" s="175"/>
      <c r="T126" s="360"/>
      <c r="AA126" s="173"/>
      <c r="AB126" s="61"/>
      <c r="AJ126" s="360"/>
      <c r="AY126" s="173"/>
      <c r="AZ126" s="360"/>
      <c r="BG126" s="173"/>
      <c r="BH126" s="69"/>
      <c r="BI126" s="61"/>
      <c r="BJ126" s="234"/>
      <c r="BK126" s="231"/>
      <c r="BL126" s="231"/>
      <c r="BM126" s="231"/>
      <c r="BN126" s="231"/>
      <c r="BO126" s="231"/>
      <c r="BP126" s="231"/>
      <c r="BQ126" s="231"/>
      <c r="BR126" s="231"/>
      <c r="BS126" s="231"/>
      <c r="BT126" s="231"/>
      <c r="BU126" s="231"/>
      <c r="CH126" s="419"/>
      <c r="CI126" s="420"/>
      <c r="CJ126" s="420"/>
      <c r="CK126" s="277"/>
      <c r="DN126" s="61"/>
      <c r="EE126" s="393"/>
    </row>
    <row r="127" customFormat="false" ht="10.1" hidden="false" customHeight="true" outlineLevel="0" collapsed="false">
      <c r="A127" s="287"/>
      <c r="B127" s="421" t="s">
        <v>300</v>
      </c>
      <c r="C127" s="221"/>
      <c r="D127" s="163"/>
      <c r="E127" s="310"/>
      <c r="F127" s="411" t="s">
        <v>301</v>
      </c>
      <c r="G127" s="412"/>
      <c r="H127" s="400" t="s">
        <v>289</v>
      </c>
      <c r="I127" s="413"/>
      <c r="J127" s="413"/>
      <c r="K127" s="413"/>
      <c r="L127" s="422"/>
      <c r="M127" s="423" t="n">
        <f aca="false">((M115+M116+M117)*4)/M123</f>
        <v>1</v>
      </c>
      <c r="N127" s="423" t="n">
        <f aca="false">((N115+N116+N117)*4)/N123</f>
        <v>1</v>
      </c>
      <c r="O127" s="423" t="n">
        <f aca="false">((O115+O116+O117)*4)/O123</f>
        <v>1</v>
      </c>
      <c r="P127" s="423" t="n">
        <f aca="false">((P115+P116+P117)*4)/P123</f>
        <v>1</v>
      </c>
      <c r="Q127" s="423" t="n">
        <f aca="false">((Q115+Q116+Q117)*4)/Q123</f>
        <v>1</v>
      </c>
      <c r="R127" s="423" t="n">
        <f aca="false">((R115+R116+R117)*4)/R123</f>
        <v>1</v>
      </c>
      <c r="S127" s="423" t="n">
        <f aca="false">((S115+S116+S117)*4)/S123</f>
        <v>1</v>
      </c>
      <c r="T127" s="424"/>
      <c r="U127" s="423" t="n">
        <f aca="false">((U115+U116+U117)*4)/U123</f>
        <v>1</v>
      </c>
      <c r="V127" s="423" t="n">
        <f aca="false">((V115+V116+V117)*4)/V123</f>
        <v>1</v>
      </c>
      <c r="W127" s="423" t="n">
        <f aca="false">((W115+W116+W117)*4)/W123</f>
        <v>1</v>
      </c>
      <c r="X127" s="423" t="n">
        <f aca="false">((X115+X116+X117)*4)/X123</f>
        <v>1</v>
      </c>
      <c r="Y127" s="423" t="n">
        <f aca="false">((Y115+Y116+Y117)*4)/Y123</f>
        <v>1</v>
      </c>
      <c r="Z127" s="423" t="n">
        <f aca="false">((Z115+Z116+Z117)*4)/Z123</f>
        <v>1</v>
      </c>
      <c r="AA127" s="423" t="n">
        <f aca="false">((AA115+AA116+AA117)*4)/AA123</f>
        <v>1</v>
      </c>
      <c r="AB127" s="323"/>
      <c r="AC127" s="423" t="n">
        <f aca="false">((AC115+AC116+AC117)*4)/AC123</f>
        <v>1</v>
      </c>
      <c r="AD127" s="423" t="n">
        <f aca="false">((AD115+AD116+AD117)*4)/AD123</f>
        <v>1</v>
      </c>
      <c r="AE127" s="423" t="n">
        <f aca="false">((AE115+AE116+AE117)*4)/AE123</f>
        <v>1</v>
      </c>
      <c r="AF127" s="423" t="n">
        <f aca="false">((AF115+AF116+AF117)*4)/AF123</f>
        <v>1</v>
      </c>
      <c r="AG127" s="423" t="n">
        <f aca="false">((AG115+AG116+AG117)*4)/AG123</f>
        <v>1</v>
      </c>
      <c r="AH127" s="423" t="n">
        <f aca="false">((AH115+AH116+AH117)*4)/AH123</f>
        <v>1</v>
      </c>
      <c r="AI127" s="423" t="n">
        <f aca="false">((AI115+AI116+AI117)*4)/AI123</f>
        <v>1</v>
      </c>
      <c r="AJ127" s="424"/>
      <c r="AK127" s="423" t="n">
        <f aca="false">((AK115+AK116+AK117)*4)/AK123</f>
        <v>1</v>
      </c>
      <c r="AL127" s="423" t="n">
        <f aca="false">((AL115+AL116+AL117)*4)/AL123</f>
        <v>1</v>
      </c>
      <c r="AM127" s="423" t="n">
        <f aca="false">((AM115+AM116+AM117)*4)/AM123</f>
        <v>1</v>
      </c>
      <c r="AN127" s="423" t="n">
        <f aca="false">((AN115+AN116+AN117)*4)/AN123</f>
        <v>1</v>
      </c>
      <c r="AO127" s="423" t="n">
        <f aca="false">((AO115+AO116+AO117)*4)/AO123</f>
        <v>1</v>
      </c>
      <c r="AP127" s="423" t="n">
        <f aca="false">((AP115+AP116+AP117)*4)/AP123</f>
        <v>1</v>
      </c>
      <c r="AQ127" s="423" t="n">
        <f aca="false">((AQ115+AQ116+AQ117)*4)/AQ123</f>
        <v>1</v>
      </c>
      <c r="AR127" s="424"/>
      <c r="AS127" s="423" t="n">
        <f aca="false">((AS115+AS116+AS117)*4)/AS123</f>
        <v>1</v>
      </c>
      <c r="AT127" s="423" t="n">
        <f aca="false">((AT115+AT116+AT117)*4)/AT123</f>
        <v>1</v>
      </c>
      <c r="AU127" s="423" t="n">
        <f aca="false">((AU115+AU116+AU117)*4)/AU123</f>
        <v>1</v>
      </c>
      <c r="AV127" s="423" t="n">
        <f aca="false">((AV115+AV116+AV117)*4)/AV123</f>
        <v>1</v>
      </c>
      <c r="AW127" s="423" t="n">
        <f aca="false">((AW115+AW116+AW117)*4)/AW123</f>
        <v>1</v>
      </c>
      <c r="AX127" s="423" t="n">
        <f aca="false">((AX115+AX116+AX117)*4)/AX123</f>
        <v>1</v>
      </c>
      <c r="AY127" s="423" t="n">
        <f aca="false">((AY115+AY116+AY117)*4)/AY123</f>
        <v>1</v>
      </c>
      <c r="AZ127" s="424"/>
      <c r="BA127" s="423" t="n">
        <f aca="false">((BA115+BA116+BA117)*4)/BA123</f>
        <v>1</v>
      </c>
      <c r="BB127" s="423" t="n">
        <f aca="false">((BB115+BB116+BB117)*4)/BB123</f>
        <v>1</v>
      </c>
      <c r="BC127" s="423" t="n">
        <f aca="false">((BC115+BC116+BC117)*4)/BC123</f>
        <v>1</v>
      </c>
      <c r="BD127" s="423" t="n">
        <f aca="false">((BD115+BD116+BD117)*4)/BD123</f>
        <v>1</v>
      </c>
      <c r="BE127" s="423" t="n">
        <f aca="false">((BE115+BE116+BE117)*4)/BE123</f>
        <v>1</v>
      </c>
      <c r="BF127" s="423" t="n">
        <f aca="false">((BF115+BF116+BF117)*4)/BF123</f>
        <v>1</v>
      </c>
      <c r="BG127" s="423" t="n">
        <f aca="false">((BG115+BG116+BG117)*4)/BG123</f>
        <v>1</v>
      </c>
      <c r="BK127" s="231"/>
      <c r="BL127" s="226"/>
      <c r="CB127" s="425"/>
      <c r="CC127" s="425"/>
      <c r="CD127" s="425"/>
      <c r="CE127" s="425"/>
      <c r="CF127" s="425"/>
      <c r="CG127" s="426"/>
      <c r="CH127" s="427"/>
      <c r="CI127" s="428"/>
      <c r="CJ127" s="428"/>
      <c r="CK127" s="408"/>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124 B129:B1048576">
    <cfRule type="cellIs" priority="2" operator="equal" aboveAverage="0" equalAverage="0" bottom="0" percent="0" rank="0" text="" dxfId="0">
      <formula>0</formula>
    </cfRule>
  </conditionalFormatting>
  <conditionalFormatting sqref="B125:C127 C1:D20 C129:C64852 C22:C23 C25:C124 C64853:D1048576 D21:D1048576">
    <cfRule type="cellIs" priority="3" operator="equal" aboveAverage="0" equalAverage="0" bottom="0" percent="0" rank="0" text="" dxfId="1">
      <formula>0</formula>
    </cfRule>
  </conditionalFormatting>
  <conditionalFormatting sqref="M26:S26 M29:S29 M32:S32 AI32 AK32 AQ32 BG32 M34:S34 U34 AI34 AK34 AQ34 AS34 BG34 M36:S36 U36 AI36 AK36 AQ36 AS36 BG36 M38:S38 U38 AI38 AK38 AQ38 AS38 BG38 M40:S40 U40 AI40 AK40 AQ40 AS40 BG40 M42:S42 U42 AI42 AK42 AQ42 AS42 BG42 M44:S44 U44 AI44 AK44 AQ44 AS44 BG44">
    <cfRule type="expression" priority="4" aboveAverage="0" equalAverage="0" bottom="0" percent="0" rank="0" text="" dxfId="2">
      <formula>S47="H"</formula>
    </cfRule>
    <cfRule type="expression" priority="5" aboveAverage="0" equalAverage="0" bottom="0" percent="0" rank="0" text="" dxfId="3">
      <formula>S47="V"</formula>
    </cfRule>
    <cfRule type="expression" priority="6" aboveAverage="0" equalAverage="0" bottom="0" percent="0" rank="0" text="" dxfId="4">
      <formula>S47&gt;0</formula>
    </cfRule>
  </conditionalFormatting>
  <conditionalFormatting sqref="M35:S35 U35:AA35 AQ35 AS35 U37:AA37 AC37 AO37 AY37 BA37 M39:S39 U39:AA39 AI39 AK39 BG39 M41:S41 U41:AA41 AC41:AD41 AF41:AG41 AK41:AL41 AN41:AO41 AQ41 AS41 AW41:AY41 BA41:BB41 BD41 BF41:BG41 M45:S45 U45:AA45 AE45:AF45 AH45:AI45 AK45 AM45:AN45 AP45:AQ45 AS45:AY45 BA45:BG45 M49:N49 P49:S49 U49:X49 AD49:AI49 AM49:AN49 AP49:AQ49 AU49:AV49 BB49:BC49 BE49 M51:N51 AH51:AI51 AK51:AN51 BG51 M53:S53 U53:AA53 AC53:AE53 AG53:AI53 AK53:AQ53 AS53:AY53 BA53:BG53 Z55:AA55 AC55 M57 AF57:AI57 AK57:AQ57 BG57 N59:S59 U59:X59 AC59:AF59 AL59:AM59 AP59:AQ59 AS59:AT59 AV59:AY59 BE59 AA61 AC61 AY61 BA61 M27:S27 U27:AA27 U30:AA30 AC33:AD33 AY33 BA33 AC35 AI35 AK35 AY35 BA35 BG35 M37:S37 AI37 AK37 AQ37 AS37 BG37 AC39 AQ39 AS39 AY39 BA39 AI41 AU41 M43 O43 U43:V43 X43 Z43 AI43 AK43 BG43 AC45 M47 R47 V47 AA47 AC47 AI47 AK47 AY47 BA47 BG47 Z49 AK49 AS49 BG49 S51 U51:V51 AA51 AC51 AF51 AQ51 AS51 AY51 BA51 M55:N55 X55 AE55 AG55 AI55 AK55:AL55 AS55:AT55 AX55 BC55 BG55 Q57:S57 U57:Y57 AA57 AC57 AS57 AV57:AY57 BA57 AA59 AH59 BA59 O61:P61 R61 X61 AE61:AH61 AL61 AN61 AP61 AT61:AW61 M30:S30 AI33 AK33 BG33 M33:S33 AQ33 Y51 V61 U33:AA33 AS33 S43 AQ43 AS43 S55 U55 AQ55">
    <cfRule type="cellIs" priority="7" operator="greaterThan" aboveAverage="0" equalAverage="0" bottom="0" percent="0" rank="0" text="" dxfId="5">
      <formula>0</formula>
    </cfRule>
    <cfRule type="cellIs" priority="8" operator="between" aboveAverage="0" equalAverage="0" bottom="0" percent="0" rank="0" text="" dxfId="6">
      <formula>"A"</formula>
      <formula>"Z"</formula>
    </cfRule>
    <cfRule type="cellIs" priority="9" operator="equal" aboveAverage="0" equalAverage="0" bottom="0" percent="0" rank="0" text="" dxfId="7">
      <formula>0</formula>
    </cfRule>
  </conditionalFormatting>
  <conditionalFormatting sqref="M28:S28 BA28:BG28 M31:S31 BA31:BG31 M70:S70 BA70:BG70 M62:S62 BA62:BG62 M65:S65 BA65:BG65 M77:S77 BA77:BG77 M102:AA102 AX102:AY102 T103:T105 AJ26 AJ29">
    <cfRule type="cellIs" priority="10" operator="equal" aboveAverage="0" equalAverage="0" bottom="0" percent="0" rank="0" text="" dxfId="8">
      <formula>1</formula>
    </cfRule>
  </conditionalFormatting>
  <conditionalFormatting sqref="M46:S46 U46 AI46 AK46 AQ46 AS46 BG46 M48:S48 U48 AI48 AK48 AQ48 AS48 BG48 M50:S50 U50 AI50 AK50 AQ50 AS50 BG50 M52:S52 U52 AI52 AK52 AQ52 AS52 BG52 M54:S54 U54 AI54 AK54 AQ54 AS54 BG54 M56:S56 U56 AI56 AK56 AQ56 AS56 BG56 M58:S58 U58 AI58 AK58 AQ58 AS58 BG58 M60:S60 AI60 AK60 AQ60 BG60 M63:S63 M66:S66 M68:S68 M71:S71 M73:S73 M75:S75">
    <cfRule type="expression" priority="11" aboveAverage="0" equalAverage="0" bottom="0" percent="0" rank="0" text="" dxfId="2">
      <formula>M57="H"</formula>
    </cfRule>
    <cfRule type="expression" priority="12" aboveAverage="0" equalAverage="0" bottom="0" percent="0" rank="0" text="" dxfId="3">
      <formula>M57="V"</formula>
    </cfRule>
    <cfRule type="expression" priority="13" aboveAverage="0" equalAverage="0" bottom="0" percent="0" rank="0" text="" dxfId="4">
      <formula>M57&gt;0</formula>
    </cfRule>
  </conditionalFormatting>
  <conditionalFormatting sqref="M79:S79 U79:AA79 AC79:AD79 AH79:AI79 AK79 AN79:AQ79 AS79:AU79 AW79:AY79 BA79:BC79 BF79:BG79 AP81:AQ81 M91 O91:Q91 V91:W91 Y91 AD91 AI91 AK91 AN91:AO91 AT91 AV91:AW91 BB91 AF53 N57 P57 M59 Y59:Z59 AI59 AK59 BG59 M61:N61 S61 U61 W61 Z61 AI61 AK61 AQ61 AS61 BG61 M64:S64 U64:AA64 M67:S67 U67:AA67 M69:S69 U69:AA69 M72:S72 M81:S81 AI81 AK81 AI89 AK89 M93 AI93 AK93 U72:AA72 M74:S74 U74:AA74 M76:S76 U76:AA76 AX87:AY87 AS81 M85:S85 U85:AA85 AC85:AD85 AI85 AK85 AN85:AQ85 AS85:AY85 BA85:BD85 BF85:BG85 U87:AA87 AC87:AG87 AP87:AQ87 AS87 BA87:BE87 M83:S83 AI83 AK83:AL83 M87:S87 AI87 AK87:AL87 AP89:AQ89 AS89:AT89 U81:AA81 AC81 AX81:AY81 BA81 AV87 M89:S89 U89:AA89 AC89 AE89:AG89 AM89:AN89 AX89:AY89 BA89 BC89:BE89 AC83 AF83:AG83 AX83:AY83 BA83 U83:AA83 AO83:AQ83 AS83:AT83 BD83">
    <cfRule type="cellIs" priority="14" operator="greaterThan" aboveAverage="0" equalAverage="0" bottom="0" percent="0" rank="0" text="" dxfId="9">
      <formula>0</formula>
    </cfRule>
    <cfRule type="cellIs" priority="15" operator="between" aboveAverage="0" equalAverage="0" bottom="0" percent="0" rank="0" text="" dxfId="10">
      <formula>"A"</formula>
      <formula>"Z"</formula>
    </cfRule>
    <cfRule type="cellIs" priority="16" operator="equal" aboveAverage="0" equalAverage="0" bottom="0" percent="0" rank="0" text="" dxfId="11">
      <formula>0</formula>
    </cfRule>
  </conditionalFormatting>
  <conditionalFormatting sqref="M78:S78 AI78 AK78 AP78:AQ78 M80:S80 AI80 AK80 AP80:AQ80 M82:S82 U82 AI82 AK82 AP82:AQ82 AS82 M84:S84 U84 AI84 AK84 AP84:AQ84 AS84 M86:S86 U86 AI86 AK86 AP86:AQ86 AS86 M88:S88 U88 AI88 AK88 AP88:AQ88 AS88 M90:S90 U90 AI90 AK90 AP90:AQ90 AS90 M92:S92 U92 AI92 AK92 AP92:AQ92 AS92 M94:S94 U94 AI94 AK94 AP94:AQ94 AS94 M96:S96 U96 AI96 AK96 AP96:AQ96 AS96 M98:S98 U98 AI98 AK98 AP98:AQ98 AS98 M100:S100 AI100 AK100 AP100:AQ100 M103:S103 N105:S105">
    <cfRule type="expression" priority="17" aboveAverage="0" equalAverage="0" bottom="0" percent="0" rank="0" text="" dxfId="2">
      <formula>S89="H"</formula>
    </cfRule>
    <cfRule type="expression" priority="18" aboveAverage="0" equalAverage="0" bottom="0" percent="0" rank="0" text="" dxfId="3">
      <formula>S89="V"</formula>
    </cfRule>
    <cfRule type="expression" priority="19" aboveAverage="0" equalAverage="0" bottom="0" percent="0" rank="0" text="" dxfId="4">
      <formula>S89&gt;0</formula>
    </cfRule>
  </conditionalFormatting>
  <conditionalFormatting sqref="AC95 AE95:AG95 AM95:AN95 AX95:AY95 BA95 U97:AA97 AC97:AD97 AI97 AK97 AS97:AT97 AV97:AY97 BA97:BB97 BG97 M99:S99 AE99:AF99 AK99:AM99 AP99:AQ99 AS99 AU99 BC99:BE99 AC101:AD101 AK101:AQ101 AX101:AY101 BA101 AX104:AY104 M95:S95 U95:AA95 AI95 AK95 AP95:AQ95 AS95 BC95:BF95 U99:Z99 BC101 M104:S104 U104:AA104 M106:S106 U106:AA106 AX106:AY106 R91:S91 AP91:AQ91 O93:Q93 V93 Z93:AA93 AC93 AX93:AY93 BA93 M97:S97 AN97:AQ97 AI99 M101:S101 AF101:AI101 U101:AA101 AS101:AT101 AV101 BF101:BG101 N91 U91 Z91:AA91 AC91 AS91 AX91:AY91 BA91 AX99 X91">
    <cfRule type="cellIs" priority="20" operator="greaterThan" aboveAverage="0" equalAverage="0" bottom="0" percent="0" rank="0" text="" dxfId="12">
      <formula>0</formula>
    </cfRule>
    <cfRule type="cellIs" priority="21" operator="between" aboveAverage="0" equalAverage="0" bottom="0" percent="0" rank="0" text="" dxfId="13">
      <formula>"A"</formula>
      <formula>"Z"</formula>
    </cfRule>
    <cfRule type="cellIs" priority="22" operator="equal" aboveAverage="0" equalAverage="0" bottom="0" percent="0" rank="0" text="" dxfId="14">
      <formula>0</formula>
    </cfRule>
  </conditionalFormatting>
  <conditionalFormatting sqref="M105">
    <cfRule type="expression" priority="23" aboveAverage="0" equalAverage="0" bottom="0" percent="0" rank="0" text="" dxfId="2">
      <formula>M116="H"</formula>
    </cfRule>
    <cfRule type="expression" priority="24" aboveAverage="0" equalAverage="0" bottom="0" percent="0" rank="0" text="" dxfId="3">
      <formula>M116="V"</formula>
    </cfRule>
    <cfRule type="expression" priority="25" aboveAverage="0" equalAverage="0" bottom="0" percent="0" rank="0" text="" dxfId="4">
      <formula>M116&gt;0</formula>
    </cfRule>
  </conditionalFormatting>
  <conditionalFormatting sqref="AD35:AH35 AL35:AP35 AD37:AH37 AL37:AN37 AP37 AD39:AH39 AL39:AP39 N43 P43:R43 W43 Y43 AA43 AG43:AH43 AL43:AP43 AT43 AV43 AX43:AY43 BA43 BC43 BE43 N47:Q47 S47 U47 W47:Z47 AD47:AH47 AL47:AQ47 AS47 AW47:AX47 BB47:BD47 BF47 AA49 AC49 AY49 BA49 O51:R51 W51:X51 Z51 AD51:AE51 AG51 AO51:AP51 AT51:AX51 BB51:BC51 O55:R55 V55:W55 AF55 AH55 AM55:AN55 AP55 AU55:AV55 AY55 BA55 BD55:BE55 O57 Z57 AD57:AE57 AT57 BC57 Q61 Y61 AM61 AO61 BF61 AC27:AI27 AK27:AQ27 AC30:AI30 AK30:AQ30 AE33:AH33 AE41 AH41 AM41 AP41 AC43:AE43 AD45 AG45 AL45 O49 Y49 AL49 AO49 Y55 AL33:AP33 AO45">
    <cfRule type="cellIs" priority="26" operator="greaterThan" aboveAverage="0" equalAverage="0" bottom="0" percent="0" rank="0" text="" dxfId="15">
      <formula>0</formula>
    </cfRule>
    <cfRule type="cellIs" priority="27" operator="between" aboveAverage="0" equalAverage="0" bottom="0" percent="0" rank="0" text="" dxfId="16">
      <formula>"A"</formula>
      <formula>"Z"</formula>
    </cfRule>
    <cfRule type="cellIs" priority="28" operator="equal" aboveAverage="0" equalAverage="0" bottom="0" percent="0" rank="0" text="" dxfId="17">
      <formula>0</formula>
    </cfRule>
  </conditionalFormatting>
  <conditionalFormatting sqref="N93 R93:S93 U93 W93:Y93 AD93:AH93 AL93:AQ93 AS93 AU93:AW93 BB93:BE93 AE97:AH97 BF97 AE85:AH85 AL85:AM85 AL97:AM97 BA104 AM87:AO87 AO89 AL91:AM91 AN99:AO99 AC104:AI104 AK104:AQ104 AC106:AI106 AK106:AQ106 BA106 AD89 AO95 AT95 AD99 AG99:AH99 AE101 AD95 AH95 AE91:AH91 AH87 AH89 AL89 AL95">
    <cfRule type="cellIs" priority="29" operator="greaterThan" aboveAverage="0" equalAverage="0" bottom="0" percent="0" rank="0" text="" dxfId="18">
      <formula>0</formula>
    </cfRule>
    <cfRule type="cellIs" priority="30" operator="between" aboveAverage="0" equalAverage="0" bottom="0" percent="0" rank="0" text="" dxfId="19">
      <formula>"A"</formula>
      <formula>"Z"</formula>
    </cfRule>
    <cfRule type="cellIs" priority="31" operator="equal" aboveAverage="0" equalAverage="0" bottom="0" percent="0" rank="0" text="" dxfId="20">
      <formula>0</formula>
    </cfRule>
  </conditionalFormatting>
  <conditionalFormatting sqref="T25">
    <cfRule type="cellIs" priority="32" operator="equal" aboveAverage="0" equalAverage="0" bottom="0" percent="0" rank="0" text="" dxfId="21">
      <formula>1</formula>
    </cfRule>
  </conditionalFormatting>
  <conditionalFormatting sqref="T106">
    <cfRule type="cellIs" priority="33" operator="equal" aboveAverage="0" equalAverage="0" bottom="0" percent="0" rank="0" text="" dxfId="8">
      <formula>1</formula>
    </cfRule>
    <cfRule type="expression" priority="34" aboveAverage="0" equalAverage="0" bottom="0" percent="0" rank="0" text="" dxfId="22">
      <formula>cell above</formula>
    </cfRule>
  </conditionalFormatting>
  <conditionalFormatting sqref="U26:AA26 U29:AA29 U63:AA63 U66:AA66 U68:AA68 U71:AA71 U73:AA73 U75:AA75 U32:AA32 AC32 AS32 AY32 BA32 V34:AA34 AC34 AY34 BA34 V36:AA36 AC36 AY36 BA36 V38:AA38 AC38 AY38 BA38 V40:AA40 AC40 AY40 BA40 V44:AA44 AC44 AY44 BA44 V46:AA46 AC46 AY46 BA46 V48:AA48 AC48 AY48 BA48 V50:AA50 AC50 AY50 BA50 V52:AA52 AC52 AY52 BA52 V56:AA56 AC56 AY56 BA56 V58:AA58 AC58 AY58 BA58 U60:AA60 AC60 AS60 AY60 BA60 V42:AA42 V54:AA54 AC42 AY42 BA42 AC54 AY54 BA54">
    <cfRule type="expression" priority="35" aboveAverage="0" equalAverage="0" bottom="0" percent="0" rank="0" text="" dxfId="23">
      <formula>AA86="H"</formula>
    </cfRule>
    <cfRule type="expression" priority="36" aboveAverage="0" equalAverage="0" bottom="0" percent="0" rank="0" text="" dxfId="24">
      <formula>AA86="V"</formula>
    </cfRule>
    <cfRule type="expression" priority="37" aboveAverage="0" equalAverage="0" bottom="0" percent="0" rank="0" text="" dxfId="25">
      <formula>AA86&gt;0</formula>
    </cfRule>
  </conditionalFormatting>
  <conditionalFormatting sqref="U28:AA28 AC28:AI28 AK28:AQ28 AS28:AY28 U31:AA31 AC31:AI31 AK31:AY31 U70:AI70 AS70:AY70 U62:AI62 U65:AY65 U77:AY77 AZ35:AZ61 AJ62:AJ64 AB35:AB64 AB66:AB76 AJ66:AJ76 AR62:AR77 AB78:AB101 AZ78:AZ101 AJ103:AJ106 AR103:AR106 AZ103:AZ106 AB103:AB110 AJ30:AJ31 AR30:AR31 AB102:AW102 AZ102:BG102 AK62:AY62 AK70:AQ70 AJ27:AJ28 AR27:AR28">
    <cfRule type="cellIs" priority="38" operator="equal" aboveAverage="0" equalAverage="0" bottom="0" percent="0" rank="0" text="" dxfId="26">
      <formula>1</formula>
    </cfRule>
  </conditionalFormatting>
  <conditionalFormatting sqref="U78:AA78 AC78 AS78 AX78:AY78 BA78 U80:AA80 AC80 AS80 AX80:AY80 BA80 V82:AA82 AC82 AX82:AY82 BA82 V84:AA84 AX84:AY84 V86:AA86 AC86 AX86:AY86 BA86 V88:AA88 AC88 AX88:AY88 BA88 V90:AA90 AC90 AX90:AY90 BA90 V92:AA92 AC92 AX92:AY92 BA92 V94:AA94 AC94 AX94:AY94 BA94 V96:AA96 AC96 AX96:AY96 BA96 V98:AA98 AC98 AX98:AY98 BA98 U100:AA100 AC100 AS100 AX100:AY100 BA100 U103:AA103 AX103:AY103 V105:AA105 AX105:AY105 AC84 BA84">
    <cfRule type="expression" priority="39" aboveAverage="0" equalAverage="0" bottom="0" percent="0" rank="0" text="" dxfId="27">
      <formula>AA116="H"</formula>
    </cfRule>
    <cfRule type="expression" priority="40" aboveAverage="0" equalAverage="0" bottom="0" percent="0" rank="0" text="" dxfId="28">
      <formula>AA116="V"</formula>
    </cfRule>
    <cfRule type="expression" priority="41" aboveAverage="0" equalAverage="0" bottom="0" percent="0" rank="0" text="" dxfId="29">
      <formula>AA116&gt;0</formula>
    </cfRule>
  </conditionalFormatting>
  <conditionalFormatting sqref="U105">
    <cfRule type="expression" priority="42" aboveAverage="0" equalAverage="0" bottom="0" percent="0" rank="0" text="" dxfId="27">
      <formula>U116="H"</formula>
    </cfRule>
    <cfRule type="expression" priority="43" aboveAverage="0" equalAverage="0" bottom="0" percent="0" rank="0" text="" dxfId="28">
      <formula>U116="V"</formula>
    </cfRule>
    <cfRule type="expression" priority="44" aboveAverage="0" equalAverage="0" bottom="0" percent="0" rank="0" text="" dxfId="29">
      <formula>U116&gt;0</formula>
    </cfRule>
  </conditionalFormatting>
  <conditionalFormatting sqref="AC26:AI26 AK26:AQ26 AC29:AI29 AK29:AQ29 AD32:AH32 AL32:AP32 AD34:AH34 AL34:AP34 AD36:AH36 AL36:AP36 AD38:AH38 AL38:AP38 AD40:AH40 AL40:AP40 AT42 BE42 AD44:AH44 AL44:AP44 AD46:AH46 AL46:AP46 AD48:AH48 AL48:AP48 AD50:AH50 AL50:AP50 AD52:AH52 AL52:AP52 AD56:AH56 AL56:AP56 AD58:AH58 AL58:AP58 AD60:AH60 AL60:AP60 AD42:AH42 AL42:AP42 AD54:AH54 AL54:AP54">
    <cfRule type="expression" priority="45" aboveAverage="0" equalAverage="0" bottom="0" percent="0" rank="0" text="" dxfId="30">
      <formula>AQ71="H"</formula>
    </cfRule>
    <cfRule type="expression" priority="46" aboveAverage="0" equalAverage="0" bottom="0" percent="0" rank="0" text="" dxfId="31">
      <formula>AQ71="V"</formula>
    </cfRule>
    <cfRule type="expression" priority="47" aboveAverage="0" equalAverage="0" bottom="0" percent="0" rank="0" text="" dxfId="32">
      <formula>AQ71&gt;0</formula>
    </cfRule>
  </conditionalFormatting>
  <conditionalFormatting sqref="AC63:AI63 AK63:AQ63 AC66:AI66 AK66:AQ66 AC68:AI68 AK68:AQ68 AC71:AI71 AK71:AQ71 AC73:AI73 AK73:AQ73 AC75:AI75 AK75:AQ75 AD78:AH78 AL78:AO78 AD80:AH80 AL80:AO80 AD90:AH90 AL90:AO90 AD92:AH92 AL92:AO92 AD82:AH82 AL82:AO82 AD84:AH84 AL84:AO84 AD86:AH86 AL86:AO86 AD88:AH88 AL88:AO88">
    <cfRule type="expression" priority="48" aboveAverage="0" equalAverage="0" bottom="0" percent="0" rank="0" text="" dxfId="33">
      <formula>AQ103="H"</formula>
    </cfRule>
    <cfRule type="expression" priority="49" aboveAverage="0" equalAverage="0" bottom="0" percent="0" rank="0" text="" dxfId="34">
      <formula>AQ103="V"</formula>
    </cfRule>
    <cfRule type="expression" priority="50" aboveAverage="0" equalAverage="0" bottom="0" percent="0" rank="0" text="" dxfId="35">
      <formula>AQ103&gt;0</formula>
    </cfRule>
  </conditionalFormatting>
  <conditionalFormatting sqref="AD81:AH81 AL81:AO81 AG59 AN59:AO59 AD61 AC64:AI64 AK64:AQ64 AC67:AI67 AK67:AQ67 AD55 AO55 AC69:AI69 AK69:AQ69 AC72:AI72 AK72:AQ72 AC74:AI74 AK74:AQ74 AC76:AI76 AK76:AQ76 AL79:AM79 AD83:AE83 AH83 AM83:AN83 AE79:AG79">
    <cfRule type="cellIs" priority="51" operator="greaterThan" aboveAverage="0" equalAverage="0" bottom="0" percent="0" rank="0" text="" dxfId="36">
      <formula>0</formula>
    </cfRule>
    <cfRule type="cellIs" priority="52" operator="between" aboveAverage="0" equalAverage="0" bottom="0" percent="0" rank="0" text="" dxfId="37">
      <formula>"A"</formula>
      <formula>"Z"</formula>
    </cfRule>
    <cfRule type="cellIs" priority="53" operator="equal" aboveAverage="0" equalAverage="0" bottom="0" percent="0" rank="0" text="" dxfId="38">
      <formula>0</formula>
    </cfRule>
  </conditionalFormatting>
  <conditionalFormatting sqref="AC103:AI103 AK103:AQ103 BA103 AC105:AI105 AK105:AQ105 BA105 AD94:AH94 AL94:AO94 AD96:AH96 AL96:AO96 AD98:AH98 AL98:AO98 AD100:AH100 AL100:AO100">
    <cfRule type="expression" priority="54" aboveAverage="0" equalAverage="0" bottom="0" percent="0" rank="0" text="" dxfId="39">
      <formula>AQ116="H"</formula>
    </cfRule>
    <cfRule type="expression" priority="55" aboveAverage="0" equalAverage="0" bottom="0" percent="0" rank="0" text="" dxfId="40">
      <formula>AQ116="V"</formula>
    </cfRule>
    <cfRule type="expression" priority="56" aboveAverage="0" equalAverage="0" bottom="0" percent="0" rank="0" text="" dxfId="41">
      <formula>AQ116&gt;0</formula>
    </cfRule>
  </conditionalFormatting>
  <conditionalFormatting sqref="AT35:AX35 BB35:BF35 AT37:AX37 BB37:BF37 AT39:AX39 BB39:BF39 AS27:AY27 BA27:BG27 AS30:AY30 BA30:BG30 AV41 BC41 BE41 AF43 AU43 AW43 BD43 AT47:AV47 BE47 AW49:AX49 BD49 BF49 BD51:BF51 AW55 BB55 BB57 BD57:BE57 AT41 AT33:AX33 BB33:BF33 AT49 BB43 BF43 BF55">
    <cfRule type="cellIs" priority="57" operator="greaterThan" aboveAverage="0" equalAverage="0" bottom="0" percent="0" rank="0" text="" dxfId="42">
      <formula>0</formula>
    </cfRule>
    <cfRule type="cellIs" priority="58" operator="between" aboveAverage="0" equalAverage="0" bottom="0" percent="0" rank="0" text="" dxfId="43">
      <formula>"A"</formula>
      <formula>"Z"</formula>
    </cfRule>
    <cfRule type="cellIs" priority="59" operator="equal" aboveAverage="0" equalAverage="0" bottom="0" percent="0" rank="0" text="" dxfId="44">
      <formula>0</formula>
    </cfRule>
  </conditionalFormatting>
  <conditionalFormatting sqref="AS26:AY26 BA26:BG26 AS29:AY29 BA29:BG29 BB32:BF32 AT32:AX32 AT34:AX34 BB34:BF34 AT36:AX36 BB36:BF36 AT38:AX38 BB38:BF38 AT40:AX40 BB40:BF40 AT44:AX44 BB44:BF44 AT46:AX46 BB46:BF46 AT48:AX48 BB48:BF48 AT50:AX50 BB50:BF50 AT52:AX52 BB52:BF52 AT56:AX56 BB56:BF56 AU42:AX42 BB42:BD42 BF42 AT54:AX54 BB54:BF54">
    <cfRule type="expression" priority="60" aboveAverage="0" equalAverage="0" bottom="0" percent="0" rank="0" text="" dxfId="45">
      <formula>BG67="H"</formula>
    </cfRule>
    <cfRule type="expression" priority="61" aboveAverage="0" equalAverage="0" bottom="0" percent="0" rank="0" text="" dxfId="46">
      <formula>BG67="V"</formula>
    </cfRule>
    <cfRule type="expression" priority="62" aboveAverage="0" equalAverage="0" bottom="0" percent="0" rank="0" text="" dxfId="47">
      <formula>BG67&gt;0</formula>
    </cfRule>
  </conditionalFormatting>
  <conditionalFormatting sqref="AS63:AY63 BA63:BG63 AS66:AY66 BA66:BG66 AS68:AY68 BA68:BG68 AS71:AY71 BA71:BG71 AS73:AY73 BA73:BG73 AS75:AY75 BA75:BG75 AT58:AX58 BB58:BF58 AT60:AX60 BB60:BF60">
    <cfRule type="expression" priority="63" aboveAverage="0" equalAverage="0" bottom="0" percent="0" rank="0" text="" dxfId="48">
      <formula>BG86="H"</formula>
    </cfRule>
    <cfRule type="expression" priority="64" aboveAverage="0" equalAverage="0" bottom="0" percent="0" rank="0" text="" dxfId="49">
      <formula>BG86="V"</formula>
    </cfRule>
    <cfRule type="expression" priority="65" aboveAverage="0" equalAverage="0" bottom="0" percent="0" rank="0" text="" dxfId="50">
      <formula>BG86&gt;0</formula>
    </cfRule>
  </conditionalFormatting>
  <conditionalFormatting sqref="AU57 BF57 AU59 BB59:BD59 BB61:BE61 AS64:AY64 BA64:BG64 AS67:AY67 BA67:BG67 AS69:AY69 BA69:BG69 AS72:AY72 BA72:BG72 AS74:AY74 AS76:AY76 BE85 BF59 AT81:AW81 BB81:BG81 AX61 BA74:BG74 BA76:BG76 BD79:BE79 AU83:AW83 AV79 BB83:BC83 BE83:BG83">
    <cfRule type="cellIs" priority="66" operator="greaterThan" aboveAverage="0" equalAverage="0" bottom="0" percent="0" rank="0" text="" dxfId="51">
      <formula>0</formula>
    </cfRule>
    <cfRule type="cellIs" priority="67" operator="between" aboveAverage="0" equalAverage="0" bottom="0" percent="0" rank="0" text="" dxfId="52">
      <formula>"A"</formula>
      <formula>"Z"</formula>
    </cfRule>
    <cfRule type="cellIs" priority="68" operator="equal" aboveAverage="0" equalAverage="0" bottom="0" percent="0" rank="0" text="" dxfId="53">
      <formula>0</formula>
    </cfRule>
  </conditionalFormatting>
  <conditionalFormatting sqref="AS103:AW103 BB103:BG103 AS105:AW105 BB105:BG105 AT78:AW78 BB78:BG78 AT80:AW80 BB80:BG80 AT84:AW84 BB84:BG84 AT86:AW86 AT88:AW88 BB88:BG88 AT90:AW90 BB90:BG90 AT92:AW92 BB92:BG92 AT96:AW96 BB96:BG96 AT98:AW98 BB98:BG98 AT100:AW100 BB100:BG100 AT82:AW82 BB82:BG82 AT94:AW94 BB94:BG94 BB86:BG86">
    <cfRule type="expression" priority="69" aboveAverage="0" equalAverage="0" bottom="0" percent="0" rank="0" text="" dxfId="54">
      <formula>BG116="H"</formula>
    </cfRule>
    <cfRule type="expression" priority="70" aboveAverage="0" equalAverage="0" bottom="0" percent="0" rank="0" text="" dxfId="55">
      <formula>BG116="V"</formula>
    </cfRule>
    <cfRule type="expression" priority="71" aboveAverage="0" equalAverage="0" bottom="0" percent="0" rank="0" text="" dxfId="56">
      <formula>BG116&gt;0</formula>
    </cfRule>
  </conditionalFormatting>
  <conditionalFormatting sqref="BF87:BG87 AU89:AW89 BF89:BG89 AU91 BC91:BG91 AT93 BF93:BG93 AU97 BC97:BE97 BF99:BG99 BD101:BE101 AS104:AW104 AS106:AW106 BB106:BG106 AT87:AU87 AT99 BB104:BG104 AU95:AW95 BG95 AV99:AW99 BB99 AW87 AU101 AW101 BB89 BB101 BB95">
    <cfRule type="cellIs" priority="72" operator="greaterThan" aboveAverage="0" equalAverage="0" bottom="0" percent="0" rank="0" text="" dxfId="57">
      <formula>0</formula>
    </cfRule>
    <cfRule type="cellIs" priority="73" operator="between" aboveAverage="0" equalAverage="0" bottom="0" percent="0" rank="0" text="" dxfId="58">
      <formula>"A"</formula>
      <formula>"Z"</formula>
    </cfRule>
    <cfRule type="cellIs" priority="74" operator="equal" aboveAverage="0" equalAverage="0" bottom="0" percent="0" rank="0" text="" dxfId="59">
      <formula>0</formula>
    </cfRule>
  </conditionalFormatting>
  <conditionalFormatting sqref="AZ27">
    <cfRule type="cellIs" priority="75" operator="equal" aboveAverage="0" equalAverage="0" bottom="0" percent="0" rank="0" text="" dxfId="60">
      <formula>1</formula>
    </cfRule>
    <cfRule type="cellIs" priority="76" operator="equal" aboveAverage="0" equalAverage="0" bottom="0" percent="0" rank="0" text="" dxfId="61">
      <formula>"V"</formula>
    </cfRule>
    <cfRule type="cellIs" priority="77" operator="equal" aboveAverage="0" equalAverage="0" bottom="0" percent="0" rank="0" text="" dxfId="62">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9"/>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431" width="8.54"/>
    <col collapsed="false" customWidth="true" hidden="false" outlineLevel="0" max="49" min="49" style="431" width="8.94"/>
    <col collapsed="false" customWidth="true" hidden="false" outlineLevel="0" max="50" min="50" style="431" width="7.95"/>
    <col collapsed="false" customWidth="true" hidden="false" outlineLevel="0" max="51" min="51" style="431" width="8.85"/>
    <col collapsed="false" customWidth="true" hidden="false" outlineLevel="0" max="52" min="52" style="431" width="10.14"/>
    <col collapsed="false" customWidth="true" hidden="false" outlineLevel="0" max="53" min="53" style="431" width="10.08"/>
    <col collapsed="false" customWidth="true" hidden="false" outlineLevel="0" max="54" min="54" style="431" width="9.06"/>
    <col collapsed="false" customWidth="true" hidden="false" outlineLevel="0" max="55" min="55" style="43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77" width="6.48"/>
    <col collapsed="false" customWidth="true" hidden="false" outlineLevel="0" max="91" min="91" style="177" width="5.66"/>
    <col collapsed="false" customWidth="true" hidden="false" outlineLevel="0" max="92" min="92" style="177" width="20.28"/>
    <col collapsed="false" customWidth="true" hidden="false" outlineLevel="0" max="93" min="93" style="177" width="6.09"/>
    <col collapsed="false" customWidth="true" hidden="false" outlineLevel="0" max="94" min="94" style="177" width="8.72"/>
    <col collapsed="false" customWidth="true" hidden="false" outlineLevel="0" max="95" min="95" style="17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A1" s="173"/>
      <c r="AE1" s="433"/>
      <c r="AI1" s="434"/>
      <c r="BH1" s="171"/>
      <c r="BK1" s="177"/>
    </row>
    <row r="2" customFormat="false" ht="18.4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H2" s="171"/>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H3" s="171"/>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H4" s="171"/>
      <c r="BK4" s="177"/>
    </row>
    <row r="5" s="163" customFormat="tru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D5" s="430"/>
      <c r="AE5" s="434"/>
      <c r="AF5" s="434"/>
      <c r="AG5" s="434"/>
      <c r="AH5" s="434"/>
      <c r="AI5" s="434"/>
      <c r="AJ5" s="434"/>
      <c r="AK5" s="434"/>
      <c r="AL5" s="434"/>
      <c r="AM5" s="434"/>
      <c r="AN5" s="434"/>
      <c r="AO5" s="434"/>
      <c r="AP5" s="434"/>
      <c r="AQ5" s="434"/>
      <c r="AR5" s="434"/>
      <c r="AS5" s="434"/>
      <c r="AT5" s="434"/>
      <c r="AU5" s="431"/>
      <c r="AV5" s="431"/>
      <c r="AW5" s="431"/>
      <c r="AX5" s="431"/>
      <c r="AY5" s="431"/>
      <c r="AZ5" s="431"/>
      <c r="BA5" s="431"/>
      <c r="BB5" s="431"/>
      <c r="BC5" s="431"/>
      <c r="BD5" s="171"/>
      <c r="BE5" s="165"/>
      <c r="BF5" s="165"/>
      <c r="BG5" s="165"/>
      <c r="BH5" s="171"/>
      <c r="BI5" s="165"/>
      <c r="BJ5" s="165"/>
      <c r="BK5" s="177"/>
      <c r="BL5" s="177"/>
      <c r="BM5" s="177"/>
      <c r="BN5" s="177"/>
      <c r="BO5" s="177"/>
      <c r="BP5" s="177"/>
      <c r="BQ5" s="177"/>
      <c r="BR5" s="177"/>
      <c r="BS5" s="177"/>
      <c r="BT5" s="177"/>
      <c r="BU5" s="177"/>
      <c r="BV5" s="177"/>
      <c r="BW5" s="177"/>
      <c r="BX5" s="177"/>
      <c r="BY5" s="177"/>
      <c r="BZ5" s="0"/>
      <c r="CA5" s="0"/>
      <c r="CB5" s="0"/>
      <c r="CC5" s="0"/>
      <c r="CD5" s="0"/>
      <c r="CE5" s="0"/>
      <c r="CF5" s="0"/>
      <c r="CG5" s="0"/>
      <c r="CH5" s="0"/>
      <c r="CI5" s="0"/>
      <c r="CJ5" s="0"/>
      <c r="CK5" s="0"/>
      <c r="CL5" s="177"/>
      <c r="CM5" s="177"/>
      <c r="CN5" s="177"/>
      <c r="CO5" s="177"/>
      <c r="CP5" s="177"/>
      <c r="CQ5" s="177"/>
      <c r="CR5" s="0"/>
      <c r="CS5" s="0"/>
      <c r="CT5" s="0"/>
      <c r="CU5" s="0"/>
      <c r="CV5" s="0"/>
      <c r="CW5" s="0"/>
      <c r="CX5" s="0"/>
      <c r="CY5" s="0"/>
      <c r="CZ5" s="0"/>
      <c r="DA5" s="0"/>
      <c r="DB5" s="0"/>
      <c r="DC5" s="0"/>
      <c r="DD5" s="0"/>
      <c r="DE5" s="0"/>
      <c r="DF5" s="0"/>
      <c r="DG5" s="0"/>
      <c r="DH5" s="0"/>
      <c r="DI5" s="0"/>
      <c r="DJ5" s="0"/>
      <c r="DK5" s="0"/>
      <c r="DL5" s="0"/>
      <c r="DM5" s="0"/>
      <c r="DN5" s="165"/>
      <c r="DO5" s="1"/>
      <c r="DP5" s="1"/>
      <c r="DQ5" s="1"/>
      <c r="DR5" s="1"/>
      <c r="DS5" s="1"/>
      <c r="DT5" s="1"/>
      <c r="DU5" s="1"/>
      <c r="DV5" s="1"/>
      <c r="DW5" s="1"/>
      <c r="DX5" s="1"/>
      <c r="DY5" s="1"/>
      <c r="DZ5" s="1"/>
      <c r="EA5" s="1"/>
      <c r="EB5" s="1"/>
      <c r="EC5" s="1"/>
      <c r="ED5" s="1"/>
      <c r="EE5" s="165"/>
      <c r="AMI5" s="0"/>
      <c r="AMJ5" s="0"/>
    </row>
    <row r="6" s="171" customFormat="true" ht="12.95" hidden="false" customHeight="true" outlineLevel="0" collapsed="false">
      <c r="A6" s="223"/>
      <c r="B6" s="221"/>
      <c r="C6" s="235"/>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431"/>
      <c r="AW6" s="431"/>
      <c r="AX6" s="431"/>
      <c r="AY6" s="431"/>
      <c r="AZ6" s="431"/>
      <c r="BA6" s="431"/>
      <c r="BB6" s="431"/>
      <c r="BC6" s="431"/>
      <c r="BE6" s="165"/>
      <c r="BF6" s="165"/>
      <c r="BG6" s="165"/>
      <c r="BI6" s="165"/>
      <c r="BJ6" s="165"/>
      <c r="BK6" s="177"/>
      <c r="BL6" s="177"/>
      <c r="BM6" s="177"/>
      <c r="BN6" s="177"/>
      <c r="BO6" s="177"/>
      <c r="BP6" s="177"/>
      <c r="BQ6" s="177"/>
      <c r="BR6" s="177"/>
      <c r="BS6" s="177"/>
      <c r="BT6" s="177"/>
      <c r="BU6" s="177"/>
      <c r="BV6" s="177"/>
      <c r="BW6" s="177"/>
      <c r="BX6" s="177"/>
      <c r="BY6" s="177"/>
      <c r="BZ6" s="0"/>
      <c r="CA6" s="0"/>
      <c r="CB6" s="0"/>
      <c r="CC6" s="0"/>
      <c r="CD6" s="0"/>
      <c r="CE6" s="0"/>
      <c r="CF6" s="0"/>
      <c r="CG6" s="0"/>
      <c r="CH6" s="0"/>
      <c r="CI6" s="0"/>
      <c r="CJ6" s="0"/>
      <c r="CK6" s="0"/>
      <c r="CL6" s="177"/>
      <c r="CM6" s="177"/>
      <c r="CN6" s="177"/>
      <c r="CO6" s="177"/>
      <c r="CP6" s="177"/>
      <c r="CQ6" s="177"/>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EF6" s="163"/>
      <c r="EG6" s="163"/>
      <c r="EH6" s="163"/>
      <c r="EI6" s="163"/>
      <c r="EJ6" s="163"/>
      <c r="EK6" s="163"/>
      <c r="EL6" s="163"/>
      <c r="AMI6" s="0"/>
      <c r="AMJ6" s="0"/>
    </row>
    <row r="7" customFormat="false" ht="12.95" hidden="false" customHeight="true" outlineLevel="0" collapsed="false">
      <c r="A7" s="223"/>
      <c r="B7" s="221"/>
      <c r="C7" s="235"/>
      <c r="D7" s="171"/>
      <c r="F7" s="0"/>
      <c r="G7" s="0"/>
      <c r="H7" s="0"/>
      <c r="I7" s="0"/>
      <c r="J7" s="0"/>
      <c r="K7" s="0"/>
      <c r="L7" s="0"/>
      <c r="M7" s="0"/>
      <c r="N7" s="0"/>
      <c r="O7" s="0"/>
      <c r="P7" s="0"/>
      <c r="Q7" s="0"/>
      <c r="R7" s="0"/>
      <c r="S7" s="0"/>
      <c r="T7" s="0"/>
      <c r="U7" s="0"/>
      <c r="V7" s="0"/>
      <c r="W7" s="0"/>
      <c r="X7" s="0"/>
      <c r="Y7" s="0"/>
      <c r="Z7" s="0"/>
      <c r="AA7" s="0"/>
      <c r="AB7" s="435"/>
      <c r="AC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BH7" s="171"/>
      <c r="BK7" s="177"/>
    </row>
    <row r="8" s="171" customFormat="true" ht="12.95" hidden="false" customHeight="true" outlineLevel="0" collapsed="false">
      <c r="A8" s="223"/>
      <c r="B8" s="221"/>
      <c r="C8" s="235"/>
      <c r="E8" s="172"/>
      <c r="F8" s="0"/>
      <c r="G8" s="0"/>
      <c r="H8" s="0"/>
      <c r="I8" s="0"/>
      <c r="J8" s="0"/>
      <c r="K8" s="0"/>
      <c r="L8" s="0"/>
      <c r="M8" s="0"/>
      <c r="N8" s="0"/>
      <c r="O8" s="0"/>
      <c r="P8" s="0"/>
      <c r="Q8" s="0"/>
      <c r="R8" s="0"/>
      <c r="S8" s="0"/>
      <c r="T8" s="0"/>
      <c r="U8" s="0"/>
      <c r="V8" s="0"/>
      <c r="W8" s="0"/>
      <c r="X8" s="0"/>
      <c r="Y8" s="0"/>
      <c r="Z8" s="0"/>
      <c r="AA8" s="0"/>
      <c r="AB8" s="435"/>
      <c r="AC8" s="430"/>
      <c r="AD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AU8" s="431"/>
      <c r="AV8" s="431"/>
      <c r="AW8" s="431"/>
      <c r="AX8" s="431"/>
      <c r="AY8" s="431"/>
      <c r="AZ8" s="431"/>
      <c r="BA8" s="431"/>
      <c r="BB8" s="431"/>
      <c r="BC8" s="431"/>
      <c r="BE8" s="165"/>
      <c r="BF8" s="165"/>
      <c r="BG8" s="165"/>
      <c r="BI8" s="165"/>
      <c r="BJ8" s="165"/>
      <c r="BK8" s="177"/>
      <c r="BL8" s="177"/>
      <c r="BM8" s="177"/>
      <c r="BN8" s="177"/>
      <c r="BO8" s="177"/>
      <c r="BP8" s="177"/>
      <c r="BQ8" s="177"/>
      <c r="BR8" s="177"/>
      <c r="BS8" s="177"/>
      <c r="BT8" s="177"/>
      <c r="BU8" s="177"/>
      <c r="BV8" s="177"/>
      <c r="BW8" s="177"/>
      <c r="BX8" s="177"/>
      <c r="BY8" s="177"/>
      <c r="BZ8" s="0"/>
      <c r="CA8" s="0"/>
      <c r="CB8" s="0"/>
      <c r="CC8" s="0"/>
      <c r="CD8" s="0"/>
      <c r="CE8" s="0"/>
      <c r="CF8" s="0"/>
      <c r="CG8" s="0"/>
      <c r="CH8" s="0"/>
      <c r="CI8" s="0"/>
      <c r="CJ8" s="0"/>
      <c r="CK8" s="0"/>
      <c r="CL8" s="177"/>
      <c r="CM8" s="177"/>
      <c r="CN8" s="177"/>
      <c r="CO8" s="177"/>
      <c r="CP8" s="177"/>
      <c r="CQ8" s="177"/>
      <c r="CR8" s="0"/>
      <c r="CS8" s="0"/>
      <c r="CT8" s="0"/>
      <c r="CU8" s="0"/>
      <c r="CV8" s="0"/>
      <c r="CW8" s="0"/>
      <c r="CX8" s="0"/>
      <c r="CY8" s="0"/>
      <c r="CZ8" s="0"/>
      <c r="DA8" s="0"/>
      <c r="DB8" s="0"/>
      <c r="DC8" s="0"/>
      <c r="DD8" s="0"/>
      <c r="DE8" s="0"/>
      <c r="DF8" s="0"/>
      <c r="DG8" s="0"/>
      <c r="DH8" s="0"/>
      <c r="DI8" s="0"/>
      <c r="DJ8" s="0"/>
      <c r="DK8" s="0"/>
      <c r="DL8" s="0"/>
      <c r="DM8" s="0"/>
      <c r="DN8" s="165"/>
      <c r="DO8" s="1"/>
      <c r="DP8" s="1"/>
      <c r="DQ8" s="1"/>
      <c r="DR8" s="1"/>
      <c r="DS8" s="1"/>
      <c r="DT8" s="1"/>
      <c r="DU8" s="1"/>
      <c r="DV8" s="1"/>
      <c r="DW8" s="1"/>
      <c r="DX8" s="1"/>
      <c r="DY8" s="1"/>
      <c r="DZ8" s="1"/>
      <c r="EA8" s="1"/>
      <c r="EB8" s="1"/>
      <c r="EC8" s="1"/>
      <c r="ED8" s="1"/>
      <c r="EE8" s="165"/>
      <c r="EF8" s="163"/>
      <c r="EG8" s="163"/>
      <c r="EH8" s="163"/>
      <c r="EI8" s="163"/>
      <c r="EJ8" s="163"/>
      <c r="EK8" s="163"/>
      <c r="EL8" s="163"/>
      <c r="AMI8" s="0"/>
      <c r="AMJ8" s="0"/>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431"/>
      <c r="AW9" s="431"/>
      <c r="AX9" s="431"/>
      <c r="AY9" s="431"/>
      <c r="AZ9" s="431"/>
      <c r="BA9" s="431"/>
      <c r="BB9" s="431"/>
      <c r="BC9" s="431"/>
      <c r="BE9" s="165"/>
      <c r="BF9" s="165"/>
      <c r="BG9" s="165"/>
      <c r="BI9" s="165"/>
      <c r="BJ9" s="165"/>
      <c r="BK9" s="177"/>
      <c r="BL9" s="177"/>
      <c r="BM9" s="177"/>
      <c r="BN9" s="177"/>
      <c r="BO9" s="177"/>
      <c r="BP9" s="177"/>
      <c r="BQ9" s="177"/>
      <c r="BR9" s="177"/>
      <c r="BS9" s="177"/>
      <c r="BT9" s="177"/>
      <c r="BU9" s="177"/>
      <c r="BV9" s="177"/>
      <c r="BW9" s="177"/>
      <c r="BX9" s="177"/>
      <c r="BY9" s="177"/>
      <c r="BZ9" s="0"/>
      <c r="CA9" s="0"/>
      <c r="CB9" s="0"/>
      <c r="CC9" s="0"/>
      <c r="CD9" s="0"/>
      <c r="CE9" s="0"/>
      <c r="CF9" s="0"/>
      <c r="CG9" s="0"/>
      <c r="CH9" s="0"/>
      <c r="CI9" s="0"/>
      <c r="CJ9" s="0"/>
      <c r="CK9" s="0"/>
      <c r="CL9" s="177"/>
      <c r="CM9" s="177"/>
      <c r="CN9" s="177"/>
      <c r="CO9" s="177"/>
      <c r="CP9" s="177"/>
      <c r="CQ9" s="177"/>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431"/>
      <c r="AW10" s="431"/>
      <c r="AX10" s="431"/>
      <c r="AY10" s="431"/>
      <c r="AZ10" s="431"/>
      <c r="BA10" s="431"/>
      <c r="BB10" s="431"/>
      <c r="BC10" s="431"/>
      <c r="BE10" s="165"/>
      <c r="BF10" s="165"/>
      <c r="BG10" s="165"/>
      <c r="BI10" s="165"/>
      <c r="BJ10" s="165"/>
      <c r="BK10" s="177"/>
      <c r="BL10" s="177"/>
      <c r="BM10" s="177"/>
      <c r="BN10" s="177"/>
      <c r="BO10" s="177"/>
      <c r="BP10" s="177"/>
      <c r="BQ10" s="177"/>
      <c r="BR10" s="177"/>
      <c r="BS10" s="177"/>
      <c r="BT10" s="177"/>
      <c r="BU10" s="177"/>
      <c r="BV10" s="177"/>
      <c r="BW10" s="177"/>
      <c r="BX10" s="177"/>
      <c r="BY10" s="177"/>
      <c r="BZ10" s="0"/>
      <c r="CA10" s="0"/>
      <c r="CB10" s="0"/>
      <c r="CC10" s="0"/>
      <c r="CD10" s="0"/>
      <c r="CE10" s="0"/>
      <c r="CF10" s="0"/>
      <c r="CG10" s="0"/>
      <c r="CH10" s="0"/>
      <c r="CI10" s="0"/>
      <c r="CJ10" s="0"/>
      <c r="CK10" s="0"/>
      <c r="CL10" s="177"/>
      <c r="CM10" s="177"/>
      <c r="CN10" s="177"/>
      <c r="CO10" s="177"/>
      <c r="CP10" s="177"/>
      <c r="CQ10" s="177"/>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431"/>
      <c r="AW11" s="431"/>
      <c r="AX11" s="431"/>
      <c r="AY11" s="431"/>
      <c r="AZ11" s="431"/>
      <c r="BA11" s="431"/>
      <c r="BB11" s="431"/>
      <c r="BC11" s="431"/>
      <c r="BE11" s="165"/>
      <c r="BF11" s="165"/>
      <c r="BG11" s="165"/>
      <c r="BI11" s="165"/>
      <c r="BJ11" s="165"/>
      <c r="BK11" s="177"/>
      <c r="BL11" s="177"/>
      <c r="BM11" s="177"/>
      <c r="BN11" s="177"/>
      <c r="BO11" s="177"/>
      <c r="BP11" s="177"/>
      <c r="BQ11" s="177"/>
      <c r="BR11" s="177"/>
      <c r="BS11" s="177"/>
      <c r="BT11" s="177"/>
      <c r="BU11" s="177"/>
      <c r="BV11" s="177"/>
      <c r="BW11" s="177"/>
      <c r="BX11" s="177"/>
      <c r="BY11" s="177"/>
      <c r="BZ11" s="0"/>
      <c r="CA11" s="0"/>
      <c r="CB11" s="0"/>
      <c r="CC11" s="0"/>
      <c r="CD11" s="0"/>
      <c r="CE11" s="0"/>
      <c r="CF11" s="0"/>
      <c r="CG11" s="0"/>
      <c r="CH11" s="0"/>
      <c r="CI11" s="0"/>
      <c r="CJ11" s="0"/>
      <c r="CK11" s="0"/>
      <c r="CL11" s="177"/>
      <c r="CM11" s="177"/>
      <c r="CN11" s="177"/>
      <c r="CO11" s="177"/>
      <c r="CP11" s="177"/>
      <c r="CQ11" s="177"/>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40"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431"/>
      <c r="AW12" s="431"/>
      <c r="AX12" s="431"/>
      <c r="AY12" s="431"/>
      <c r="AZ12" s="431"/>
      <c r="BA12" s="431"/>
      <c r="BB12" s="431"/>
      <c r="BC12" s="431"/>
      <c r="BE12" s="163"/>
      <c r="BF12" s="163"/>
      <c r="BG12" s="163"/>
      <c r="BI12" s="163"/>
      <c r="BJ12" s="163"/>
      <c r="BK12" s="177"/>
      <c r="BL12" s="177"/>
      <c r="BM12" s="177"/>
      <c r="BN12" s="177"/>
      <c r="BO12" s="177"/>
      <c r="BP12" s="177"/>
      <c r="BQ12" s="177"/>
      <c r="BR12" s="177"/>
      <c r="BS12" s="177"/>
      <c r="BT12" s="177"/>
      <c r="BU12" s="177"/>
      <c r="BV12" s="177"/>
      <c r="BW12" s="177"/>
      <c r="BX12" s="177"/>
      <c r="BY12" s="177"/>
      <c r="BZ12" s="0"/>
      <c r="CA12" s="0"/>
      <c r="CB12" s="0"/>
      <c r="CC12" s="0"/>
      <c r="CD12" s="0"/>
      <c r="CE12" s="0"/>
      <c r="CF12" s="0"/>
      <c r="CG12" s="0"/>
      <c r="CH12" s="0"/>
      <c r="CI12" s="0"/>
      <c r="CJ12" s="0"/>
      <c r="CK12" s="0"/>
      <c r="CL12" s="177"/>
      <c r="CM12" s="177"/>
      <c r="CN12" s="177"/>
      <c r="CO12" s="177"/>
      <c r="CP12" s="177"/>
      <c r="CQ12" s="177"/>
      <c r="CR12" s="0"/>
      <c r="CS12" s="0"/>
      <c r="CT12" s="0"/>
      <c r="CU12" s="0"/>
      <c r="CV12" s="0"/>
      <c r="CW12" s="0"/>
      <c r="CX12" s="0"/>
      <c r="CY12" s="0"/>
      <c r="CZ12" s="0"/>
      <c r="DA12" s="0"/>
      <c r="DB12" s="0"/>
      <c r="DC12" s="0"/>
      <c r="DD12" s="0"/>
      <c r="DE12" s="0"/>
      <c r="DF12" s="0"/>
      <c r="DG12" s="0"/>
      <c r="DH12" s="0"/>
      <c r="DI12" s="0"/>
      <c r="DJ12" s="0"/>
      <c r="DK12" s="0"/>
      <c r="DL12" s="0"/>
      <c r="DM12" s="0"/>
      <c r="DN12" s="163"/>
      <c r="DO12" s="1"/>
      <c r="DP12" s="1"/>
      <c r="DQ12" s="1"/>
      <c r="DR12" s="1"/>
      <c r="DS12" s="1"/>
      <c r="DT12" s="1"/>
      <c r="DU12" s="1"/>
      <c r="DV12" s="1"/>
      <c r="DW12" s="1"/>
      <c r="DX12" s="1"/>
      <c r="DY12" s="1"/>
      <c r="DZ12" s="1"/>
      <c r="EA12" s="1"/>
      <c r="EB12" s="1"/>
      <c r="EC12" s="1"/>
      <c r="ED12" s="1"/>
      <c r="EE12" s="163"/>
      <c r="EF12" s="163"/>
      <c r="EG12" s="163"/>
      <c r="EH12" s="163"/>
      <c r="EI12" s="163"/>
      <c r="EJ12" s="163"/>
      <c r="EK12" s="163"/>
      <c r="EL12" s="163"/>
      <c r="AMI12" s="0"/>
      <c r="AMJ12" s="0"/>
    </row>
    <row r="13" s="243" customFormat="true" ht="12.95" hidden="false" customHeight="true" outlineLevel="0" collapsed="false">
      <c r="A13" s="223"/>
      <c r="B13" s="221"/>
      <c r="C13" s="235"/>
      <c r="D13" s="171"/>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43"/>
      <c r="AV13" s="443"/>
      <c r="AW13" s="443"/>
      <c r="AX13" s="443"/>
      <c r="AY13" s="443"/>
      <c r="AZ13" s="443"/>
      <c r="BA13" s="443"/>
      <c r="BB13" s="443"/>
      <c r="BC13" s="443"/>
      <c r="BE13" s="239"/>
      <c r="BF13" s="239"/>
      <c r="BG13" s="239"/>
      <c r="BH13" s="239"/>
      <c r="BI13" s="239"/>
      <c r="BJ13" s="239"/>
      <c r="BK13" s="177"/>
      <c r="BL13" s="177"/>
      <c r="BM13" s="177"/>
      <c r="BN13" s="177"/>
      <c r="BO13" s="177"/>
      <c r="BP13" s="177"/>
      <c r="BQ13" s="177"/>
      <c r="BR13" s="177"/>
      <c r="BS13" s="177"/>
      <c r="BT13" s="177"/>
      <c r="BU13" s="177"/>
      <c r="BV13" s="177"/>
      <c r="BW13" s="177"/>
      <c r="BX13" s="177"/>
      <c r="BY13" s="177"/>
      <c r="BZ13" s="0"/>
      <c r="CA13" s="0"/>
      <c r="CB13" s="0"/>
      <c r="CC13" s="0"/>
      <c r="CD13" s="0"/>
      <c r="CE13" s="0"/>
      <c r="CF13" s="0"/>
      <c r="CG13" s="0"/>
      <c r="CH13" s="0"/>
      <c r="CI13" s="0"/>
      <c r="CJ13" s="0"/>
      <c r="CK13" s="0"/>
      <c r="CL13" s="177"/>
      <c r="CM13" s="177"/>
      <c r="CN13" s="177"/>
      <c r="CO13" s="177"/>
      <c r="CP13" s="177"/>
      <c r="CQ13" s="177"/>
      <c r="CR13" s="0"/>
      <c r="CS13" s="0"/>
      <c r="CT13" s="0"/>
      <c r="CU13" s="0"/>
      <c r="CV13" s="0"/>
      <c r="CW13" s="0"/>
      <c r="CX13" s="0"/>
      <c r="CY13" s="0"/>
      <c r="CZ13" s="0"/>
      <c r="DA13" s="0"/>
      <c r="DB13" s="0"/>
      <c r="DC13" s="0"/>
      <c r="DD13" s="0"/>
      <c r="DE13" s="0"/>
      <c r="DF13" s="0"/>
      <c r="DG13" s="0"/>
      <c r="DH13" s="0"/>
      <c r="DI13" s="0"/>
      <c r="DJ13" s="0"/>
      <c r="DK13" s="0"/>
      <c r="DL13" s="0"/>
      <c r="DM13" s="0"/>
      <c r="DN13" s="239"/>
      <c r="DO13" s="444"/>
      <c r="DP13" s="444"/>
      <c r="DQ13" s="444"/>
      <c r="DR13" s="444"/>
      <c r="DS13" s="444"/>
      <c r="DT13" s="444"/>
      <c r="DU13" s="444"/>
      <c r="DV13" s="444"/>
      <c r="DW13" s="444"/>
      <c r="DX13" s="444"/>
      <c r="DY13" s="444"/>
      <c r="DZ13" s="444"/>
      <c r="EA13" s="444"/>
      <c r="EB13" s="444"/>
      <c r="EC13" s="444"/>
      <c r="ED13" s="444"/>
      <c r="EE13" s="239"/>
      <c r="EF13" s="445"/>
      <c r="EG13" s="445"/>
      <c r="EH13" s="445"/>
      <c r="EI13" s="445"/>
      <c r="EJ13" s="445"/>
      <c r="EK13" s="445"/>
      <c r="EL13" s="445"/>
      <c r="AMI13" s="244"/>
      <c r="AMJ13" s="244"/>
    </row>
    <row r="14" s="171" customFormat="true" ht="12.95" hidden="false" customHeight="true" outlineLevel="0" collapsed="false">
      <c r="A14" s="223"/>
      <c r="B14" s="221"/>
      <c r="C14" s="235"/>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1"/>
      <c r="AV14" s="431"/>
      <c r="AW14" s="431"/>
      <c r="AX14" s="431"/>
      <c r="AY14" s="431"/>
      <c r="AZ14" s="431"/>
      <c r="BA14" s="431"/>
      <c r="BB14" s="431"/>
      <c r="BC14" s="431"/>
      <c r="BE14" s="165"/>
      <c r="BF14" s="165"/>
      <c r="BG14" s="165"/>
      <c r="BH14" s="165"/>
      <c r="BI14" s="165"/>
      <c r="BJ14" s="165"/>
      <c r="BK14" s="177"/>
      <c r="BL14" s="177"/>
      <c r="BM14" s="177"/>
      <c r="BN14" s="177"/>
      <c r="BO14" s="177"/>
      <c r="BP14" s="177"/>
      <c r="BQ14" s="177"/>
      <c r="BR14" s="177"/>
      <c r="BS14" s="177"/>
      <c r="BT14" s="177"/>
      <c r="BU14" s="177"/>
      <c r="BV14" s="177"/>
      <c r="BW14" s="177"/>
      <c r="BX14" s="177"/>
      <c r="BY14" s="177"/>
      <c r="BZ14" s="0"/>
      <c r="CA14" s="0"/>
      <c r="CB14" s="0"/>
      <c r="CC14" s="0"/>
      <c r="CD14" s="0"/>
      <c r="CE14" s="0"/>
      <c r="CF14" s="0"/>
      <c r="CG14" s="0"/>
      <c r="CH14" s="0"/>
      <c r="CI14" s="0"/>
      <c r="CJ14" s="0"/>
      <c r="CK14" s="0"/>
      <c r="CL14" s="177"/>
      <c r="CM14" s="177"/>
      <c r="CN14" s="177"/>
      <c r="CO14" s="177"/>
      <c r="CP14" s="177"/>
      <c r="CQ14" s="177"/>
      <c r="CR14" s="0"/>
      <c r="CS14" s="0"/>
      <c r="CT14" s="0"/>
      <c r="CU14" s="0"/>
      <c r="CV14" s="0"/>
      <c r="CW14" s="0"/>
      <c r="CX14" s="0"/>
      <c r="CY14" s="0"/>
      <c r="CZ14" s="0"/>
      <c r="DA14" s="0"/>
      <c r="DB14" s="0"/>
      <c r="DC14" s="0"/>
      <c r="DD14" s="0"/>
      <c r="DE14" s="0"/>
      <c r="DF14" s="0"/>
      <c r="DG14" s="0"/>
      <c r="DH14" s="0"/>
      <c r="DI14" s="0"/>
      <c r="DJ14" s="0"/>
      <c r="DK14" s="0"/>
      <c r="DL14" s="0"/>
      <c r="DM14" s="0"/>
      <c r="DN14" s="165"/>
      <c r="DO14" s="1"/>
      <c r="DP14" s="1"/>
      <c r="DQ14" s="1"/>
      <c r="DR14" s="1"/>
      <c r="DS14" s="1"/>
      <c r="DT14" s="1"/>
      <c r="DU14" s="1"/>
      <c r="DV14" s="1"/>
      <c r="DW14" s="1"/>
      <c r="DX14" s="1"/>
      <c r="DY14" s="1"/>
      <c r="DZ14" s="1"/>
      <c r="EA14" s="1"/>
      <c r="EB14" s="1"/>
      <c r="EC14" s="1"/>
      <c r="ED14" s="1"/>
      <c r="EE14" s="165"/>
      <c r="EF14" s="163"/>
      <c r="EG14" s="163"/>
      <c r="EH14" s="163"/>
      <c r="EI14" s="163"/>
      <c r="EJ14" s="163"/>
      <c r="EK14" s="163"/>
      <c r="EL14" s="163"/>
      <c r="AMI14" s="0"/>
      <c r="AMJ14" s="0"/>
    </row>
    <row r="15" customFormat="false" ht="10.1" hidden="false" customHeight="true" outlineLevel="0" collapsed="false">
      <c r="A15" s="0"/>
      <c r="B15" s="221"/>
      <c r="C15" s="235"/>
      <c r="D15" s="171"/>
      <c r="F15" s="0"/>
      <c r="G15" s="0"/>
      <c r="H15" s="0"/>
      <c r="I15" s="0"/>
      <c r="J15" s="0"/>
      <c r="K15" s="0"/>
      <c r="L15" s="0"/>
      <c r="M15" s="0"/>
      <c r="N15" s="0"/>
      <c r="O15" s="0"/>
      <c r="P15" s="0"/>
      <c r="Q15" s="0"/>
      <c r="R15" s="0"/>
      <c r="S15" s="0"/>
      <c r="T15" s="0"/>
      <c r="U15" s="0"/>
      <c r="V15" s="0"/>
      <c r="W15" s="0"/>
      <c r="X15" s="0"/>
      <c r="Y15" s="0"/>
      <c r="Z15" s="0"/>
      <c r="AA15" s="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S15" s="431" t="n">
        <f aca="false">AL30</f>
        <v>0</v>
      </c>
      <c r="AT15" s="431" t="n">
        <f aca="false">AM30</f>
        <v>0</v>
      </c>
      <c r="BK15" s="177"/>
    </row>
    <row r="16" customFormat="false" ht="10.1" hidden="false" customHeight="true" outlineLevel="0" collapsed="false">
      <c r="A16" s="0"/>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E16" s="61"/>
      <c r="BF16" s="61"/>
      <c r="BG16" s="61"/>
      <c r="BH16" s="69"/>
      <c r="BI16" s="61"/>
      <c r="BJ16" s="61"/>
      <c r="BK16" s="177"/>
      <c r="DN16" s="61"/>
    </row>
    <row r="17" customFormat="false" ht="10.1" hidden="false" customHeight="true" outlineLevel="0" collapsed="false">
      <c r="A17" s="0"/>
      <c r="B17" s="232"/>
      <c r="C17" s="232"/>
      <c r="D17" s="0"/>
      <c r="E17" s="0"/>
      <c r="F17" s="447" t="s">
        <v>304</v>
      </c>
      <c r="G17" s="447"/>
      <c r="H17" s="447"/>
      <c r="I17" s="447"/>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177"/>
      <c r="DN17" s="61"/>
      <c r="EF17" s="163"/>
      <c r="EG17" s="163"/>
      <c r="EH17" s="163"/>
      <c r="EI17" s="163"/>
      <c r="EJ17" s="163"/>
      <c r="EK17" s="163"/>
      <c r="EL17" s="163"/>
      <c r="EM17" s="171"/>
      <c r="EN17" s="171"/>
      <c r="EO17" s="171"/>
      <c r="EP17" s="171"/>
      <c r="EQ17" s="171"/>
      <c r="ER17" s="171"/>
      <c r="ES17" s="171"/>
      <c r="ET17" s="171"/>
      <c r="EU17" s="171"/>
      <c r="EV17" s="171"/>
      <c r="EW17" s="171"/>
      <c r="EX17" s="171"/>
      <c r="EY17" s="171"/>
      <c r="EZ17" s="171"/>
      <c r="FA17" s="171"/>
      <c r="FB17" s="171"/>
      <c r="FC17" s="171"/>
      <c r="FD17" s="171"/>
      <c r="FE17" s="171"/>
      <c r="FF17" s="171"/>
      <c r="FG17" s="171"/>
      <c r="FH17" s="171"/>
      <c r="FI17" s="171"/>
      <c r="FJ17" s="171"/>
      <c r="FK17" s="171"/>
      <c r="FL17" s="171"/>
      <c r="FM17" s="171"/>
      <c r="FN17" s="171"/>
      <c r="FO17" s="171"/>
      <c r="FP17" s="171"/>
      <c r="FQ17" s="171"/>
      <c r="FR17" s="171"/>
      <c r="FS17" s="171"/>
      <c r="FT17" s="171"/>
      <c r="FU17" s="171"/>
      <c r="FV17" s="171"/>
      <c r="FW17" s="171"/>
      <c r="FX17" s="171"/>
      <c r="FY17" s="171"/>
      <c r="FZ17" s="171"/>
      <c r="GA17" s="171"/>
      <c r="GB17" s="171"/>
      <c r="GC17" s="171"/>
      <c r="GD17" s="171"/>
      <c r="GE17" s="171"/>
      <c r="GF17" s="171"/>
      <c r="GG17" s="171"/>
      <c r="GH17" s="171"/>
      <c r="GI17" s="171"/>
      <c r="GJ17" s="171"/>
      <c r="GK17" s="171"/>
      <c r="GL17" s="171"/>
      <c r="GM17" s="171"/>
      <c r="GN17" s="171"/>
      <c r="GO17" s="171"/>
    </row>
    <row r="18" customFormat="false" ht="10.1" hidden="false" customHeight="true" outlineLevel="0" collapsed="false">
      <c r="A18" s="0"/>
      <c r="B18" s="232"/>
      <c r="C18" s="232"/>
      <c r="D18" s="0"/>
      <c r="E18" s="0"/>
      <c r="F18" s="447"/>
      <c r="G18" s="447"/>
      <c r="H18" s="447"/>
      <c r="I18" s="447"/>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9"/>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448"/>
      <c r="G19" s="448"/>
      <c r="H19" s="448"/>
      <c r="I19" s="448"/>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E21" s="0"/>
      <c r="F21" s="0"/>
      <c r="G21" s="0"/>
      <c r="H21" s="0"/>
      <c r="I21" s="0"/>
      <c r="J21" s="0"/>
      <c r="K21" s="0"/>
      <c r="L21" s="0"/>
      <c r="M21" s="451" t="n">
        <f aca="false">Calendar!A2</f>
        <v>1</v>
      </c>
      <c r="N21" s="0"/>
      <c r="O21" s="0"/>
      <c r="P21" s="0"/>
      <c r="Q21" s="0"/>
      <c r="R21" s="0"/>
      <c r="S21" s="0"/>
      <c r="T21" s="0"/>
      <c r="U21" s="0"/>
      <c r="V21" s="0"/>
      <c r="W21" s="0"/>
      <c r="X21" s="0"/>
      <c r="Y21" s="0"/>
      <c r="Z21" s="0"/>
      <c r="AA21" s="0"/>
      <c r="AB21" s="452"/>
      <c r="AC21" s="437"/>
      <c r="AD21" s="431"/>
      <c r="AE21" s="434"/>
      <c r="AF21" s="434"/>
      <c r="AG21" s="434"/>
      <c r="AH21" s="434"/>
      <c r="AI21" s="434"/>
      <c r="AJ21" s="434"/>
      <c r="AK21" s="434"/>
      <c r="AL21" s="434"/>
      <c r="AM21" s="434"/>
      <c r="AN21" s="434"/>
      <c r="AO21" s="434"/>
      <c r="AP21" s="434"/>
      <c r="AQ21" s="434"/>
      <c r="AR21" s="434"/>
      <c r="AS21" s="434"/>
      <c r="AT21" s="434"/>
      <c r="AU21" s="434"/>
      <c r="AV21" s="434"/>
      <c r="AW21" s="434"/>
      <c r="AX21" s="434"/>
      <c r="AY21" s="434"/>
      <c r="AZ21" s="434"/>
      <c r="BA21" s="434"/>
      <c r="BB21" s="434"/>
      <c r="BC21" s="434"/>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Calendar!A3</f>
        <v>0</v>
      </c>
      <c r="N22" s="459" t="n">
        <f aca="false">Calendar!B3</f>
        <v>0</v>
      </c>
      <c r="O22" s="459" t="str">
        <f aca="false">Calendar!C3</f>
        <v>January</v>
      </c>
      <c r="P22" s="459" t="n">
        <f aca="false">Calendar!D3</f>
        <v>0</v>
      </c>
      <c r="Q22" s="459" t="n">
        <f aca="false">Calendar!E3</f>
        <v>0</v>
      </c>
      <c r="R22" s="459" t="n">
        <f aca="false">Calendar!F3</f>
        <v>0</v>
      </c>
      <c r="S22" s="459" t="n">
        <f aca="false">Calendar!G3</f>
        <v>0</v>
      </c>
      <c r="T22" s="35" t="n">
        <f aca="false">Calendar!H3</f>
        <v>2019</v>
      </c>
      <c r="U22" s="459" t="n">
        <f aca="false">Calendar!I3</f>
        <v>0</v>
      </c>
      <c r="V22" s="459" t="n">
        <f aca="false">Calendar!J3</f>
        <v>0</v>
      </c>
      <c r="W22" s="459" t="n">
        <f aca="false">Calendar!K3</f>
        <v>0</v>
      </c>
      <c r="X22" s="459" t="n">
        <f aca="false">Calendar!L3</f>
        <v>0</v>
      </c>
      <c r="Y22" s="459" t="n">
        <f aca="false">Calendar!M3</f>
        <v>0</v>
      </c>
      <c r="Z22" s="459" t="n">
        <f aca="false">Calendar!N3</f>
        <v>0</v>
      </c>
      <c r="AA22" s="459" t="n">
        <f aca="false">Calendar!O3</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177"/>
      <c r="DN26" s="307"/>
    </row>
    <row r="27" customFormat="false" ht="10.1" hidden="false" customHeight="true" outlineLevel="0" collapsed="false">
      <c r="A27" s="312" t="n">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v>6</v>
      </c>
      <c r="F27" s="313"/>
      <c r="G27" s="314" t="s">
        <v>259</v>
      </c>
      <c r="H27" s="315" t="s">
        <v>280</v>
      </c>
      <c r="I27" s="316" t="n">
        <v>0.6</v>
      </c>
      <c r="J27" s="317" t="n">
        <f aca="false">AF27/80</f>
        <v>0.6</v>
      </c>
      <c r="K27" s="318" t="n">
        <f aca="false">E27*AN27</f>
        <v>48</v>
      </c>
      <c r="L27" s="319"/>
      <c r="M27" s="464" t="n">
        <f aca="false">' Benchmark Schedule'!M27</f>
        <v>0</v>
      </c>
      <c r="N27" s="464"/>
      <c r="O27" s="464" t="n">
        <f aca="false">' Benchmark Schedule'!O27</f>
        <v>1</v>
      </c>
      <c r="P27" s="464" t="n">
        <f aca="false">' Benchmark Schedule'!P27</f>
        <v>1</v>
      </c>
      <c r="Q27" s="464" t="n">
        <f aca="false">' Benchmark Schedule'!Q27</f>
        <v>1</v>
      </c>
      <c r="R27" s="464" t="n">
        <f aca="false">' Benchmark Schedule'!R27</f>
        <v>1</v>
      </c>
      <c r="S27" s="464" t="n">
        <f aca="false">' Benchmark Schedule'!S27</f>
        <v>0</v>
      </c>
      <c r="T27" s="307" t="n">
        <f aca="false">' Benchmark Schedule'!T27</f>
        <v>0</v>
      </c>
      <c r="U27" s="464" t="n">
        <f aca="false">' Benchmark Schedule'!U27</f>
        <v>0</v>
      </c>
      <c r="V27" s="464" t="n">
        <f aca="false">' Benchmark Schedule'!V27</f>
        <v>0</v>
      </c>
      <c r="W27" s="464" t="n">
        <f aca="false">' Benchmark Schedule'!W27</f>
        <v>1</v>
      </c>
      <c r="X27" s="464" t="n">
        <f aca="false">' Benchmark Schedule'!X27</f>
        <v>1</v>
      </c>
      <c r="Y27" s="464" t="n">
        <f aca="false">' Benchmark Schedule'!Y27</f>
        <v>1</v>
      </c>
      <c r="Z27" s="464" t="n">
        <f aca="false">' Benchmark Schedule'!Z27</f>
        <v>1</v>
      </c>
      <c r="AA27" s="464" t="n">
        <f aca="false">' Benchmark Schedule'!AA27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177"/>
      <c r="DN28" s="323"/>
    </row>
    <row r="29" customFormat="false" ht="10.1" hidden="false" customHeight="true" outlineLevel="0" collapsed="false">
      <c r="A29" s="312"/>
      <c r="B29" s="308"/>
      <c r="C29" s="308"/>
      <c r="D29" s="269"/>
      <c r="E29" s="309"/>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v>8</v>
      </c>
      <c r="F30" s="326"/>
      <c r="G30" s="314" t="s">
        <v>258</v>
      </c>
      <c r="H30" s="315" t="s">
        <v>280</v>
      </c>
      <c r="I30" s="316" t="n">
        <v>1</v>
      </c>
      <c r="J30" s="317" t="n">
        <f aca="false">AF30/80</f>
        <v>1</v>
      </c>
      <c r="K30" s="318" t="n">
        <f aca="false">E30*AN30</f>
        <v>80</v>
      </c>
      <c r="L30" s="319"/>
      <c r="M30" s="464" t="n">
        <f aca="false">' Benchmark Schedule'!M30</f>
        <v>0</v>
      </c>
      <c r="N30" s="464" t="n">
        <f aca="false">' Benchmark Schedule'!N30</f>
        <v>1</v>
      </c>
      <c r="O30" s="464" t="n">
        <f aca="false">' Benchmark Schedule'!O30</f>
        <v>1</v>
      </c>
      <c r="P30" s="464" t="n">
        <f aca="false">' Benchmark Schedule'!P30</f>
        <v>1</v>
      </c>
      <c r="Q30" s="464" t="n">
        <f aca="false">' Benchmark Schedule'!Q30</f>
        <v>1</v>
      </c>
      <c r="R30" s="464" t="n">
        <f aca="false">' Benchmark Schedule'!R30</f>
        <v>1</v>
      </c>
      <c r="S30" s="464" t="n">
        <f aca="false">' Benchmark Schedule'!S30</f>
        <v>0</v>
      </c>
      <c r="T30" s="307" t="n">
        <f aca="false">' Benchmark Schedule'!T30</f>
        <v>0</v>
      </c>
      <c r="U30" s="464" t="n">
        <f aca="false">' Benchmark Schedule'!U30</f>
        <v>0</v>
      </c>
      <c r="V30" s="464" t="n">
        <f aca="false">' Benchmark Schedule'!V30</f>
        <v>1</v>
      </c>
      <c r="W30" s="464" t="n">
        <f aca="false">' Benchmark Schedule'!W30</f>
        <v>1</v>
      </c>
      <c r="X30" s="464" t="n">
        <f aca="false">' Benchmark Schedule'!X30</f>
        <v>1</v>
      </c>
      <c r="Y30" s="464" t="n">
        <f aca="false">' Benchmark Schedule'!Y30</f>
        <v>1</v>
      </c>
      <c r="Z30" s="464" t="n">
        <f aca="false">' Benchmark Schedule'!Z30</f>
        <v>1</v>
      </c>
      <c r="AA30" s="464" t="n">
        <f aca="false">' Benchmark Schedule'!AA30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467"/>
      <c r="BJ31" s="467"/>
      <c r="BK31" s="177"/>
      <c r="DN31" s="329"/>
    </row>
    <row r="32" customFormat="false" ht="10.1" hidden="false" customHeight="true" outlineLevel="0" collapsed="false">
      <c r="A32" s="312"/>
      <c r="B32" s="308"/>
      <c r="C32" s="308"/>
      <c r="D32" s="269"/>
      <c r="E32" s="309"/>
      <c r="F32" s="332"/>
      <c r="G32" s="310"/>
      <c r="H32" s="303"/>
      <c r="I32" s="304"/>
      <c r="J32" s="276"/>
      <c r="K32" s="277"/>
      <c r="L32" s="278"/>
      <c r="M32" s="468"/>
      <c r="N32" s="468"/>
      <c r="O32" s="468"/>
      <c r="P32" s="468"/>
      <c r="Q32" s="468"/>
      <c r="R32" s="468"/>
      <c r="S32" s="468"/>
      <c r="T32" s="469"/>
      <c r="U32" s="468"/>
      <c r="V32" s="468"/>
      <c r="W32" s="468"/>
      <c r="X32" s="468"/>
      <c r="Y32" s="468"/>
      <c r="Z32" s="468"/>
      <c r="AA32" s="468"/>
      <c r="AC32" s="470"/>
      <c r="AD32" s="466"/>
      <c r="AE32" s="437"/>
      <c r="AF32" s="437"/>
      <c r="AG32" s="437"/>
      <c r="AH32" s="437"/>
      <c r="AI32" s="437"/>
      <c r="AJ32" s="437"/>
      <c r="AK32" s="430"/>
      <c r="AL32" s="437"/>
      <c r="AM32" s="430"/>
      <c r="AN32" s="437"/>
      <c r="AU32" s="434"/>
      <c r="AV32" s="434"/>
      <c r="AW32" s="434"/>
      <c r="AX32" s="434"/>
      <c r="AY32" s="434"/>
      <c r="AZ32" s="434"/>
      <c r="BA32" s="434"/>
      <c r="BB32" s="434"/>
      <c r="BC32" s="434"/>
      <c r="BD32" s="0"/>
      <c r="BE32" s="266"/>
      <c r="BF32" s="266"/>
      <c r="BG32" s="266"/>
      <c r="BH32" s="162"/>
      <c r="BI32" s="467"/>
      <c r="BJ32" s="467"/>
      <c r="BK32" s="177"/>
      <c r="DN32" s="329"/>
      <c r="EE32" s="163"/>
    </row>
    <row r="33" customFormat="false" ht="10.1" hidden="false" customHeight="true" outlineLevel="0" collapsed="false">
      <c r="A33" s="312" t="n">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v>12</v>
      </c>
      <c r="F33" s="313"/>
      <c r="G33" s="314" t="s">
        <v>257</v>
      </c>
      <c r="H33" s="315" t="s">
        <v>281</v>
      </c>
      <c r="I33" s="316" t="n">
        <v>0.9</v>
      </c>
      <c r="J33" s="317" t="n">
        <f aca="false">AF33/80</f>
        <v>0.9</v>
      </c>
      <c r="K33" s="318" t="n">
        <f aca="false">E33*AN33</f>
        <v>72</v>
      </c>
      <c r="L33" s="319"/>
      <c r="M33" s="464" t="n">
        <f aca="false">' Benchmark Schedule'!M33</f>
        <v>1</v>
      </c>
      <c r="N33" s="464" t="n">
        <f aca="false">' Benchmark Schedule'!N33</f>
        <v>0</v>
      </c>
      <c r="O33" s="464" t="n">
        <f aca="false">' Benchmark Schedule'!O33</f>
        <v>0</v>
      </c>
      <c r="P33" s="464" t="n">
        <f aca="false">' Benchmark Schedule'!P33</f>
        <v>1</v>
      </c>
      <c r="Q33" s="464" t="n">
        <f aca="false">' Benchmark Schedule'!Q33</f>
        <v>0</v>
      </c>
      <c r="R33" s="464" t="n">
        <f aca="false">' Benchmark Schedule'!R33</f>
        <v>1</v>
      </c>
      <c r="S33" s="464" t="n">
        <f aca="false">' Benchmark Schedule'!S33</f>
        <v>0</v>
      </c>
      <c r="T33" s="307" t="n">
        <f aca="false">' Benchmark Schedule'!T33</f>
        <v>0</v>
      </c>
      <c r="U33" s="464" t="n">
        <f aca="false">' Benchmark Schedule'!U33</f>
        <v>0</v>
      </c>
      <c r="V33" s="464" t="n">
        <f aca="false">' Benchmark Schedule'!V33</f>
        <v>1</v>
      </c>
      <c r="W33" s="464" t="n">
        <f aca="false">' Benchmark Schedule'!W33</f>
        <v>0</v>
      </c>
      <c r="X33" s="464" t="n">
        <f aca="false">' Benchmark Schedule'!X33</f>
        <v>1</v>
      </c>
      <c r="Y33" s="464" t="n">
        <f aca="false">' Benchmark Schedule'!Y33</f>
        <v>1</v>
      </c>
      <c r="Z33" s="464" t="n">
        <f aca="false">' Benchmark Schedule'!Z33</f>
        <v>0</v>
      </c>
      <c r="AA33" s="464" t="n">
        <f aca="false">' Benchmark Schedule'!AA33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434"/>
      <c r="AW33" s="434"/>
      <c r="AX33" s="434"/>
      <c r="AY33" s="434"/>
      <c r="AZ33" s="434"/>
      <c r="BA33" s="434"/>
      <c r="BB33" s="434"/>
      <c r="BC33" s="434"/>
      <c r="BD33" s="0"/>
      <c r="BE33" s="293"/>
      <c r="BF33" s="293"/>
      <c r="BG33" s="293"/>
      <c r="BH33" s="162"/>
      <c r="BI33" s="337"/>
      <c r="BJ33" s="337"/>
      <c r="BK33" s="177"/>
      <c r="DN33" s="337"/>
      <c r="EE33" s="163"/>
    </row>
    <row r="34" customFormat="false" ht="10.1" hidden="false" customHeight="true" outlineLevel="0" collapsed="false">
      <c r="A34" s="312"/>
      <c r="B34" s="308"/>
      <c r="C34" s="308"/>
      <c r="D34" s="269"/>
      <c r="E34" s="309"/>
      <c r="F34" s="310"/>
      <c r="G34" s="289"/>
      <c r="H34" s="310"/>
      <c r="I34" s="325"/>
      <c r="J34" s="276"/>
      <c r="K34" s="258"/>
      <c r="L34" s="221"/>
      <c r="M34" s="468"/>
      <c r="N34" s="468"/>
      <c r="O34" s="468"/>
      <c r="P34" s="468"/>
      <c r="Q34" s="468"/>
      <c r="R34" s="468"/>
      <c r="S34" s="468"/>
      <c r="T34" s="469"/>
      <c r="U34" s="468"/>
      <c r="V34" s="468"/>
      <c r="W34" s="468"/>
      <c r="X34" s="468"/>
      <c r="Y34" s="468"/>
      <c r="Z34" s="468"/>
      <c r="AA34" s="468"/>
      <c r="AC34" s="437"/>
      <c r="AD34" s="437"/>
      <c r="AE34" s="437"/>
      <c r="AF34" s="437"/>
      <c r="AG34" s="437"/>
      <c r="AH34" s="437"/>
      <c r="AI34" s="437"/>
      <c r="AJ34" s="437"/>
      <c r="AK34" s="430"/>
      <c r="AL34" s="437"/>
      <c r="AM34" s="430"/>
      <c r="AN34" s="437"/>
      <c r="AU34" s="434"/>
      <c r="AV34" s="434"/>
      <c r="AW34" s="434"/>
      <c r="AX34" s="434"/>
      <c r="AY34" s="434"/>
      <c r="AZ34" s="434"/>
      <c r="BA34" s="434"/>
      <c r="BB34" s="434"/>
      <c r="BC34" s="434"/>
      <c r="BD34" s="0"/>
      <c r="BE34" s="293"/>
      <c r="BF34" s="293"/>
      <c r="BG34" s="293"/>
      <c r="BH34" s="162"/>
      <c r="BI34" s="337"/>
      <c r="BJ34" s="337"/>
      <c r="BK34" s="177"/>
      <c r="DN34" s="337"/>
      <c r="EE34" s="163"/>
    </row>
    <row r="35" customFormat="false" ht="10.1" hidden="false" customHeight="true" outlineLevel="0" collapsed="false">
      <c r="A35" s="312" t="n">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v>12</v>
      </c>
      <c r="F35" s="313"/>
      <c r="G35" s="314" t="s">
        <v>257</v>
      </c>
      <c r="H35" s="315" t="s">
        <v>281</v>
      </c>
      <c r="I35" s="316" t="n">
        <v>0.9</v>
      </c>
      <c r="J35" s="317" t="n">
        <f aca="false">AF35/80</f>
        <v>0.9</v>
      </c>
      <c r="K35" s="347" t="n">
        <f aca="false">E35*AN35</f>
        <v>72</v>
      </c>
      <c r="L35" s="348"/>
      <c r="M35" s="464" t="n">
        <f aca="false">' Benchmark Schedule'!M35</f>
        <v>0</v>
      </c>
      <c r="N35" s="464" t="n">
        <f aca="false">' Benchmark Schedule'!N35</f>
        <v>1</v>
      </c>
      <c r="O35" s="464" t="n">
        <f aca="false">' Benchmark Schedule'!O35</f>
        <v>1</v>
      </c>
      <c r="P35" s="464" t="n">
        <f aca="false">' Benchmark Schedule'!P35</f>
        <v>0</v>
      </c>
      <c r="Q35" s="464" t="n">
        <f aca="false">' Benchmark Schedule'!Q35</f>
        <v>0</v>
      </c>
      <c r="R35" s="464" t="n">
        <f aca="false">' Benchmark Schedule'!R35</f>
        <v>0</v>
      </c>
      <c r="S35" s="464" t="n">
        <f aca="false">' Benchmark Schedule'!S35</f>
        <v>1</v>
      </c>
      <c r="T35" s="307" t="n">
        <f aca="false">' Benchmark Schedule'!T35</f>
        <v>0</v>
      </c>
      <c r="U35" s="464" t="n">
        <f aca="false">' Benchmark Schedule'!U35</f>
        <v>1</v>
      </c>
      <c r="V35" s="464" t="n">
        <f aca="false">' Benchmark Schedule'!V35</f>
        <v>0</v>
      </c>
      <c r="W35" s="464" t="n">
        <f aca="false">' Benchmark Schedule'!W35</f>
        <v>1</v>
      </c>
      <c r="X35" s="464" t="n">
        <f aca="false">' Benchmark Schedule'!X35</f>
        <v>0</v>
      </c>
      <c r="Y35" s="464" t="n">
        <f aca="false">' Benchmark Schedule'!Y35</f>
        <v>0</v>
      </c>
      <c r="Z35" s="464" t="n">
        <f aca="false">' Benchmark Schedule'!Z35</f>
        <v>1</v>
      </c>
      <c r="AA35" s="464" t="n">
        <f aca="false">' Benchmark Schedule'!AA35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434"/>
      <c r="AW35" s="434"/>
      <c r="AX35" s="434"/>
      <c r="AY35" s="434"/>
      <c r="AZ35" s="434"/>
      <c r="BA35" s="434"/>
      <c r="BB35" s="434"/>
      <c r="BC35" s="434"/>
      <c r="BD35" s="0"/>
      <c r="BE35" s="345"/>
      <c r="BF35" s="345"/>
      <c r="BG35" s="345"/>
      <c r="BH35" s="345"/>
      <c r="BI35" s="345"/>
      <c r="BJ35" s="345"/>
      <c r="BK35" s="177"/>
      <c r="DN35" s="345"/>
      <c r="EE35" s="163"/>
    </row>
    <row r="36" customFormat="false" ht="10.1" hidden="false" customHeight="true" outlineLevel="0" collapsed="false">
      <c r="A36" s="312"/>
      <c r="B36" s="308"/>
      <c r="C36" s="308"/>
      <c r="D36" s="269"/>
      <c r="E36" s="309"/>
      <c r="F36" s="331"/>
      <c r="H36" s="274"/>
      <c r="I36" s="275"/>
      <c r="J36" s="350"/>
      <c r="K36" s="277"/>
      <c r="L36" s="278"/>
      <c r="M36" s="468"/>
      <c r="N36" s="468"/>
      <c r="O36" s="468"/>
      <c r="P36" s="468"/>
      <c r="Q36" s="468"/>
      <c r="R36" s="468"/>
      <c r="S36" s="468"/>
      <c r="T36" s="469"/>
      <c r="U36" s="468"/>
      <c r="V36" s="468"/>
      <c r="W36" s="468"/>
      <c r="X36" s="468"/>
      <c r="Y36" s="468"/>
      <c r="Z36" s="468"/>
      <c r="AA36" s="468"/>
      <c r="AB36" s="471"/>
      <c r="AC36" s="437"/>
      <c r="AD36" s="437"/>
      <c r="AE36" s="437"/>
      <c r="AF36" s="437"/>
      <c r="AG36" s="437"/>
      <c r="AH36" s="437"/>
      <c r="AI36" s="437"/>
      <c r="AJ36" s="437"/>
      <c r="AK36" s="430"/>
      <c r="AL36" s="437"/>
      <c r="AM36" s="430"/>
      <c r="AN36" s="437"/>
      <c r="AU36" s="434"/>
      <c r="AV36" s="434"/>
      <c r="AW36" s="434"/>
      <c r="AX36" s="434"/>
      <c r="AY36" s="434"/>
      <c r="AZ36" s="434"/>
      <c r="BA36" s="434"/>
      <c r="BB36" s="434"/>
      <c r="BC36" s="434"/>
      <c r="BD36" s="0"/>
      <c r="BE36" s="465"/>
      <c r="BF36" s="465"/>
      <c r="BG36" s="465"/>
      <c r="BH36" s="177"/>
      <c r="BI36" s="307"/>
      <c r="BJ36" s="307"/>
      <c r="BK36" s="177"/>
      <c r="DN36" s="307"/>
      <c r="EE36" s="163"/>
    </row>
    <row r="37" s="165" customFormat="true" ht="10.1" hidden="false" customHeight="true" outlineLevel="0" collapsed="false">
      <c r="A37" s="312" t="n">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v>12</v>
      </c>
      <c r="F37" s="326"/>
      <c r="G37" s="351" t="s">
        <v>257</v>
      </c>
      <c r="H37" s="315" t="s">
        <v>282</v>
      </c>
      <c r="I37" s="316" t="n">
        <v>0.9</v>
      </c>
      <c r="J37" s="317" t="n">
        <f aca="false">AF37/80</f>
        <v>0.9</v>
      </c>
      <c r="K37" s="347" t="n">
        <f aca="false">E37*AN37</f>
        <v>72</v>
      </c>
      <c r="L37" s="348"/>
      <c r="M37" s="464" t="n">
        <f aca="false">' Benchmark Schedule'!M37</f>
        <v>0</v>
      </c>
      <c r="N37" s="464" t="n">
        <f aca="false">' Benchmark Schedule'!N37</f>
        <v>1</v>
      </c>
      <c r="O37" s="464" t="n">
        <f aca="false">' Benchmark Schedule'!O37</f>
        <v>0</v>
      </c>
      <c r="P37" s="464" t="n">
        <f aca="false">' Benchmark Schedule'!P37</f>
        <v>1</v>
      </c>
      <c r="Q37" s="464" t="n">
        <f aca="false">' Benchmark Schedule'!Q37</f>
        <v>1</v>
      </c>
      <c r="R37" s="464" t="n">
        <f aca="false">' Benchmark Schedule'!R37</f>
        <v>0</v>
      </c>
      <c r="S37" s="464" t="n">
        <f aca="false">' Benchmark Schedule'!S37</f>
        <v>0</v>
      </c>
      <c r="T37" s="307" t="n">
        <f aca="false">' Benchmark Schedule'!T37</f>
        <v>0</v>
      </c>
      <c r="U37" s="464" t="n">
        <f aca="false">' Benchmark Schedule'!U37</f>
        <v>0</v>
      </c>
      <c r="V37" s="464" t="n">
        <f aca="false">' Benchmark Schedule'!V37</f>
        <v>1</v>
      </c>
      <c r="W37" s="464" t="n">
        <f aca="false">' Benchmark Schedule'!W37</f>
        <v>0</v>
      </c>
      <c r="X37" s="464" t="n">
        <f aca="false">' Benchmark Schedule'!X37</f>
        <v>1</v>
      </c>
      <c r="Y37" s="464" t="n">
        <f aca="false">' Benchmark Schedule'!Y37</f>
        <v>0</v>
      </c>
      <c r="Z37" s="464" t="n">
        <f aca="false">' Benchmark Schedule'!Z37</f>
        <v>0</v>
      </c>
      <c r="AA37" s="464" t="n">
        <f aca="false">' Benchmark Schedule'!AA37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434"/>
      <c r="AW37" s="434"/>
      <c r="AX37" s="434"/>
      <c r="AY37" s="434"/>
      <c r="AZ37" s="434"/>
      <c r="BA37" s="434"/>
      <c r="BB37" s="434"/>
      <c r="BC37" s="434"/>
      <c r="BD37" s="0"/>
      <c r="BE37" s="465"/>
      <c r="BF37" s="465"/>
      <c r="BG37" s="465"/>
      <c r="BH37" s="177"/>
      <c r="BI37" s="307"/>
      <c r="BJ37" s="307"/>
      <c r="BK37" s="177"/>
      <c r="BL37" s="177"/>
      <c r="BM37" s="177"/>
      <c r="BN37" s="177"/>
      <c r="BO37" s="177"/>
      <c r="BP37" s="177"/>
      <c r="BQ37" s="177"/>
      <c r="BR37" s="177"/>
      <c r="BS37" s="177"/>
      <c r="BT37" s="177"/>
      <c r="BU37" s="177"/>
      <c r="BV37" s="177"/>
      <c r="BW37" s="177"/>
      <c r="BX37" s="177"/>
      <c r="BY37" s="177"/>
      <c r="BZ37" s="0"/>
      <c r="CA37" s="0"/>
      <c r="CB37" s="0"/>
      <c r="CC37" s="0"/>
      <c r="CD37" s="0"/>
      <c r="CE37" s="0"/>
      <c r="CF37" s="0"/>
      <c r="CG37" s="0"/>
      <c r="CH37" s="0"/>
      <c r="CI37" s="0"/>
      <c r="CJ37" s="0"/>
      <c r="CK37" s="0"/>
      <c r="CL37" s="177"/>
      <c r="CM37" s="177"/>
      <c r="CN37" s="177"/>
      <c r="CO37" s="177"/>
      <c r="CP37" s="177"/>
      <c r="CQ37" s="177"/>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309"/>
      <c r="F38" s="331"/>
      <c r="G38" s="164"/>
      <c r="H38" s="274"/>
      <c r="I38" s="275"/>
      <c r="J38" s="276"/>
      <c r="K38" s="277"/>
      <c r="L38" s="278"/>
      <c r="M38" s="468"/>
      <c r="N38" s="468"/>
      <c r="O38" s="468"/>
      <c r="P38" s="468"/>
      <c r="Q38" s="468"/>
      <c r="R38" s="468"/>
      <c r="S38" s="468"/>
      <c r="T38" s="469"/>
      <c r="U38" s="468"/>
      <c r="V38" s="468"/>
      <c r="W38" s="468"/>
      <c r="X38" s="468"/>
      <c r="Y38" s="468"/>
      <c r="Z38" s="468"/>
      <c r="AA38" s="468"/>
      <c r="AB38" s="471"/>
      <c r="AC38" s="437"/>
      <c r="AD38" s="437"/>
      <c r="AE38" s="437"/>
      <c r="AF38" s="437"/>
      <c r="AG38" s="437"/>
      <c r="AH38" s="437"/>
      <c r="AI38" s="437"/>
      <c r="AJ38" s="437"/>
      <c r="AK38" s="430"/>
      <c r="AL38" s="437"/>
      <c r="AM38" s="430"/>
      <c r="AN38" s="437"/>
      <c r="AO38" s="430"/>
      <c r="AP38" s="430"/>
      <c r="AQ38" s="430"/>
      <c r="AR38" s="430"/>
      <c r="AS38" s="430"/>
      <c r="AT38" s="430"/>
      <c r="AU38" s="434"/>
      <c r="AV38" s="434"/>
      <c r="AW38" s="434"/>
      <c r="AX38" s="434"/>
      <c r="AY38" s="434"/>
      <c r="AZ38" s="434"/>
      <c r="BA38" s="434"/>
      <c r="BB38" s="434"/>
      <c r="BC38" s="434"/>
      <c r="BD38" s="0"/>
      <c r="BE38" s="465"/>
      <c r="BF38" s="465"/>
      <c r="BG38" s="465"/>
      <c r="BH38" s="177"/>
      <c r="BI38" s="307"/>
      <c r="BJ38" s="307"/>
      <c r="BK38" s="177"/>
      <c r="BL38" s="177"/>
      <c r="BM38" s="177"/>
      <c r="BN38" s="177"/>
      <c r="BO38" s="177"/>
      <c r="BP38" s="177"/>
      <c r="BQ38" s="177"/>
      <c r="BR38" s="177"/>
      <c r="BS38" s="177"/>
      <c r="BT38" s="177"/>
      <c r="BU38" s="177"/>
      <c r="BV38" s="177"/>
      <c r="BW38" s="177"/>
      <c r="BX38" s="177"/>
      <c r="BY38" s="177"/>
      <c r="BZ38" s="0"/>
      <c r="CA38" s="0"/>
      <c r="CB38" s="0"/>
      <c r="CC38" s="0"/>
      <c r="CD38" s="0"/>
      <c r="CE38" s="0"/>
      <c r="CF38" s="0"/>
      <c r="CG38" s="0"/>
      <c r="CH38" s="0"/>
      <c r="CI38" s="0"/>
      <c r="CJ38" s="0"/>
      <c r="CK38" s="0"/>
      <c r="CL38" s="177"/>
      <c r="CM38" s="177"/>
      <c r="CN38" s="177"/>
      <c r="CO38" s="177"/>
      <c r="CP38" s="177"/>
      <c r="CQ38" s="177"/>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v>12</v>
      </c>
      <c r="F39" s="326"/>
      <c r="G39" s="351" t="s">
        <v>257</v>
      </c>
      <c r="H39" s="315" t="s">
        <v>282</v>
      </c>
      <c r="I39" s="316" t="n">
        <v>0.75</v>
      </c>
      <c r="J39" s="317" t="n">
        <f aca="false">AF39/80</f>
        <v>0.75</v>
      </c>
      <c r="K39" s="347" t="n">
        <f aca="false">E39*AN39</f>
        <v>60</v>
      </c>
      <c r="L39" s="348"/>
      <c r="M39" s="464" t="n">
        <f aca="false">' Benchmark Schedule'!M39</f>
        <v>1</v>
      </c>
      <c r="N39" s="464" t="n">
        <f aca="false">' Benchmark Schedule'!N39</f>
        <v>0</v>
      </c>
      <c r="O39" s="464" t="n">
        <f aca="false">' Benchmark Schedule'!O39</f>
        <v>0</v>
      </c>
      <c r="P39" s="464" t="n">
        <f aca="false">' Benchmark Schedule'!P39</f>
        <v>0</v>
      </c>
      <c r="Q39" s="464" t="n">
        <f aca="false">' Benchmark Schedule'!Q39</f>
        <v>0</v>
      </c>
      <c r="R39" s="464" t="n">
        <f aca="false">' Benchmark Schedule'!R39</f>
        <v>1</v>
      </c>
      <c r="S39" s="464" t="n">
        <f aca="false">' Benchmark Schedule'!S39</f>
        <v>0</v>
      </c>
      <c r="T39" s="307" t="n">
        <f aca="false">' Benchmark Schedule'!T39</f>
        <v>0</v>
      </c>
      <c r="U39" s="464" t="n">
        <f aca="false">' Benchmark Schedule'!U39</f>
        <v>0</v>
      </c>
      <c r="V39" s="464" t="n">
        <f aca="false">' Benchmark Schedule'!V39</f>
        <v>1</v>
      </c>
      <c r="W39" s="464" t="n">
        <f aca="false">' Benchmark Schedule'!W39</f>
        <v>1</v>
      </c>
      <c r="X39" s="464" t="n">
        <f aca="false">' Benchmark Schedule'!X39</f>
        <v>0</v>
      </c>
      <c r="Y39" s="464" t="n">
        <f aca="false">' Benchmark Schedule'!Y39</f>
        <v>0</v>
      </c>
      <c r="Z39" s="464" t="n">
        <f aca="false">' Benchmark Schedule'!Z39</f>
        <v>1</v>
      </c>
      <c r="AA39" s="464" t="n">
        <f aca="false">' Benchmark Schedule'!AA39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434"/>
      <c r="AW39" s="434"/>
      <c r="AX39" s="434"/>
      <c r="AY39" s="434"/>
      <c r="AZ39" s="434"/>
      <c r="BA39" s="434"/>
      <c r="BB39" s="434"/>
      <c r="BC39" s="434"/>
      <c r="BD39" s="0"/>
      <c r="BE39" s="465"/>
      <c r="BF39" s="465"/>
      <c r="BG39" s="465"/>
      <c r="BH39" s="177"/>
      <c r="BI39" s="307"/>
      <c r="BJ39" s="307"/>
      <c r="BK39" s="177"/>
      <c r="DN39" s="307"/>
      <c r="EE39" s="163"/>
    </row>
    <row r="40" s="165" customFormat="true" ht="10.1" hidden="false" customHeight="true" outlineLevel="0" collapsed="false">
      <c r="A40" s="312"/>
      <c r="B40" s="308"/>
      <c r="C40" s="308"/>
      <c r="D40" s="269"/>
      <c r="E40" s="309"/>
      <c r="F40" s="331"/>
      <c r="G40" s="172"/>
      <c r="H40" s="274"/>
      <c r="I40" s="275"/>
      <c r="J40" s="276"/>
      <c r="K40" s="277"/>
      <c r="L40" s="278"/>
      <c r="M40" s="468"/>
      <c r="N40" s="468"/>
      <c r="O40" s="468"/>
      <c r="P40" s="468"/>
      <c r="Q40" s="468"/>
      <c r="R40" s="468"/>
      <c r="S40" s="468"/>
      <c r="T40" s="469"/>
      <c r="U40" s="468"/>
      <c r="V40" s="468"/>
      <c r="W40" s="468"/>
      <c r="X40" s="468"/>
      <c r="Y40" s="468"/>
      <c r="Z40" s="468"/>
      <c r="AA40" s="468"/>
      <c r="AB40" s="471"/>
      <c r="AC40" s="437"/>
      <c r="AD40" s="437"/>
      <c r="AE40" s="437"/>
      <c r="AF40" s="437"/>
      <c r="AG40" s="437"/>
      <c r="AH40" s="437"/>
      <c r="AI40" s="437"/>
      <c r="AJ40" s="437"/>
      <c r="AK40" s="430"/>
      <c r="AL40" s="437"/>
      <c r="AM40" s="430"/>
      <c r="AN40" s="437"/>
      <c r="AO40" s="430"/>
      <c r="AP40" s="430"/>
      <c r="AQ40" s="430"/>
      <c r="AR40" s="430"/>
      <c r="AS40" s="430"/>
      <c r="AT40" s="430"/>
      <c r="AU40" s="434"/>
      <c r="AV40" s="434"/>
      <c r="AW40" s="434"/>
      <c r="AX40" s="434"/>
      <c r="AY40" s="434"/>
      <c r="AZ40" s="434"/>
      <c r="BA40" s="434"/>
      <c r="BB40" s="434"/>
      <c r="BC40" s="434"/>
      <c r="BD40" s="0"/>
      <c r="BE40" s="465"/>
      <c r="BF40" s="465"/>
      <c r="BG40" s="465"/>
      <c r="BH40" s="177"/>
      <c r="BI40" s="307"/>
      <c r="BJ40" s="307"/>
      <c r="BK40" s="177"/>
      <c r="BL40" s="177"/>
      <c r="BM40" s="177"/>
      <c r="BN40" s="177"/>
      <c r="BO40" s="177"/>
      <c r="BP40" s="177"/>
      <c r="BQ40" s="177"/>
      <c r="BR40" s="177"/>
      <c r="BS40" s="177"/>
      <c r="BT40" s="177"/>
      <c r="BU40" s="177"/>
      <c r="BV40" s="177"/>
      <c r="BW40" s="177"/>
      <c r="BX40" s="177"/>
      <c r="BY40" s="177"/>
      <c r="BZ40" s="0"/>
      <c r="CA40" s="0"/>
      <c r="CB40" s="0"/>
      <c r="CC40" s="0"/>
      <c r="CD40" s="0"/>
      <c r="CE40" s="0"/>
      <c r="CF40" s="0"/>
      <c r="CG40" s="0"/>
      <c r="CH40" s="0"/>
      <c r="CI40" s="0"/>
      <c r="CJ40" s="0"/>
      <c r="CK40" s="0"/>
      <c r="CL40" s="177"/>
      <c r="CM40" s="177"/>
      <c r="CN40" s="177"/>
      <c r="CO40" s="177"/>
      <c r="CP40" s="177"/>
      <c r="CQ40" s="177"/>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v>12</v>
      </c>
      <c r="F41" s="326"/>
      <c r="G41" s="351" t="s">
        <v>257</v>
      </c>
      <c r="H41" s="315" t="s">
        <v>282</v>
      </c>
      <c r="I41" s="316" t="n">
        <v>0.9</v>
      </c>
      <c r="J41" s="317" t="n">
        <f aca="false">AF41/80</f>
        <v>0.9</v>
      </c>
      <c r="K41" s="347" t="n">
        <f aca="false">E41*AN41</f>
        <v>72</v>
      </c>
      <c r="L41" s="348"/>
      <c r="M41" s="464" t="n">
        <f aca="false">' Benchmark Schedule'!M41</f>
        <v>0</v>
      </c>
      <c r="N41" s="464" t="n">
        <f aca="false">' Benchmark Schedule'!N41</f>
        <v>0</v>
      </c>
      <c r="O41" s="464" t="n">
        <f aca="false">' Benchmark Schedule'!O41</f>
        <v>1</v>
      </c>
      <c r="P41" s="464" t="n">
        <f aca="false">' Benchmark Schedule'!P41</f>
        <v>0</v>
      </c>
      <c r="Q41" s="464" t="n">
        <f aca="false">' Benchmark Schedule'!Q41</f>
        <v>1</v>
      </c>
      <c r="R41" s="464" t="n">
        <f aca="false">' Benchmark Schedule'!R41</f>
        <v>0</v>
      </c>
      <c r="S41" s="464" t="n">
        <f aca="false">' Benchmark Schedule'!S41</f>
        <v>1</v>
      </c>
      <c r="T41" s="307" t="n">
        <f aca="false">' Benchmark Schedule'!T41</f>
        <v>0</v>
      </c>
      <c r="U41" s="464" t="n">
        <f aca="false">' Benchmark Schedule'!U41</f>
        <v>1</v>
      </c>
      <c r="V41" s="464" t="n">
        <f aca="false">' Benchmark Schedule'!V41</f>
        <v>0</v>
      </c>
      <c r="W41" s="464" t="n">
        <f aca="false">' Benchmark Schedule'!W41</f>
        <v>1</v>
      </c>
      <c r="X41" s="464" t="n">
        <f aca="false">' Benchmark Schedule'!X41</f>
        <v>0</v>
      </c>
      <c r="Y41" s="464" t="n">
        <f aca="false">' Benchmark Schedule'!Y41</f>
        <v>1</v>
      </c>
      <c r="Z41" s="464" t="n">
        <f aca="false">' Benchmark Schedule'!Z41</f>
        <v>0</v>
      </c>
      <c r="AA41" s="464" t="n">
        <f aca="false">' Benchmark Schedule'!AA41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434"/>
      <c r="AW41" s="434"/>
      <c r="AX41" s="434"/>
      <c r="AY41" s="434"/>
      <c r="AZ41" s="434"/>
      <c r="BA41" s="434"/>
      <c r="BB41" s="434"/>
      <c r="BC41" s="434"/>
      <c r="BD41" s="0"/>
      <c r="BE41" s="465"/>
      <c r="BF41" s="465"/>
      <c r="BG41" s="465"/>
      <c r="BH41" s="177"/>
      <c r="BI41" s="307"/>
      <c r="BJ41" s="307"/>
      <c r="BK41" s="177"/>
      <c r="BL41" s="177"/>
      <c r="BM41" s="177"/>
      <c r="BN41" s="177"/>
      <c r="BO41" s="177"/>
      <c r="BP41" s="177"/>
      <c r="BQ41" s="177"/>
      <c r="BR41" s="177"/>
      <c r="BS41" s="177"/>
      <c r="BT41" s="177"/>
      <c r="BU41" s="177"/>
      <c r="BV41" s="177"/>
      <c r="BW41" s="177"/>
      <c r="BX41" s="177"/>
      <c r="BY41" s="177"/>
      <c r="BZ41" s="0"/>
      <c r="CA41" s="0"/>
      <c r="CB41" s="0"/>
      <c r="CC41" s="0"/>
      <c r="CD41" s="0"/>
      <c r="CE41" s="0"/>
      <c r="CF41" s="0"/>
      <c r="CG41" s="0"/>
      <c r="CH41" s="0"/>
      <c r="CI41" s="0"/>
      <c r="CJ41" s="0"/>
      <c r="CK41" s="0"/>
      <c r="CL41" s="177"/>
      <c r="CM41" s="177"/>
      <c r="CN41" s="177"/>
      <c r="CO41" s="177"/>
      <c r="CP41" s="177"/>
      <c r="CQ41" s="177"/>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303"/>
      <c r="F42" s="331"/>
      <c r="H42" s="274"/>
      <c r="I42" s="275"/>
      <c r="J42" s="276"/>
      <c r="K42" s="258"/>
      <c r="L42" s="221"/>
      <c r="M42" s="468"/>
      <c r="N42" s="468"/>
      <c r="O42" s="468"/>
      <c r="P42" s="468"/>
      <c r="Q42" s="468"/>
      <c r="R42" s="468"/>
      <c r="S42" s="468"/>
      <c r="T42" s="469"/>
      <c r="U42" s="468"/>
      <c r="V42" s="468"/>
      <c r="W42" s="468"/>
      <c r="X42" s="468"/>
      <c r="Y42" s="468"/>
      <c r="Z42" s="468"/>
      <c r="AA42" s="468"/>
      <c r="AB42" s="471"/>
      <c r="AC42" s="437"/>
      <c r="AD42" s="437"/>
      <c r="AE42" s="437"/>
      <c r="AF42" s="437"/>
      <c r="AG42" s="437"/>
      <c r="AH42" s="437"/>
      <c r="AI42" s="437"/>
      <c r="AJ42" s="437"/>
      <c r="AK42" s="430"/>
      <c r="AL42" s="437"/>
      <c r="AM42" s="430"/>
      <c r="AN42" s="437"/>
      <c r="AU42" s="434"/>
      <c r="AV42" s="434"/>
      <c r="AW42" s="434"/>
      <c r="AX42" s="434"/>
      <c r="AY42" s="434"/>
      <c r="AZ42" s="434"/>
      <c r="BA42" s="434"/>
      <c r="BB42" s="434"/>
      <c r="BC42" s="434"/>
      <c r="BD42" s="0"/>
      <c r="BE42" s="289"/>
      <c r="BF42" s="289"/>
      <c r="BG42" s="289"/>
      <c r="BH42" s="177"/>
      <c r="BI42" s="307"/>
      <c r="BJ42" s="307"/>
      <c r="BK42" s="177"/>
      <c r="DN42" s="307"/>
    </row>
    <row r="43" s="165" customFormat="true" ht="10.1" hidden="false" customHeight="true" outlineLevel="0" collapsed="false">
      <c r="A43" s="312" t="n">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v>12</v>
      </c>
      <c r="F43" s="326"/>
      <c r="G43" s="351" t="s">
        <v>257</v>
      </c>
      <c r="H43" s="315" t="s">
        <v>282</v>
      </c>
      <c r="I43" s="316" t="n">
        <v>0.75</v>
      </c>
      <c r="J43" s="317" t="n">
        <f aca="false">AF43/80</f>
        <v>0.75</v>
      </c>
      <c r="K43" s="347" t="n">
        <f aca="false">E43*AN43</f>
        <v>60</v>
      </c>
      <c r="L43" s="348"/>
      <c r="M43" s="464" t="n">
        <f aca="false">' Benchmark Schedule'!M43</f>
        <v>0</v>
      </c>
      <c r="N43" s="464" t="n">
        <f aca="false">' Benchmark Schedule'!N43</f>
        <v>1</v>
      </c>
      <c r="O43" s="464" t="n">
        <f aca="false">' Benchmark Schedule'!O43</f>
        <v>0</v>
      </c>
      <c r="P43" s="464" t="n">
        <f aca="false">' Benchmark Schedule'!P43</f>
        <v>1</v>
      </c>
      <c r="Q43" s="464" t="n">
        <f aca="false">' Benchmark Schedule'!Q43</f>
        <v>1</v>
      </c>
      <c r="R43" s="464" t="n">
        <f aca="false">' Benchmark Schedule'!R43</f>
        <v>0</v>
      </c>
      <c r="S43" s="464" t="n">
        <f aca="false">' Benchmark Schedule'!S43</f>
        <v>0</v>
      </c>
      <c r="T43" s="307" t="n">
        <f aca="false">' Benchmark Schedule'!T43</f>
        <v>0</v>
      </c>
      <c r="U43" s="464" t="n">
        <f aca="false">' Benchmark Schedule'!U43</f>
        <v>0</v>
      </c>
      <c r="V43" s="464" t="n">
        <f aca="false">' Benchmark Schedule'!V43</f>
        <v>0</v>
      </c>
      <c r="W43" s="464" t="n">
        <f aca="false">' Benchmark Schedule'!W43</f>
        <v>0</v>
      </c>
      <c r="X43" s="464" t="n">
        <f aca="false">' Benchmark Schedule'!X43</f>
        <v>0</v>
      </c>
      <c r="Y43" s="464" t="n">
        <f aca="false">' Benchmark Schedule'!Y43</f>
        <v>1</v>
      </c>
      <c r="Z43" s="464" t="n">
        <f aca="false">' Benchmark Schedule'!Z43</f>
        <v>0</v>
      </c>
      <c r="AA43" s="464" t="n">
        <f aca="false">' Benchmark Schedule'!AA43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434"/>
      <c r="AW43" s="434"/>
      <c r="AX43" s="434"/>
      <c r="AY43" s="434"/>
      <c r="AZ43" s="434"/>
      <c r="BA43" s="434"/>
      <c r="BB43" s="434"/>
      <c r="BC43" s="434"/>
      <c r="BD43" s="0"/>
      <c r="BE43" s="289"/>
      <c r="BF43" s="289"/>
      <c r="BG43" s="289"/>
      <c r="BH43" s="177"/>
      <c r="BI43" s="307"/>
      <c r="BJ43" s="307"/>
      <c r="BK43" s="177"/>
      <c r="BL43" s="177"/>
      <c r="BM43" s="177"/>
      <c r="BN43" s="177"/>
      <c r="BO43" s="177"/>
      <c r="BP43" s="177"/>
      <c r="BQ43" s="177"/>
      <c r="BR43" s="177"/>
      <c r="BS43" s="177"/>
      <c r="BT43" s="177"/>
      <c r="BU43" s="177"/>
      <c r="BV43" s="177"/>
      <c r="BW43" s="177"/>
      <c r="BX43" s="177"/>
      <c r="BY43" s="177"/>
      <c r="BZ43" s="0"/>
      <c r="CA43" s="0"/>
      <c r="CB43" s="0"/>
      <c r="CC43" s="0"/>
      <c r="CD43" s="0"/>
      <c r="CE43" s="0"/>
      <c r="CF43" s="0"/>
      <c r="CG43" s="0"/>
      <c r="CH43" s="0"/>
      <c r="CI43" s="0"/>
      <c r="CJ43" s="0"/>
      <c r="CK43" s="0"/>
      <c r="CL43" s="177"/>
      <c r="CM43" s="177"/>
      <c r="CN43" s="177"/>
      <c r="CO43" s="177"/>
      <c r="CP43" s="177"/>
      <c r="CQ43" s="177"/>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303"/>
      <c r="F44" s="331"/>
      <c r="H44" s="274"/>
      <c r="I44" s="275"/>
      <c r="J44" s="350"/>
      <c r="K44" s="277"/>
      <c r="L44" s="278"/>
      <c r="M44" s="468"/>
      <c r="N44" s="468"/>
      <c r="O44" s="468"/>
      <c r="P44" s="468"/>
      <c r="Q44" s="468"/>
      <c r="R44" s="468"/>
      <c r="S44" s="468"/>
      <c r="T44" s="469"/>
      <c r="U44" s="468"/>
      <c r="V44" s="468"/>
      <c r="W44" s="468"/>
      <c r="X44" s="468"/>
      <c r="Y44" s="468"/>
      <c r="Z44" s="468"/>
      <c r="AA44" s="468"/>
      <c r="AB44" s="471"/>
      <c r="AC44" s="437"/>
      <c r="AD44" s="437"/>
      <c r="AE44" s="437"/>
      <c r="AF44" s="437"/>
      <c r="AG44" s="437"/>
      <c r="AH44" s="437"/>
      <c r="AI44" s="437"/>
      <c r="AJ44" s="437"/>
      <c r="AK44" s="430"/>
      <c r="AL44" s="437"/>
      <c r="AM44" s="430"/>
      <c r="AN44" s="437"/>
      <c r="AU44" s="434"/>
      <c r="AV44" s="434"/>
      <c r="AW44" s="434"/>
      <c r="AX44" s="434"/>
      <c r="AY44" s="434"/>
      <c r="AZ44" s="434"/>
      <c r="BA44" s="434"/>
      <c r="BB44" s="434"/>
      <c r="BC44" s="434"/>
      <c r="BD44" s="0"/>
      <c r="BE44" s="289"/>
      <c r="BF44" s="289"/>
      <c r="BG44" s="289"/>
      <c r="BH44" s="177"/>
      <c r="BI44" s="307"/>
      <c r="BJ44" s="307"/>
      <c r="BK44" s="177"/>
      <c r="DN44" s="307"/>
    </row>
    <row r="45" customFormat="false" ht="10.1" hidden="false" customHeight="true" outlineLevel="0" collapsed="false">
      <c r="A45" s="312" t="n">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v>12</v>
      </c>
      <c r="F45" s="326"/>
      <c r="G45" s="351" t="s">
        <v>257</v>
      </c>
      <c r="H45" s="315" t="s">
        <v>282</v>
      </c>
      <c r="I45" s="316" t="n">
        <v>0.6</v>
      </c>
      <c r="J45" s="317" t="n">
        <f aca="false">AF45/80</f>
        <v>0.6</v>
      </c>
      <c r="K45" s="347" t="n">
        <f aca="false">E45*AN45</f>
        <v>48</v>
      </c>
      <c r="L45" s="348"/>
      <c r="M45" s="464" t="n">
        <f aca="false">' Benchmark Schedule'!M45</f>
        <v>0</v>
      </c>
      <c r="N45" s="464" t="n">
        <f aca="false">' Benchmark Schedule'!N45</f>
        <v>0</v>
      </c>
      <c r="O45" s="464" t="n">
        <f aca="false">' Benchmark Schedule'!O45</f>
        <v>1</v>
      </c>
      <c r="P45" s="464" t="n">
        <f aca="false">' Benchmark Schedule'!P45</f>
        <v>0</v>
      </c>
      <c r="Q45" s="464" t="n">
        <f aca="false">' Benchmark Schedule'!Q45</f>
        <v>0</v>
      </c>
      <c r="R45" s="464" t="n">
        <f aca="false">' Benchmark Schedule'!R45</f>
        <v>1</v>
      </c>
      <c r="S45" s="464" t="n">
        <f aca="false">' Benchmark Schedule'!S45</f>
        <v>0</v>
      </c>
      <c r="T45" s="307" t="n">
        <f aca="false">' Benchmark Schedule'!T45</f>
        <v>0</v>
      </c>
      <c r="U45" s="464" t="n">
        <f aca="false">' Benchmark Schedule'!U45</f>
        <v>0</v>
      </c>
      <c r="V45" s="464" t="n">
        <f aca="false">' Benchmark Schedule'!V45</f>
        <v>0</v>
      </c>
      <c r="W45" s="464" t="n">
        <f aca="false">' Benchmark Schedule'!W45</f>
        <v>0</v>
      </c>
      <c r="X45" s="464" t="n">
        <f aca="false">' Benchmark Schedule'!X45</f>
        <v>1</v>
      </c>
      <c r="Y45" s="464" t="n">
        <f aca="false">' Benchmark Schedule'!Y45</f>
        <v>0</v>
      </c>
      <c r="Z45" s="464" t="n">
        <f aca="false">' Benchmark Schedule'!Z45</f>
        <v>1</v>
      </c>
      <c r="AA45" s="464" t="n">
        <f aca="false">' Benchmark Schedule'!AA45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434"/>
      <c r="AW45" s="434"/>
      <c r="AX45" s="434"/>
      <c r="AY45" s="434"/>
      <c r="AZ45" s="434"/>
      <c r="BA45" s="434"/>
      <c r="BB45" s="434"/>
      <c r="BC45" s="434"/>
      <c r="BD45" s="0"/>
      <c r="BE45" s="289"/>
      <c r="BF45" s="289"/>
      <c r="BG45" s="289"/>
      <c r="BH45" s="177"/>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309"/>
      <c r="F46" s="331"/>
      <c r="H46" s="274"/>
      <c r="I46" s="275"/>
      <c r="J46" s="350"/>
      <c r="K46" s="277"/>
      <c r="L46" s="278"/>
      <c r="M46" s="462"/>
      <c r="N46" s="462"/>
      <c r="O46" s="462"/>
      <c r="P46" s="462"/>
      <c r="Q46" s="462"/>
      <c r="R46" s="462"/>
      <c r="S46" s="462"/>
      <c r="T46" s="472"/>
      <c r="U46" s="462"/>
      <c r="V46" s="462"/>
      <c r="W46" s="462"/>
      <c r="X46" s="462"/>
      <c r="Y46" s="462"/>
      <c r="Z46" s="462"/>
      <c r="AA46" s="462"/>
      <c r="AB46" s="471"/>
      <c r="AC46" s="437"/>
      <c r="AD46" s="437"/>
      <c r="AE46" s="437"/>
      <c r="AF46" s="437"/>
      <c r="AG46" s="437"/>
      <c r="AH46" s="437"/>
      <c r="AI46" s="437"/>
      <c r="AJ46" s="437"/>
      <c r="AK46" s="430"/>
      <c r="AL46" s="437"/>
      <c r="AM46" s="430"/>
      <c r="AN46" s="437"/>
      <c r="AU46" s="434"/>
      <c r="AV46" s="434"/>
      <c r="AW46" s="434"/>
      <c r="AX46" s="434"/>
      <c r="AY46" s="434"/>
      <c r="AZ46" s="434"/>
      <c r="BA46" s="434"/>
      <c r="BB46" s="434"/>
      <c r="BC46" s="434"/>
      <c r="BD46" s="0"/>
      <c r="BE46" s="289"/>
      <c r="BF46" s="289"/>
      <c r="BG46" s="289"/>
      <c r="BH46" s="177"/>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v>12</v>
      </c>
      <c r="F47" s="326"/>
      <c r="G47" s="351" t="s">
        <v>256</v>
      </c>
      <c r="H47" s="315" t="s">
        <v>282</v>
      </c>
      <c r="I47" s="316" t="n">
        <v>0</v>
      </c>
      <c r="J47" s="317" t="n">
        <f aca="false">AF47/80</f>
        <v>0</v>
      </c>
      <c r="K47" s="347" t="n">
        <f aca="false">E47*AN47</f>
        <v>0</v>
      </c>
      <c r="L47" s="348"/>
      <c r="M47" s="464" t="n">
        <f aca="false">' Benchmark Schedule'!M47</f>
        <v>0</v>
      </c>
      <c r="N47" s="464" t="n">
        <f aca="false">' Benchmark Schedule'!N47</f>
        <v>0</v>
      </c>
      <c r="O47" s="464" t="n">
        <f aca="false">' Benchmark Schedule'!O47</f>
        <v>0</v>
      </c>
      <c r="P47" s="464" t="n">
        <f aca="false">' Benchmark Schedule'!P47</f>
        <v>0</v>
      </c>
      <c r="Q47" s="464" t="n">
        <f aca="false">' Benchmark Schedule'!Q47</f>
        <v>0</v>
      </c>
      <c r="R47" s="464" t="n">
        <f aca="false">' Benchmark Schedule'!R47</f>
        <v>0</v>
      </c>
      <c r="S47" s="464" t="n">
        <f aca="false">' Benchmark Schedule'!S47</f>
        <v>0</v>
      </c>
      <c r="T47" s="307" t="n">
        <f aca="false">' Benchmark Schedule'!T47</f>
        <v>0</v>
      </c>
      <c r="U47" s="464" t="n">
        <f aca="false">' Benchmark Schedule'!U47</f>
        <v>0</v>
      </c>
      <c r="V47" s="464" t="n">
        <f aca="false">' Benchmark Schedule'!V47</f>
        <v>0</v>
      </c>
      <c r="W47" s="464" t="n">
        <f aca="false">' Benchmark Schedule'!W47</f>
        <v>0</v>
      </c>
      <c r="X47" s="464" t="n">
        <f aca="false">' Benchmark Schedule'!X47</f>
        <v>0</v>
      </c>
      <c r="Y47" s="464" t="n">
        <f aca="false">' Benchmark Schedule'!Y47</f>
        <v>0</v>
      </c>
      <c r="Z47" s="464" t="n">
        <f aca="false">' Benchmark Schedule'!Z47</f>
        <v>0</v>
      </c>
      <c r="AA47" s="464" t="n">
        <f aca="false">' Benchmark Schedule'!AA47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434"/>
      <c r="AW47" s="434"/>
      <c r="AX47" s="434"/>
      <c r="AY47" s="434"/>
      <c r="AZ47" s="434"/>
      <c r="BA47" s="434"/>
      <c r="BB47" s="434"/>
      <c r="BC47" s="434"/>
      <c r="BD47" s="0"/>
      <c r="BE47" s="289"/>
      <c r="BF47" s="289"/>
      <c r="BG47" s="289"/>
      <c r="BH47" s="177"/>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309"/>
      <c r="F48" s="310"/>
      <c r="G48" s="310"/>
      <c r="H48" s="303"/>
      <c r="I48" s="304"/>
      <c r="J48" s="276"/>
      <c r="K48" s="277"/>
      <c r="L48" s="278"/>
      <c r="M48" s="462"/>
      <c r="N48" s="462"/>
      <c r="O48" s="462"/>
      <c r="P48" s="462"/>
      <c r="Q48" s="462"/>
      <c r="R48" s="462"/>
      <c r="S48" s="462"/>
      <c r="T48" s="472"/>
      <c r="U48" s="462"/>
      <c r="V48" s="462"/>
      <c r="W48" s="462"/>
      <c r="X48" s="462"/>
      <c r="Y48" s="462"/>
      <c r="Z48" s="462"/>
      <c r="AA48" s="462"/>
      <c r="AB48" s="471"/>
      <c r="AC48" s="437"/>
      <c r="AD48" s="437"/>
      <c r="AE48" s="437"/>
      <c r="AF48" s="437"/>
      <c r="AG48" s="437"/>
      <c r="AH48" s="437"/>
      <c r="AI48" s="437"/>
      <c r="AJ48" s="437"/>
      <c r="AK48" s="430"/>
      <c r="AL48" s="437"/>
      <c r="AM48" s="430"/>
      <c r="AN48" s="437"/>
      <c r="AU48" s="434"/>
      <c r="AV48" s="434"/>
      <c r="AW48" s="434"/>
      <c r="AX48" s="434"/>
      <c r="AY48" s="434"/>
      <c r="AZ48" s="434"/>
      <c r="BA48" s="434"/>
      <c r="BB48" s="434"/>
      <c r="BC48" s="434"/>
      <c r="BD48" s="0"/>
      <c r="BE48" s="289"/>
      <c r="BF48" s="289"/>
      <c r="BG48" s="289"/>
      <c r="BH48" s="177"/>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v>12</v>
      </c>
      <c r="F49" s="314"/>
      <c r="G49" s="314" t="s">
        <v>257</v>
      </c>
      <c r="H49" s="315" t="s">
        <v>282</v>
      </c>
      <c r="I49" s="473" t="n">
        <v>0</v>
      </c>
      <c r="J49" s="317" t="n">
        <f aca="false">AF49/80</f>
        <v>0</v>
      </c>
      <c r="K49" s="347" t="n">
        <f aca="false">E49*AN49</f>
        <v>0</v>
      </c>
      <c r="L49" s="348"/>
      <c r="M49" s="464" t="n">
        <f aca="false">' Benchmark Schedule'!M49</f>
        <v>0</v>
      </c>
      <c r="N49" s="464" t="n">
        <f aca="false">' Benchmark Schedule'!N49</f>
        <v>0</v>
      </c>
      <c r="O49" s="464" t="n">
        <f aca="false">' Benchmark Schedule'!O49</f>
        <v>0</v>
      </c>
      <c r="P49" s="464" t="n">
        <f aca="false">' Benchmark Schedule'!P49</f>
        <v>0</v>
      </c>
      <c r="Q49" s="464" t="n">
        <f aca="false">' Benchmark Schedule'!Q49</f>
        <v>0</v>
      </c>
      <c r="R49" s="464" t="n">
        <f aca="false">' Benchmark Schedule'!R49</f>
        <v>0</v>
      </c>
      <c r="S49" s="464" t="n">
        <f aca="false">' Benchmark Schedule'!S49</f>
        <v>0</v>
      </c>
      <c r="T49" s="307" t="n">
        <f aca="false">' Benchmark Schedule'!T49</f>
        <v>0</v>
      </c>
      <c r="U49" s="464" t="n">
        <f aca="false">' Benchmark Schedule'!U49</f>
        <v>0</v>
      </c>
      <c r="V49" s="464" t="n">
        <f aca="false">' Benchmark Schedule'!V49</f>
        <v>0</v>
      </c>
      <c r="W49" s="464" t="n">
        <f aca="false">' Benchmark Schedule'!W49</f>
        <v>0</v>
      </c>
      <c r="X49" s="464" t="n">
        <f aca="false">' Benchmark Schedule'!X49</f>
        <v>0</v>
      </c>
      <c r="Y49" s="464" t="n">
        <f aca="false">' Benchmark Schedule'!Y49</f>
        <v>0</v>
      </c>
      <c r="Z49" s="464" t="n">
        <f aca="false">' Benchmark Schedule'!Z49</f>
        <v>0</v>
      </c>
      <c r="AA49" s="464" t="n">
        <f aca="false">' Benchmark Schedule'!AA49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434"/>
      <c r="AW49" s="434"/>
      <c r="AX49" s="434"/>
      <c r="AY49" s="434"/>
      <c r="AZ49" s="434"/>
      <c r="BA49" s="434"/>
      <c r="BB49" s="434"/>
      <c r="BC49" s="434"/>
      <c r="BD49" s="0"/>
      <c r="BE49" s="289"/>
      <c r="BF49" s="289"/>
      <c r="BG49" s="289"/>
      <c r="BH49" s="177"/>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303"/>
      <c r="F50" s="310"/>
      <c r="G50" s="289"/>
      <c r="H50" s="303"/>
      <c r="I50" s="304"/>
      <c r="J50" s="350"/>
      <c r="K50" s="277"/>
      <c r="L50" s="278"/>
      <c r="M50" s="462"/>
      <c r="N50" s="462"/>
      <c r="O50" s="462"/>
      <c r="P50" s="462"/>
      <c r="Q50" s="462"/>
      <c r="R50" s="462"/>
      <c r="S50" s="462"/>
      <c r="T50" s="472"/>
      <c r="U50" s="462"/>
      <c r="V50" s="462"/>
      <c r="W50" s="462"/>
      <c r="X50" s="462"/>
      <c r="Y50" s="462"/>
      <c r="Z50" s="462"/>
      <c r="AA50" s="462"/>
      <c r="AB50" s="471"/>
      <c r="AC50" s="437"/>
      <c r="AD50" s="437"/>
      <c r="AE50" s="437"/>
      <c r="AF50" s="437"/>
      <c r="AG50" s="437"/>
      <c r="AH50" s="437"/>
      <c r="AI50" s="437"/>
      <c r="AJ50" s="437"/>
      <c r="AK50" s="430"/>
      <c r="AL50" s="437"/>
      <c r="AM50" s="430"/>
      <c r="AN50" s="437"/>
      <c r="AU50" s="434"/>
      <c r="AV50" s="434"/>
      <c r="AW50" s="434"/>
      <c r="AX50" s="434"/>
      <c r="AY50" s="434"/>
      <c r="AZ50" s="434"/>
      <c r="BA50" s="434"/>
      <c r="BB50" s="434"/>
      <c r="BC50" s="434"/>
      <c r="BD50" s="0"/>
      <c r="BE50" s="289"/>
      <c r="BF50" s="289"/>
      <c r="BG50" s="289"/>
      <c r="BH50" s="177"/>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v>12</v>
      </c>
      <c r="F51" s="314"/>
      <c r="G51" s="314" t="s">
        <v>257</v>
      </c>
      <c r="H51" s="315" t="s">
        <v>282</v>
      </c>
      <c r="I51" s="473" t="n">
        <v>0</v>
      </c>
      <c r="J51" s="317" t="n">
        <f aca="false">AF51/80</f>
        <v>0</v>
      </c>
      <c r="K51" s="347" t="n">
        <f aca="false">E51*AN51</f>
        <v>0</v>
      </c>
      <c r="L51" s="348"/>
      <c r="M51" s="464" t="n">
        <f aca="false">' Benchmark Schedule'!M51</f>
        <v>0</v>
      </c>
      <c r="N51" s="464" t="n">
        <f aca="false">' Benchmark Schedule'!N51</f>
        <v>0</v>
      </c>
      <c r="O51" s="464" t="n">
        <f aca="false">' Benchmark Schedule'!O51</f>
        <v>0</v>
      </c>
      <c r="P51" s="464" t="n">
        <f aca="false">' Benchmark Schedule'!P51</f>
        <v>0</v>
      </c>
      <c r="Q51" s="464" t="n">
        <f aca="false">' Benchmark Schedule'!Q51</f>
        <v>0</v>
      </c>
      <c r="R51" s="464" t="n">
        <f aca="false">' Benchmark Schedule'!R51</f>
        <v>0</v>
      </c>
      <c r="S51" s="464" t="n">
        <f aca="false">' Benchmark Schedule'!S51</f>
        <v>0</v>
      </c>
      <c r="T51" s="307" t="n">
        <f aca="false">' Benchmark Schedule'!T51</f>
        <v>0</v>
      </c>
      <c r="U51" s="464" t="n">
        <f aca="false">' Benchmark Schedule'!U51</f>
        <v>0</v>
      </c>
      <c r="V51" s="464" t="n">
        <f aca="false">' Benchmark Schedule'!V51</f>
        <v>0</v>
      </c>
      <c r="W51" s="464" t="n">
        <f aca="false">' Benchmark Schedule'!W51</f>
        <v>0</v>
      </c>
      <c r="X51" s="464" t="n">
        <f aca="false">' Benchmark Schedule'!X51</f>
        <v>0</v>
      </c>
      <c r="Y51" s="464" t="n">
        <f aca="false">' Benchmark Schedule'!Y51</f>
        <v>0</v>
      </c>
      <c r="Z51" s="464" t="n">
        <f aca="false">' Benchmark Schedule'!Z51</f>
        <v>0</v>
      </c>
      <c r="AA51" s="464" t="n">
        <f aca="false">' Benchmark Schedule'!AA51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434"/>
      <c r="AW51" s="434"/>
      <c r="AX51" s="434"/>
      <c r="AY51" s="434"/>
      <c r="AZ51" s="434"/>
      <c r="BA51" s="434"/>
      <c r="BB51" s="434"/>
      <c r="BC51" s="434"/>
      <c r="BD51" s="0"/>
      <c r="BE51" s="289"/>
      <c r="BF51" s="289"/>
      <c r="BG51" s="289"/>
      <c r="BH51" s="177"/>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309"/>
      <c r="F52" s="289"/>
      <c r="G52" s="310"/>
      <c r="H52" s="274"/>
      <c r="I52" s="304"/>
      <c r="J52" s="350"/>
      <c r="K52" s="277"/>
      <c r="L52" s="278"/>
      <c r="M52" s="462"/>
      <c r="N52" s="462"/>
      <c r="O52" s="462"/>
      <c r="P52" s="462"/>
      <c r="Q52" s="462"/>
      <c r="R52" s="462"/>
      <c r="S52" s="462"/>
      <c r="T52" s="472"/>
      <c r="U52" s="462"/>
      <c r="V52" s="462"/>
      <c r="W52" s="462"/>
      <c r="X52" s="462"/>
      <c r="Y52" s="462"/>
      <c r="Z52" s="462"/>
      <c r="AA52" s="462"/>
      <c r="AB52" s="471"/>
      <c r="AC52" s="437"/>
      <c r="AD52" s="437"/>
      <c r="AE52" s="437"/>
      <c r="AF52" s="437"/>
      <c r="AG52" s="437"/>
      <c r="AH52" s="437"/>
      <c r="AI52" s="437"/>
      <c r="AJ52" s="437"/>
      <c r="AK52" s="430"/>
      <c r="AL52" s="437"/>
      <c r="AM52" s="430"/>
      <c r="AN52" s="437"/>
      <c r="AU52" s="434"/>
      <c r="AV52" s="434"/>
      <c r="AW52" s="434"/>
      <c r="AX52" s="434"/>
      <c r="AY52" s="434"/>
      <c r="AZ52" s="434"/>
      <c r="BA52" s="434"/>
      <c r="BB52" s="434"/>
      <c r="BC52" s="434"/>
      <c r="BD52" s="0"/>
      <c r="BE52" s="289"/>
      <c r="BF52" s="289"/>
      <c r="BG52" s="289"/>
      <c r="BH52" s="177"/>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v>12</v>
      </c>
      <c r="F53" s="314"/>
      <c r="G53" s="314" t="s">
        <v>257</v>
      </c>
      <c r="H53" s="315" t="s">
        <v>282</v>
      </c>
      <c r="I53" s="473" t="n">
        <v>0</v>
      </c>
      <c r="J53" s="317" t="n">
        <f aca="false">AF53/80</f>
        <v>0</v>
      </c>
      <c r="K53" s="347" t="n">
        <f aca="false">E53*AN53</f>
        <v>0</v>
      </c>
      <c r="L53" s="348"/>
      <c r="M53" s="464" t="n">
        <f aca="false">' Benchmark Schedule'!M53</f>
        <v>0</v>
      </c>
      <c r="N53" s="464" t="n">
        <f aca="false">' Benchmark Schedule'!N53</f>
        <v>0</v>
      </c>
      <c r="O53" s="464" t="n">
        <f aca="false">' Benchmark Schedule'!O53</f>
        <v>0</v>
      </c>
      <c r="P53" s="464" t="n">
        <f aca="false">' Benchmark Schedule'!P53</f>
        <v>0</v>
      </c>
      <c r="Q53" s="464" t="n">
        <f aca="false">' Benchmark Schedule'!Q53</f>
        <v>0</v>
      </c>
      <c r="R53" s="464" t="n">
        <f aca="false">' Benchmark Schedule'!R53</f>
        <v>0</v>
      </c>
      <c r="S53" s="464" t="n">
        <f aca="false">' Benchmark Schedule'!S53</f>
        <v>0</v>
      </c>
      <c r="T53" s="307" t="n">
        <f aca="false">' Benchmark Schedule'!T53</f>
        <v>0</v>
      </c>
      <c r="U53" s="464" t="n">
        <f aca="false">' Benchmark Schedule'!U53</f>
        <v>0</v>
      </c>
      <c r="V53" s="464" t="n">
        <f aca="false">' Benchmark Schedule'!V53</f>
        <v>0</v>
      </c>
      <c r="W53" s="464" t="n">
        <f aca="false">' Benchmark Schedule'!W53</f>
        <v>0</v>
      </c>
      <c r="X53" s="464" t="n">
        <f aca="false">' Benchmark Schedule'!X53</f>
        <v>0</v>
      </c>
      <c r="Y53" s="464" t="n">
        <f aca="false">' Benchmark Schedule'!Y53</f>
        <v>0</v>
      </c>
      <c r="Z53" s="464" t="n">
        <f aca="false">' Benchmark Schedule'!Z53</f>
        <v>0</v>
      </c>
      <c r="AA53" s="464" t="n">
        <f aca="false">' Benchmark Schedule'!AA53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434"/>
      <c r="AW53" s="434"/>
      <c r="AX53" s="434"/>
      <c r="AY53" s="434"/>
      <c r="AZ53" s="434"/>
      <c r="BA53" s="434"/>
      <c r="BB53" s="434"/>
      <c r="BC53" s="434"/>
      <c r="BD53" s="0"/>
      <c r="BE53" s="289"/>
      <c r="BF53" s="289"/>
      <c r="BG53" s="289"/>
      <c r="BH53" s="177"/>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309"/>
      <c r="F54" s="289"/>
      <c r="G54" s="289"/>
      <c r="H54" s="274"/>
      <c r="I54" s="304"/>
      <c r="J54" s="350"/>
      <c r="K54" s="277"/>
      <c r="L54" s="278"/>
      <c r="M54" s="462"/>
      <c r="N54" s="462"/>
      <c r="O54" s="462"/>
      <c r="P54" s="462"/>
      <c r="Q54" s="462"/>
      <c r="R54" s="462"/>
      <c r="S54" s="462"/>
      <c r="T54" s="472"/>
      <c r="U54" s="462"/>
      <c r="V54" s="462"/>
      <c r="W54" s="462"/>
      <c r="X54" s="462"/>
      <c r="Y54" s="462"/>
      <c r="Z54" s="462"/>
      <c r="AA54" s="462"/>
      <c r="AB54" s="471"/>
      <c r="AC54" s="437"/>
      <c r="AD54" s="437"/>
      <c r="AE54" s="437"/>
      <c r="AF54" s="437"/>
      <c r="AG54" s="437"/>
      <c r="AH54" s="437"/>
      <c r="AI54" s="437"/>
      <c r="AJ54" s="437"/>
      <c r="AK54" s="430"/>
      <c r="AL54" s="437"/>
      <c r="AM54" s="430"/>
      <c r="AN54" s="437"/>
      <c r="AU54" s="434"/>
      <c r="AV54" s="434"/>
      <c r="AW54" s="434"/>
      <c r="AX54" s="434"/>
      <c r="AY54" s="434"/>
      <c r="AZ54" s="434"/>
      <c r="BA54" s="434"/>
      <c r="BB54" s="434"/>
      <c r="BC54" s="434"/>
      <c r="BD54" s="0"/>
      <c r="BE54" s="289"/>
      <c r="BF54" s="289"/>
      <c r="BG54" s="289"/>
      <c r="BH54" s="177"/>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v>12</v>
      </c>
      <c r="F55" s="314"/>
      <c r="G55" s="314" t="s">
        <v>257</v>
      </c>
      <c r="H55" s="315" t="s">
        <v>282</v>
      </c>
      <c r="I55" s="473" t="n">
        <v>0</v>
      </c>
      <c r="J55" s="317" t="n">
        <f aca="false">AF55/80</f>
        <v>0</v>
      </c>
      <c r="K55" s="347" t="n">
        <f aca="false">E55*AN55</f>
        <v>0</v>
      </c>
      <c r="L55" s="348"/>
      <c r="M55" s="464" t="n">
        <f aca="false">' Benchmark Schedule'!M55</f>
        <v>0</v>
      </c>
      <c r="N55" s="464" t="n">
        <f aca="false">' Benchmark Schedule'!N55</f>
        <v>0</v>
      </c>
      <c r="O55" s="464" t="n">
        <f aca="false">' Benchmark Schedule'!O55</f>
        <v>0</v>
      </c>
      <c r="P55" s="464" t="n">
        <f aca="false">' Benchmark Schedule'!P55</f>
        <v>0</v>
      </c>
      <c r="Q55" s="464" t="n">
        <f aca="false">' Benchmark Schedule'!Q55</f>
        <v>0</v>
      </c>
      <c r="R55" s="464" t="n">
        <f aca="false">' Benchmark Schedule'!R55</f>
        <v>0</v>
      </c>
      <c r="S55" s="464" t="n">
        <f aca="false">' Benchmark Schedule'!S55</f>
        <v>0</v>
      </c>
      <c r="T55" s="307" t="n">
        <f aca="false">' Benchmark Schedule'!T55</f>
        <v>0</v>
      </c>
      <c r="U55" s="464" t="n">
        <f aca="false">' Benchmark Schedule'!U55</f>
        <v>0</v>
      </c>
      <c r="V55" s="464" t="n">
        <f aca="false">' Benchmark Schedule'!V55</f>
        <v>0</v>
      </c>
      <c r="W55" s="464" t="n">
        <f aca="false">' Benchmark Schedule'!W55</f>
        <v>0</v>
      </c>
      <c r="X55" s="464" t="n">
        <f aca="false">' Benchmark Schedule'!X55</f>
        <v>0</v>
      </c>
      <c r="Y55" s="464" t="n">
        <f aca="false">' Benchmark Schedule'!Y55</f>
        <v>0</v>
      </c>
      <c r="Z55" s="464" t="n">
        <f aca="false">' Benchmark Schedule'!Z55</f>
        <v>0</v>
      </c>
      <c r="AA55" s="464" t="n">
        <f aca="false">' Benchmark Schedule'!AA55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434"/>
      <c r="AW55" s="434"/>
      <c r="AX55" s="434"/>
      <c r="AY55" s="434"/>
      <c r="AZ55" s="434"/>
      <c r="BA55" s="434"/>
      <c r="BB55" s="434"/>
      <c r="BC55" s="434"/>
      <c r="BD55" s="0"/>
      <c r="BE55" s="289"/>
      <c r="BF55" s="289"/>
      <c r="BG55" s="289"/>
      <c r="BH55" s="177"/>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309"/>
      <c r="F56" s="303"/>
      <c r="G56" s="289"/>
      <c r="H56" s="274"/>
      <c r="I56" s="304"/>
      <c r="J56" s="350"/>
      <c r="K56" s="277"/>
      <c r="L56" s="278"/>
      <c r="M56" s="462"/>
      <c r="N56" s="462"/>
      <c r="O56" s="462"/>
      <c r="P56" s="462"/>
      <c r="Q56" s="462"/>
      <c r="R56" s="462"/>
      <c r="S56" s="462"/>
      <c r="T56" s="472"/>
      <c r="U56" s="462"/>
      <c r="V56" s="462"/>
      <c r="W56" s="462"/>
      <c r="X56" s="462"/>
      <c r="Y56" s="462"/>
      <c r="Z56" s="462"/>
      <c r="AA56" s="462"/>
      <c r="AB56" s="471"/>
      <c r="AC56" s="437"/>
      <c r="AD56" s="437"/>
      <c r="AE56" s="437"/>
      <c r="AF56" s="437"/>
      <c r="AG56" s="437"/>
      <c r="AH56" s="437"/>
      <c r="AI56" s="437"/>
      <c r="AJ56" s="437"/>
      <c r="AK56" s="430"/>
      <c r="AL56" s="437"/>
      <c r="AM56" s="430"/>
      <c r="AN56" s="437"/>
      <c r="AU56" s="434"/>
      <c r="AV56" s="434"/>
      <c r="AW56" s="434"/>
      <c r="AX56" s="434"/>
      <c r="AY56" s="434"/>
      <c r="AZ56" s="434"/>
      <c r="BA56" s="434"/>
      <c r="BB56" s="434"/>
      <c r="BC56" s="434"/>
      <c r="BD56" s="0"/>
      <c r="BE56" s="289"/>
      <c r="BF56" s="289"/>
      <c r="BG56" s="289"/>
      <c r="BH56" s="177"/>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v>12</v>
      </c>
      <c r="F57" s="351"/>
      <c r="G57" s="314" t="s">
        <v>257</v>
      </c>
      <c r="H57" s="315" t="s">
        <v>282</v>
      </c>
      <c r="I57" s="473" t="n">
        <v>0</v>
      </c>
      <c r="J57" s="317" t="n">
        <f aca="false">AF57/80</f>
        <v>0</v>
      </c>
      <c r="K57" s="347" t="n">
        <f aca="false">E57*AN57</f>
        <v>0</v>
      </c>
      <c r="L57" s="348"/>
      <c r="M57" s="464" t="n">
        <f aca="false">' Benchmark Schedule'!M57</f>
        <v>0</v>
      </c>
      <c r="N57" s="464" t="n">
        <f aca="false">' Benchmark Schedule'!N57</f>
        <v>0</v>
      </c>
      <c r="O57" s="464" t="n">
        <f aca="false">' Benchmark Schedule'!O57</f>
        <v>0</v>
      </c>
      <c r="P57" s="464" t="n">
        <f aca="false">' Benchmark Schedule'!P57</f>
        <v>0</v>
      </c>
      <c r="Q57" s="464" t="n">
        <f aca="false">' Benchmark Schedule'!Q57</f>
        <v>0</v>
      </c>
      <c r="R57" s="464" t="n">
        <f aca="false">' Benchmark Schedule'!R57</f>
        <v>0</v>
      </c>
      <c r="S57" s="464" t="n">
        <f aca="false">' Benchmark Schedule'!S57</f>
        <v>0</v>
      </c>
      <c r="T57" s="307" t="n">
        <f aca="false">' Benchmark Schedule'!T57</f>
        <v>0</v>
      </c>
      <c r="U57" s="464" t="n">
        <f aca="false">' Benchmark Schedule'!U57</f>
        <v>0</v>
      </c>
      <c r="V57" s="464" t="n">
        <f aca="false">' Benchmark Schedule'!V57</f>
        <v>0</v>
      </c>
      <c r="W57" s="464" t="n">
        <f aca="false">' Benchmark Schedule'!W57</f>
        <v>0</v>
      </c>
      <c r="X57" s="464" t="n">
        <f aca="false">' Benchmark Schedule'!X57</f>
        <v>0</v>
      </c>
      <c r="Y57" s="464" t="n">
        <f aca="false">' Benchmark Schedule'!Y57</f>
        <v>0</v>
      </c>
      <c r="Z57" s="464" t="n">
        <f aca="false">' Benchmark Schedule'!Z57</f>
        <v>0</v>
      </c>
      <c r="AA57" s="464" t="n">
        <f aca="false">' Benchmark Schedule'!AA57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434"/>
      <c r="AW57" s="434"/>
      <c r="AX57" s="434"/>
      <c r="AY57" s="434"/>
      <c r="AZ57" s="434"/>
      <c r="BA57" s="434"/>
      <c r="BB57" s="434"/>
      <c r="BC57" s="434"/>
      <c r="BD57" s="0"/>
      <c r="BE57" s="289"/>
      <c r="BF57" s="289"/>
      <c r="BG57" s="289"/>
      <c r="BH57" s="177"/>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309"/>
      <c r="F58" s="303"/>
      <c r="G58" s="289"/>
      <c r="H58" s="303"/>
      <c r="I58" s="304"/>
      <c r="J58" s="276"/>
      <c r="K58" s="277"/>
      <c r="L58" s="278"/>
      <c r="M58" s="462"/>
      <c r="N58" s="462"/>
      <c r="O58" s="462"/>
      <c r="P58" s="462"/>
      <c r="Q58" s="462"/>
      <c r="R58" s="462"/>
      <c r="S58" s="462"/>
      <c r="T58" s="472"/>
      <c r="U58" s="462"/>
      <c r="V58" s="462"/>
      <c r="W58" s="462"/>
      <c r="X58" s="462"/>
      <c r="Y58" s="462"/>
      <c r="Z58" s="462"/>
      <c r="AA58" s="462"/>
      <c r="AB58" s="471"/>
      <c r="AC58" s="437"/>
      <c r="AD58" s="437"/>
      <c r="AE58" s="437"/>
      <c r="AF58" s="437"/>
      <c r="AG58" s="437"/>
      <c r="AH58" s="437"/>
      <c r="AI58" s="437"/>
      <c r="AJ58" s="437"/>
      <c r="AK58" s="430"/>
      <c r="AL58" s="437"/>
      <c r="AM58" s="430"/>
      <c r="AN58" s="437"/>
      <c r="AU58" s="434"/>
      <c r="AV58" s="434"/>
      <c r="AW58" s="434"/>
      <c r="AX58" s="434"/>
      <c r="AY58" s="434"/>
      <c r="AZ58" s="434"/>
      <c r="BA58" s="434"/>
      <c r="BB58" s="434"/>
      <c r="BC58" s="434"/>
      <c r="BD58" s="0"/>
      <c r="BE58" s="289"/>
      <c r="BF58" s="289"/>
      <c r="BG58" s="289"/>
      <c r="BH58" s="177"/>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v>12</v>
      </c>
      <c r="F59" s="351"/>
      <c r="G59" s="314" t="s">
        <v>257</v>
      </c>
      <c r="H59" s="315" t="s">
        <v>283</v>
      </c>
      <c r="I59" s="473" t="n">
        <v>0</v>
      </c>
      <c r="J59" s="317" t="n">
        <f aca="false">AF59/80</f>
        <v>0</v>
      </c>
      <c r="K59" s="347" t="n">
        <f aca="false">E59*AN59</f>
        <v>0</v>
      </c>
      <c r="L59" s="348"/>
      <c r="M59" s="464" t="n">
        <f aca="false">' Benchmark Schedule'!M59</f>
        <v>0</v>
      </c>
      <c r="N59" s="464" t="n">
        <f aca="false">' Benchmark Schedule'!N59</f>
        <v>0</v>
      </c>
      <c r="O59" s="464" t="n">
        <f aca="false">' Benchmark Schedule'!O59</f>
        <v>0</v>
      </c>
      <c r="P59" s="464" t="n">
        <f aca="false">' Benchmark Schedule'!P59</f>
        <v>0</v>
      </c>
      <c r="Q59" s="464" t="n">
        <f aca="false">' Benchmark Schedule'!Q59</f>
        <v>0</v>
      </c>
      <c r="R59" s="464" t="n">
        <f aca="false">' Benchmark Schedule'!R59</f>
        <v>0</v>
      </c>
      <c r="S59" s="464" t="n">
        <f aca="false">' Benchmark Schedule'!S59</f>
        <v>0</v>
      </c>
      <c r="T59" s="307" t="n">
        <f aca="false">' Benchmark Schedule'!T59</f>
        <v>0</v>
      </c>
      <c r="U59" s="464" t="n">
        <f aca="false">' Benchmark Schedule'!U59</f>
        <v>0</v>
      </c>
      <c r="V59" s="464" t="n">
        <f aca="false">' Benchmark Schedule'!V59</f>
        <v>0</v>
      </c>
      <c r="W59" s="464" t="n">
        <f aca="false">' Benchmark Schedule'!W59</f>
        <v>0</v>
      </c>
      <c r="X59" s="464" t="n">
        <f aca="false">' Benchmark Schedule'!X59</f>
        <v>0</v>
      </c>
      <c r="Y59" s="464" t="n">
        <f aca="false">' Benchmark Schedule'!Y59</f>
        <v>0</v>
      </c>
      <c r="Z59" s="464" t="n">
        <f aca="false">' Benchmark Schedule'!Z59</f>
        <v>0</v>
      </c>
      <c r="AA59" s="464" t="n">
        <f aca="false">' Benchmark Schedule'!AA59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434"/>
      <c r="AW59" s="434"/>
      <c r="AX59" s="434"/>
      <c r="AY59" s="434"/>
      <c r="AZ59" s="434"/>
      <c r="BA59" s="434"/>
      <c r="BB59" s="434"/>
      <c r="BC59" s="434"/>
      <c r="BD59" s="0"/>
      <c r="BE59" s="289"/>
      <c r="BF59" s="289"/>
      <c r="BG59" s="289"/>
      <c r="BH59" s="177"/>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309"/>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434"/>
      <c r="AV60" s="434"/>
      <c r="AW60" s="434"/>
      <c r="AX60" s="434"/>
      <c r="AY60" s="434"/>
      <c r="AZ60" s="434"/>
      <c r="BA60" s="434"/>
      <c r="BB60" s="434"/>
      <c r="BC60" s="434"/>
      <c r="BD60" s="0"/>
      <c r="BE60" s="289"/>
      <c r="BF60" s="289"/>
      <c r="BG60" s="289"/>
      <c r="BH60" s="177"/>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v>12</v>
      </c>
      <c r="F61" s="326"/>
      <c r="G61" s="351" t="s">
        <v>257</v>
      </c>
      <c r="H61" s="315" t="s">
        <v>282</v>
      </c>
      <c r="I61" s="473" t="n">
        <v>0</v>
      </c>
      <c r="J61" s="317" t="n">
        <f aca="false">AF61/80</f>
        <v>0</v>
      </c>
      <c r="K61" s="347" t="n">
        <f aca="false">E61*AN61</f>
        <v>0</v>
      </c>
      <c r="L61" s="348"/>
      <c r="M61" s="464" t="n">
        <f aca="false">' Benchmark Schedule'!M61</f>
        <v>0</v>
      </c>
      <c r="N61" s="464" t="n">
        <f aca="false">' Benchmark Schedule'!N61</f>
        <v>0</v>
      </c>
      <c r="O61" s="464" t="n">
        <f aca="false">' Benchmark Schedule'!O61</f>
        <v>0</v>
      </c>
      <c r="P61" s="464" t="n">
        <f aca="false">' Benchmark Schedule'!P61</f>
        <v>0</v>
      </c>
      <c r="Q61" s="464" t="n">
        <f aca="false">' Benchmark Schedule'!Q61</f>
        <v>0</v>
      </c>
      <c r="R61" s="464" t="n">
        <f aca="false">' Benchmark Schedule'!R61</f>
        <v>0</v>
      </c>
      <c r="S61" s="464" t="n">
        <f aca="false">' Benchmark Schedule'!S61</f>
        <v>0</v>
      </c>
      <c r="T61" s="307" t="n">
        <f aca="false">' Benchmark Schedule'!T61</f>
        <v>0</v>
      </c>
      <c r="U61" s="464" t="n">
        <f aca="false">' Benchmark Schedule'!U61</f>
        <v>0</v>
      </c>
      <c r="V61" s="464" t="n">
        <f aca="false">' Benchmark Schedule'!V61</f>
        <v>0</v>
      </c>
      <c r="W61" s="464" t="n">
        <f aca="false">' Benchmark Schedule'!W61</f>
        <v>0</v>
      </c>
      <c r="X61" s="464" t="n">
        <f aca="false">' Benchmark Schedule'!X61</f>
        <v>0</v>
      </c>
      <c r="Y61" s="464" t="n">
        <f aca="false">' Benchmark Schedule'!Y61</f>
        <v>0</v>
      </c>
      <c r="Z61" s="464" t="n">
        <f aca="false">' Benchmark Schedule'!Z61</f>
        <v>0</v>
      </c>
      <c r="AA61" s="464" t="n">
        <f aca="false">' Benchmark Schedule'!AA61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434"/>
      <c r="AW61" s="434"/>
      <c r="AX61" s="434"/>
      <c r="AY61" s="434"/>
      <c r="AZ61" s="434"/>
      <c r="BA61" s="434"/>
      <c r="BB61" s="434"/>
      <c r="BC61" s="434"/>
      <c r="BD61" s="0"/>
      <c r="BE61" s="289"/>
      <c r="BF61" s="289"/>
      <c r="BG61" s="289"/>
      <c r="BH61" s="177"/>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309"/>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434"/>
      <c r="AW62" s="434"/>
      <c r="AX62" s="434"/>
      <c r="AY62" s="434"/>
      <c r="AZ62" s="434"/>
      <c r="BA62" s="434"/>
      <c r="BB62" s="434"/>
      <c r="BC62" s="434"/>
      <c r="BD62" s="0"/>
      <c r="BE62" s="289"/>
      <c r="BF62" s="289"/>
      <c r="BG62" s="289"/>
      <c r="BH62" s="177"/>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358"/>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434"/>
      <c r="AW63" s="434"/>
      <c r="AX63" s="434"/>
      <c r="AY63" s="434"/>
      <c r="AZ63" s="434"/>
      <c r="BA63" s="434"/>
      <c r="BB63" s="434"/>
      <c r="BC63" s="434"/>
      <c r="BD63" s="0"/>
      <c r="BE63" s="289"/>
      <c r="BF63" s="289"/>
      <c r="BG63" s="289"/>
      <c r="BH63" s="177"/>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v>8</v>
      </c>
      <c r="F64" s="314"/>
      <c r="G64" s="314" t="s">
        <v>257</v>
      </c>
      <c r="H64" s="315" t="s">
        <v>284</v>
      </c>
      <c r="I64" s="473" t="n">
        <v>0</v>
      </c>
      <c r="J64" s="317" t="n">
        <f aca="false">AF64/80</f>
        <v>0</v>
      </c>
      <c r="K64" s="347" t="n">
        <f aca="false">E64*AN64</f>
        <v>0</v>
      </c>
      <c r="L64" s="348"/>
      <c r="M64" s="464" t="n">
        <f aca="false">' Benchmark Schedule'!M64</f>
        <v>0</v>
      </c>
      <c r="N64" s="464" t="n">
        <f aca="false">' Benchmark Schedule'!N64</f>
        <v>0</v>
      </c>
      <c r="O64" s="464" t="n">
        <f aca="false">' Benchmark Schedule'!O64</f>
        <v>0</v>
      </c>
      <c r="P64" s="464" t="n">
        <f aca="false">' Benchmark Schedule'!P64</f>
        <v>0</v>
      </c>
      <c r="Q64" s="464" t="n">
        <f aca="false">' Benchmark Schedule'!Q64</f>
        <v>0</v>
      </c>
      <c r="R64" s="464" t="n">
        <f aca="false">' Benchmark Schedule'!R64</f>
        <v>0</v>
      </c>
      <c r="S64" s="464" t="n">
        <f aca="false">' Benchmark Schedule'!S64</f>
        <v>0</v>
      </c>
      <c r="T64" s="307" t="n">
        <f aca="false">' Benchmark Schedule'!T64</f>
        <v>0</v>
      </c>
      <c r="U64" s="464" t="n">
        <f aca="false">' Benchmark Schedule'!U64</f>
        <v>0</v>
      </c>
      <c r="V64" s="464" t="n">
        <f aca="false">' Benchmark Schedule'!V64</f>
        <v>0</v>
      </c>
      <c r="W64" s="464" t="n">
        <f aca="false">' Benchmark Schedule'!W64</f>
        <v>0</v>
      </c>
      <c r="X64" s="464" t="n">
        <f aca="false">' Benchmark Schedule'!X64</f>
        <v>0</v>
      </c>
      <c r="Y64" s="464" t="n">
        <f aca="false">' Benchmark Schedule'!Y64</f>
        <v>0</v>
      </c>
      <c r="Z64" s="464" t="n">
        <f aca="false">' Benchmark Schedule'!Z64</f>
        <v>0</v>
      </c>
      <c r="AA64" s="464" t="n">
        <f aca="false">' Benchmark Schedule'!AA64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434"/>
      <c r="AW64" s="434"/>
      <c r="AX64" s="434"/>
      <c r="AY64" s="434"/>
      <c r="AZ64" s="434"/>
      <c r="BA64" s="434"/>
      <c r="BB64" s="434"/>
      <c r="BC64" s="434"/>
      <c r="BD64" s="0"/>
      <c r="BE64" s="289"/>
      <c r="BF64" s="289"/>
      <c r="BG64" s="289"/>
      <c r="BH64" s="177"/>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59"/>
      <c r="B65" s="221"/>
      <c r="C65" s="235"/>
      <c r="D65" s="171"/>
      <c r="H65" s="172"/>
      <c r="I65" s="174"/>
      <c r="J65" s="175"/>
      <c r="L65" s="230"/>
      <c r="M65" s="475"/>
      <c r="N65" s="475"/>
      <c r="O65" s="475"/>
      <c r="P65" s="475"/>
      <c r="Q65" s="475"/>
      <c r="R65" s="475"/>
      <c r="S65" s="475"/>
      <c r="T65" s="474"/>
      <c r="U65" s="475"/>
      <c r="V65" s="475"/>
      <c r="W65" s="475"/>
      <c r="X65" s="475"/>
      <c r="Y65" s="475"/>
      <c r="Z65" s="475"/>
      <c r="AA65" s="475"/>
      <c r="AC65" s="437"/>
      <c r="AD65" s="437"/>
      <c r="AU65" s="434"/>
      <c r="AV65" s="434"/>
      <c r="AW65" s="434"/>
      <c r="AX65" s="434"/>
      <c r="AY65" s="434"/>
      <c r="AZ65" s="434"/>
      <c r="BA65" s="434"/>
      <c r="BB65" s="434"/>
      <c r="BC65" s="434"/>
      <c r="BD65" s="0"/>
      <c r="BE65" s="289"/>
      <c r="BF65" s="289"/>
      <c r="BG65" s="289"/>
      <c r="BH65" s="177"/>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358"/>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434"/>
      <c r="AW66" s="434"/>
      <c r="AX66" s="434"/>
      <c r="AY66" s="434"/>
      <c r="AZ66" s="434"/>
      <c r="BA66" s="434"/>
      <c r="BB66" s="434"/>
      <c r="BC66" s="434"/>
      <c r="BD66" s="0"/>
      <c r="BE66" s="289"/>
      <c r="BF66" s="289"/>
      <c r="BG66" s="289"/>
      <c r="BH66" s="177"/>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v>12</v>
      </c>
      <c r="F67" s="314"/>
      <c r="G67" s="314" t="s">
        <v>257</v>
      </c>
      <c r="H67" s="315" t="s">
        <v>285</v>
      </c>
      <c r="I67" s="473" t="n">
        <v>0</v>
      </c>
      <c r="J67" s="317" t="n">
        <f aca="false">AF67/80</f>
        <v>0</v>
      </c>
      <c r="K67" s="347" t="n">
        <f aca="false">E67*AN67</f>
        <v>0</v>
      </c>
      <c r="L67" s="348"/>
      <c r="M67" s="464" t="n">
        <f aca="false">' Benchmark Schedule'!M67</f>
        <v>0</v>
      </c>
      <c r="N67" s="464" t="n">
        <f aca="false">' Benchmark Schedule'!N67</f>
        <v>0</v>
      </c>
      <c r="O67" s="464" t="n">
        <f aca="false">' Benchmark Schedule'!O67</f>
        <v>0</v>
      </c>
      <c r="P67" s="464" t="n">
        <f aca="false">' Benchmark Schedule'!P67</f>
        <v>0</v>
      </c>
      <c r="Q67" s="464" t="n">
        <f aca="false">' Benchmark Schedule'!Q67</f>
        <v>0</v>
      </c>
      <c r="R67" s="464" t="n">
        <f aca="false">' Benchmark Schedule'!R67</f>
        <v>0</v>
      </c>
      <c r="S67" s="464" t="n">
        <f aca="false">' Benchmark Schedule'!S67</f>
        <v>0</v>
      </c>
      <c r="T67" s="307" t="n">
        <f aca="false">' Benchmark Schedule'!T67</f>
        <v>0</v>
      </c>
      <c r="U67" s="464" t="n">
        <f aca="false">' Benchmark Schedule'!U67</f>
        <v>0</v>
      </c>
      <c r="V67" s="464" t="n">
        <f aca="false">' Benchmark Schedule'!V67</f>
        <v>0</v>
      </c>
      <c r="W67" s="464" t="n">
        <f aca="false">' Benchmark Schedule'!W67</f>
        <v>0</v>
      </c>
      <c r="X67" s="464" t="n">
        <f aca="false">' Benchmark Schedule'!X67</f>
        <v>0</v>
      </c>
      <c r="Y67" s="464" t="n">
        <f aca="false">' Benchmark Schedule'!Y67</f>
        <v>0</v>
      </c>
      <c r="Z67" s="464" t="n">
        <f aca="false">' Benchmark Schedule'!Z67</f>
        <v>0</v>
      </c>
      <c r="AA67" s="464" t="n">
        <f aca="false">' Benchmark Schedule'!AA67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434"/>
      <c r="AW67" s="434"/>
      <c r="AX67" s="434"/>
      <c r="AY67" s="434"/>
      <c r="AZ67" s="434"/>
      <c r="BA67" s="434"/>
      <c r="BB67" s="434"/>
      <c r="BC67" s="434"/>
      <c r="BD67" s="0"/>
      <c r="BE67" s="289"/>
      <c r="BF67" s="289"/>
      <c r="BG67" s="289"/>
      <c r="BH67" s="177"/>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303"/>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434"/>
      <c r="AW68" s="434"/>
      <c r="AX68" s="434"/>
      <c r="AY68" s="434"/>
      <c r="AZ68" s="434"/>
      <c r="BA68" s="434"/>
      <c r="BB68" s="434"/>
      <c r="BC68" s="434"/>
      <c r="BD68" s="0"/>
      <c r="BE68" s="289"/>
      <c r="BF68" s="289"/>
      <c r="BG68" s="289"/>
      <c r="BH68" s="177"/>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v>12</v>
      </c>
      <c r="F69" s="314"/>
      <c r="G69" s="314" t="s">
        <v>257</v>
      </c>
      <c r="H69" s="315" t="s">
        <v>285</v>
      </c>
      <c r="I69" s="473" t="n">
        <v>0</v>
      </c>
      <c r="J69" s="317" t="n">
        <f aca="false">AF69/80</f>
        <v>0</v>
      </c>
      <c r="K69" s="347" t="n">
        <f aca="false">E69*AN69</f>
        <v>0</v>
      </c>
      <c r="L69" s="348"/>
      <c r="M69" s="464" t="n">
        <f aca="false">' Benchmark Schedule'!M69</f>
        <v>0</v>
      </c>
      <c r="N69" s="464" t="n">
        <f aca="false">' Benchmark Schedule'!N69</f>
        <v>0</v>
      </c>
      <c r="O69" s="464" t="n">
        <f aca="false">' Benchmark Schedule'!O69</f>
        <v>0</v>
      </c>
      <c r="P69" s="464" t="n">
        <f aca="false">' Benchmark Schedule'!P69</f>
        <v>0</v>
      </c>
      <c r="Q69" s="464" t="n">
        <f aca="false">' Benchmark Schedule'!Q69</f>
        <v>0</v>
      </c>
      <c r="R69" s="464" t="n">
        <f aca="false">' Benchmark Schedule'!R69</f>
        <v>0</v>
      </c>
      <c r="S69" s="464" t="n">
        <f aca="false">' Benchmark Schedule'!S69</f>
        <v>0</v>
      </c>
      <c r="T69" s="307" t="n">
        <f aca="false">' Benchmark Schedule'!T69</f>
        <v>0</v>
      </c>
      <c r="U69" s="464" t="n">
        <f aca="false">' Benchmark Schedule'!U69</f>
        <v>0</v>
      </c>
      <c r="V69" s="464" t="n">
        <f aca="false">' Benchmark Schedule'!V69</f>
        <v>0</v>
      </c>
      <c r="W69" s="464" t="n">
        <f aca="false">' Benchmark Schedule'!W69</f>
        <v>0</v>
      </c>
      <c r="X69" s="464" t="n">
        <f aca="false">' Benchmark Schedule'!X69</f>
        <v>0</v>
      </c>
      <c r="Y69" s="464" t="n">
        <f aca="false">' Benchmark Schedule'!Y69</f>
        <v>0</v>
      </c>
      <c r="Z69" s="464" t="n">
        <f aca="false">' Benchmark Schedule'!Z69</f>
        <v>0</v>
      </c>
      <c r="AA69" s="464" t="n">
        <f aca="false">' Benchmark Schedule'!AA69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434"/>
      <c r="AW69" s="434"/>
      <c r="AX69" s="434"/>
      <c r="AY69" s="434"/>
      <c r="AZ69" s="434"/>
      <c r="BA69" s="434"/>
      <c r="BB69" s="434"/>
      <c r="BC69" s="434"/>
      <c r="BD69" s="0"/>
      <c r="BE69" s="289"/>
      <c r="BF69" s="289"/>
      <c r="BG69" s="289"/>
      <c r="BH69" s="177"/>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434"/>
      <c r="AV70" s="434"/>
      <c r="AW70" s="434"/>
      <c r="AX70" s="434"/>
      <c r="AY70" s="434"/>
      <c r="AZ70" s="434"/>
      <c r="BA70" s="434"/>
      <c r="BB70" s="434"/>
      <c r="BC70" s="434"/>
      <c r="BD70" s="0"/>
      <c r="BE70" s="289"/>
      <c r="BF70" s="289"/>
      <c r="BG70" s="289"/>
      <c r="BH70" s="177"/>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358"/>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434"/>
      <c r="AV71" s="434"/>
      <c r="AW71" s="434"/>
      <c r="AX71" s="434"/>
      <c r="AY71" s="434"/>
      <c r="AZ71" s="434"/>
      <c r="BA71" s="434"/>
      <c r="BB71" s="434"/>
      <c r="BC71" s="434"/>
      <c r="BD71" s="0"/>
      <c r="BE71" s="289"/>
      <c r="BF71" s="289"/>
      <c r="BG71" s="289"/>
      <c r="BH71" s="177"/>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v>5</v>
      </c>
      <c r="F72" s="314"/>
      <c r="G72" s="314" t="s">
        <v>286</v>
      </c>
      <c r="H72" s="315" t="s">
        <v>287</v>
      </c>
      <c r="I72" s="473" t="n">
        <v>0</v>
      </c>
      <c r="J72" s="317" t="n">
        <f aca="false">AF72/80</f>
        <v>0</v>
      </c>
      <c r="K72" s="347" t="n">
        <f aca="false">E72*AN72</f>
        <v>0</v>
      </c>
      <c r="L72" s="348"/>
      <c r="M72" s="464" t="n">
        <f aca="false">' Benchmark Schedule'!M72</f>
        <v>0</v>
      </c>
      <c r="N72" s="464" t="n">
        <f aca="false">' Benchmark Schedule'!N72</f>
        <v>0</v>
      </c>
      <c r="O72" s="464" t="n">
        <f aca="false">' Benchmark Schedule'!O72</f>
        <v>0</v>
      </c>
      <c r="P72" s="464" t="n">
        <f aca="false">' Benchmark Schedule'!P72</f>
        <v>0</v>
      </c>
      <c r="Q72" s="464" t="n">
        <f aca="false">' Benchmark Schedule'!Q72</f>
        <v>0</v>
      </c>
      <c r="R72" s="464" t="n">
        <f aca="false">' Benchmark Schedule'!R72</f>
        <v>0</v>
      </c>
      <c r="S72" s="464" t="n">
        <f aca="false">' Benchmark Schedule'!S72</f>
        <v>0</v>
      </c>
      <c r="T72" s="307" t="n">
        <f aca="false">' Benchmark Schedule'!T72</f>
        <v>0</v>
      </c>
      <c r="U72" s="464" t="n">
        <f aca="false">' Benchmark Schedule'!U72</f>
        <v>0</v>
      </c>
      <c r="V72" s="464" t="n">
        <f aca="false">' Benchmark Schedule'!V72</f>
        <v>0</v>
      </c>
      <c r="W72" s="464" t="n">
        <f aca="false">' Benchmark Schedule'!W72</f>
        <v>0</v>
      </c>
      <c r="X72" s="464" t="n">
        <f aca="false">' Benchmark Schedule'!X72</f>
        <v>0</v>
      </c>
      <c r="Y72" s="464" t="n">
        <f aca="false">' Benchmark Schedule'!Y72</f>
        <v>0</v>
      </c>
      <c r="Z72" s="464" t="n">
        <f aca="false">' Benchmark Schedule'!Z72</f>
        <v>0</v>
      </c>
      <c r="AA72" s="464" t="n">
        <f aca="false">' Benchmark Schedule'!AA72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434"/>
      <c r="AW72" s="434"/>
      <c r="AX72" s="434"/>
      <c r="AY72" s="434"/>
      <c r="AZ72" s="434"/>
      <c r="BA72" s="434"/>
      <c r="BB72" s="434"/>
      <c r="BC72" s="434"/>
      <c r="BD72" s="0"/>
      <c r="BE72" s="465"/>
      <c r="BF72" s="465"/>
      <c r="BG72" s="465"/>
      <c r="BH72" s="177"/>
      <c r="BI72" s="307"/>
      <c r="BJ72" s="307"/>
      <c r="BK72" s="177"/>
      <c r="DN72" s="307"/>
      <c r="EE72" s="163"/>
    </row>
    <row r="73" customFormat="false" ht="10.1" hidden="false" customHeight="true" outlineLevel="0" collapsed="false">
      <c r="A73" s="312"/>
      <c r="B73" s="308"/>
      <c r="C73" s="308"/>
      <c r="D73" s="269"/>
      <c r="E73" s="303"/>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434"/>
      <c r="AW73" s="434"/>
      <c r="AX73" s="434"/>
      <c r="AY73" s="434"/>
      <c r="AZ73" s="434"/>
      <c r="BA73" s="434"/>
      <c r="BB73" s="434"/>
      <c r="BC73" s="434"/>
      <c r="BD73" s="0"/>
      <c r="BE73" s="465"/>
      <c r="BF73" s="465"/>
      <c r="BG73" s="465"/>
      <c r="BH73" s="177"/>
      <c r="BI73" s="307"/>
      <c r="BJ73" s="307"/>
      <c r="BK73" s="177"/>
      <c r="DN73" s="307"/>
      <c r="EE73" s="163"/>
    </row>
    <row r="74" customFormat="false" ht="10.1" hidden="false" customHeight="true" outlineLevel="0" collapsed="false">
      <c r="A74" s="312" t="n">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v>5</v>
      </c>
      <c r="F74" s="314"/>
      <c r="G74" s="314" t="s">
        <v>288</v>
      </c>
      <c r="H74" s="315" t="s">
        <v>287</v>
      </c>
      <c r="I74" s="473" t="n">
        <v>0</v>
      </c>
      <c r="J74" s="317" t="n">
        <f aca="false">AF74/80</f>
        <v>0</v>
      </c>
      <c r="K74" s="347" t="n">
        <f aca="false">E74*AN74</f>
        <v>0</v>
      </c>
      <c r="L74" s="348"/>
      <c r="M74" s="464" t="n">
        <f aca="false">' Benchmark Schedule'!M74</f>
        <v>0</v>
      </c>
      <c r="N74" s="464" t="n">
        <f aca="false">' Benchmark Schedule'!N74</f>
        <v>0</v>
      </c>
      <c r="O74" s="464" t="n">
        <f aca="false">' Benchmark Schedule'!O74</f>
        <v>0</v>
      </c>
      <c r="P74" s="464" t="n">
        <f aca="false">' Benchmark Schedule'!P74</f>
        <v>0</v>
      </c>
      <c r="Q74" s="464" t="n">
        <f aca="false">' Benchmark Schedule'!Q74</f>
        <v>0</v>
      </c>
      <c r="R74" s="464" t="n">
        <f aca="false">' Benchmark Schedule'!R74</f>
        <v>0</v>
      </c>
      <c r="S74" s="464" t="n">
        <f aca="false">' Benchmark Schedule'!S74</f>
        <v>0</v>
      </c>
      <c r="T74" s="307" t="n">
        <f aca="false">' Benchmark Schedule'!T74</f>
        <v>0</v>
      </c>
      <c r="U74" s="464" t="n">
        <f aca="false">' Benchmark Schedule'!U74</f>
        <v>0</v>
      </c>
      <c r="V74" s="464" t="n">
        <f aca="false">' Benchmark Schedule'!V74</f>
        <v>0</v>
      </c>
      <c r="W74" s="464" t="n">
        <f aca="false">' Benchmark Schedule'!W74</f>
        <v>0</v>
      </c>
      <c r="X74" s="464" t="n">
        <f aca="false">' Benchmark Schedule'!X74</f>
        <v>0</v>
      </c>
      <c r="Y74" s="464" t="n">
        <f aca="false">' Benchmark Schedule'!Y74</f>
        <v>0</v>
      </c>
      <c r="Z74" s="464" t="n">
        <f aca="false">' Benchmark Schedule'!Z74</f>
        <v>0</v>
      </c>
      <c r="AA74" s="464" t="n">
        <f aca="false">' Benchmark Schedule'!AA74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434"/>
      <c r="AW74" s="434"/>
      <c r="AX74" s="434"/>
      <c r="AY74" s="434"/>
      <c r="AZ74" s="434"/>
      <c r="BA74" s="434"/>
      <c r="BB74" s="434"/>
      <c r="BC74" s="434"/>
      <c r="BD74" s="0"/>
      <c r="BE74" s="465"/>
      <c r="BF74" s="465"/>
      <c r="BG74" s="465"/>
      <c r="BH74" s="177"/>
      <c r="BI74" s="307"/>
      <c r="BJ74" s="307"/>
      <c r="BK74" s="177"/>
      <c r="DN74" s="307"/>
      <c r="EE74" s="163"/>
    </row>
    <row r="75" customFormat="false" ht="10.1" hidden="false" customHeight="true" outlineLevel="0" collapsed="false">
      <c r="A75" s="312"/>
      <c r="B75" s="308"/>
      <c r="C75" s="308"/>
      <c r="D75" s="269"/>
      <c r="E75" s="303"/>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434"/>
      <c r="AW75" s="434"/>
      <c r="AX75" s="434"/>
      <c r="AY75" s="434"/>
      <c r="AZ75" s="434"/>
      <c r="BA75" s="434"/>
      <c r="BB75" s="434"/>
      <c r="BC75" s="434"/>
      <c r="BD75" s="0"/>
      <c r="BE75" s="475"/>
      <c r="BF75" s="475"/>
      <c r="BG75" s="475"/>
      <c r="BH75" s="177"/>
      <c r="BI75" s="162"/>
      <c r="BJ75" s="162"/>
      <c r="BK75" s="177"/>
      <c r="DN75" s="162"/>
    </row>
    <row r="76" customFormat="false" ht="10.1" hidden="false" customHeight="true" outlineLevel="0" collapsed="false">
      <c r="A76" s="312" t="n">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v>5</v>
      </c>
      <c r="F76" s="314"/>
      <c r="G76" s="314" t="s">
        <v>288</v>
      </c>
      <c r="H76" s="315" t="s">
        <v>287</v>
      </c>
      <c r="I76" s="473" t="n">
        <v>0</v>
      </c>
      <c r="J76" s="317" t="n">
        <f aca="false">AF76/80</f>
        <v>0</v>
      </c>
      <c r="K76" s="347" t="n">
        <f aca="false">E76*AN76</f>
        <v>0</v>
      </c>
      <c r="L76" s="348"/>
      <c r="M76" s="464" t="n">
        <f aca="false">' Benchmark Schedule'!M76</f>
        <v>0</v>
      </c>
      <c r="N76" s="464" t="n">
        <f aca="false">' Benchmark Schedule'!N76</f>
        <v>0</v>
      </c>
      <c r="O76" s="464" t="n">
        <f aca="false">' Benchmark Schedule'!O76</f>
        <v>0</v>
      </c>
      <c r="P76" s="464" t="n">
        <f aca="false">' Benchmark Schedule'!P76</f>
        <v>0</v>
      </c>
      <c r="Q76" s="464" t="n">
        <f aca="false">' Benchmark Schedule'!Q76</f>
        <v>0</v>
      </c>
      <c r="R76" s="464" t="n">
        <f aca="false">' Benchmark Schedule'!R76</f>
        <v>0</v>
      </c>
      <c r="S76" s="464" t="n">
        <f aca="false">' Benchmark Schedule'!S76</f>
        <v>0</v>
      </c>
      <c r="T76" s="307" t="n">
        <f aca="false">' Benchmark Schedule'!T76</f>
        <v>0</v>
      </c>
      <c r="U76" s="464" t="n">
        <f aca="false">' Benchmark Schedule'!U76</f>
        <v>0</v>
      </c>
      <c r="V76" s="464" t="n">
        <f aca="false">' Benchmark Schedule'!V76</f>
        <v>0</v>
      </c>
      <c r="W76" s="464" t="n">
        <f aca="false">' Benchmark Schedule'!W76</f>
        <v>0</v>
      </c>
      <c r="X76" s="464" t="n">
        <f aca="false">' Benchmark Schedule'!X76</f>
        <v>0</v>
      </c>
      <c r="Y76" s="464" t="n">
        <f aca="false">' Benchmark Schedule'!Y76</f>
        <v>0</v>
      </c>
      <c r="Z76" s="464" t="n">
        <f aca="false">' Benchmark Schedule'!Z76</f>
        <v>0</v>
      </c>
      <c r="AA76" s="464" t="n">
        <f aca="false">' Benchmark Schedule'!AA76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434"/>
      <c r="AW76" s="434"/>
      <c r="AX76" s="434"/>
      <c r="AY76" s="434"/>
      <c r="AZ76" s="434"/>
      <c r="BA76" s="434"/>
      <c r="BB76" s="434"/>
      <c r="BC76" s="434"/>
      <c r="BD76" s="0"/>
      <c r="BE76" s="465"/>
      <c r="BF76" s="465"/>
      <c r="BG76" s="465"/>
      <c r="BH76" s="177"/>
      <c r="BI76" s="307"/>
      <c r="BJ76" s="307"/>
      <c r="BK76" s="177"/>
      <c r="DN76" s="307"/>
      <c r="EE76" s="163"/>
    </row>
    <row r="77" customFormat="false" ht="10.1" hidden="false" customHeight="true" outlineLevel="0" collapsed="false">
      <c r="A77" s="359"/>
      <c r="B77" s="221"/>
      <c r="C77" s="235"/>
      <c r="D77" s="171"/>
      <c r="H77" s="172"/>
      <c r="I77" s="174"/>
      <c r="J77" s="175"/>
      <c r="L77" s="230"/>
      <c r="M77" s="475"/>
      <c r="N77" s="475"/>
      <c r="O77" s="475"/>
      <c r="P77" s="475"/>
      <c r="Q77" s="475"/>
      <c r="R77" s="475"/>
      <c r="S77" s="475"/>
      <c r="T77" s="474"/>
      <c r="U77" s="475"/>
      <c r="V77" s="475"/>
      <c r="W77" s="475"/>
      <c r="X77" s="475"/>
      <c r="Y77" s="475"/>
      <c r="Z77" s="475"/>
      <c r="AA77" s="475"/>
      <c r="AB77" s="471"/>
      <c r="AC77" s="437"/>
      <c r="AD77" s="437"/>
      <c r="AU77" s="434"/>
      <c r="AV77" s="434"/>
      <c r="AW77" s="434"/>
      <c r="AX77" s="434"/>
      <c r="AY77" s="434"/>
      <c r="AZ77" s="434"/>
      <c r="BA77" s="434"/>
      <c r="BB77" s="434"/>
      <c r="BC77" s="434"/>
      <c r="BD77" s="0"/>
      <c r="BE77" s="465"/>
      <c r="BF77" s="465"/>
      <c r="BG77" s="465"/>
      <c r="BH77" s="177"/>
      <c r="BI77" s="307"/>
      <c r="BJ77" s="307"/>
      <c r="BK77" s="177"/>
      <c r="DN77" s="307"/>
      <c r="EE77" s="163"/>
    </row>
    <row r="78" customFormat="false" ht="10.1" hidden="false" customHeight="true" outlineLevel="0" collapsed="false">
      <c r="A78" s="312"/>
      <c r="B78" s="308"/>
      <c r="C78" s="308"/>
      <c r="D78" s="269"/>
      <c r="E78" s="303"/>
      <c r="F78" s="310"/>
      <c r="G78" s="310"/>
      <c r="H78" s="303"/>
      <c r="I78" s="304"/>
      <c r="J78" s="350"/>
      <c r="K78" s="277"/>
      <c r="L78" s="278"/>
      <c r="M78" s="462"/>
      <c r="N78" s="462"/>
      <c r="O78" s="462"/>
      <c r="P78" s="462"/>
      <c r="Q78" s="462"/>
      <c r="R78" s="462"/>
      <c r="S78" s="462"/>
      <c r="T78" s="477"/>
      <c r="U78" s="462"/>
      <c r="V78" s="462"/>
      <c r="W78" s="462"/>
      <c r="X78" s="462"/>
      <c r="Y78" s="462"/>
      <c r="Z78" s="462"/>
      <c r="AA78" s="462"/>
      <c r="AB78" s="471"/>
      <c r="AC78" s="437"/>
      <c r="AD78" s="437"/>
      <c r="AE78" s="437"/>
      <c r="AF78" s="437"/>
      <c r="AG78" s="437"/>
      <c r="AH78" s="437"/>
      <c r="AI78" s="437"/>
      <c r="AJ78" s="437"/>
      <c r="AK78" s="430"/>
      <c r="AL78" s="437"/>
      <c r="AM78" s="430"/>
      <c r="AN78" s="437"/>
      <c r="AU78" s="434"/>
      <c r="AV78" s="434"/>
      <c r="AW78" s="434"/>
      <c r="AX78" s="434"/>
      <c r="AY78" s="434"/>
      <c r="AZ78" s="434"/>
      <c r="BA78" s="434"/>
      <c r="BB78" s="434"/>
      <c r="BC78" s="434"/>
      <c r="BD78" s="0"/>
      <c r="BE78" s="465"/>
      <c r="BF78" s="465"/>
      <c r="BG78" s="465"/>
      <c r="BH78" s="177"/>
      <c r="BI78" s="307"/>
      <c r="BJ78" s="307"/>
      <c r="BK78" s="177"/>
      <c r="DN78" s="307"/>
      <c r="EE78" s="163"/>
    </row>
    <row r="79" customFormat="false" ht="10.1" hidden="false" customHeight="true" outlineLevel="0" collapsed="false">
      <c r="A79" s="312" t="n">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v>12</v>
      </c>
      <c r="F79" s="326"/>
      <c r="G79" s="351" t="s">
        <v>257</v>
      </c>
      <c r="H79" s="315" t="s">
        <v>289</v>
      </c>
      <c r="I79" s="316" t="n">
        <v>0.9</v>
      </c>
      <c r="J79" s="317" t="n">
        <f aca="false">AF79/80</f>
        <v>0.9</v>
      </c>
      <c r="K79" s="347" t="n">
        <f aca="false">E79*AN79</f>
        <v>72</v>
      </c>
      <c r="L79" s="348"/>
      <c r="M79" s="464" t="n">
        <f aca="false">' Benchmark Schedule'!M79</f>
        <v>1</v>
      </c>
      <c r="N79" s="464" t="n">
        <f aca="false">' Benchmark Schedule'!N79</f>
        <v>0</v>
      </c>
      <c r="O79" s="464" t="n">
        <f aca="false">' Benchmark Schedule'!O79</f>
        <v>0</v>
      </c>
      <c r="P79" s="464" t="n">
        <f aca="false">' Benchmark Schedule'!P79</f>
        <v>1</v>
      </c>
      <c r="Q79" s="464" t="n">
        <f aca="false">' Benchmark Schedule'!Q79</f>
        <v>1</v>
      </c>
      <c r="R79" s="464" t="n">
        <f aca="false">' Benchmark Schedule'!R79</f>
        <v>0</v>
      </c>
      <c r="S79" s="464" t="n">
        <f aca="false">' Benchmark Schedule'!S79</f>
        <v>0</v>
      </c>
      <c r="T79" s="307" t="n">
        <f aca="false">' Benchmark Schedule'!T79</f>
        <v>0</v>
      </c>
      <c r="U79" s="464" t="n">
        <f aca="false">' Benchmark Schedule'!U79</f>
        <v>0</v>
      </c>
      <c r="V79" s="464" t="n">
        <f aca="false">' Benchmark Schedule'!V79</f>
        <v>1</v>
      </c>
      <c r="W79" s="464" t="n">
        <f aca="false">' Benchmark Schedule'!W79</f>
        <v>1</v>
      </c>
      <c r="X79" s="464" t="n">
        <f aca="false">' Benchmark Schedule'!X79</f>
        <v>0</v>
      </c>
      <c r="Y79" s="464" t="n">
        <f aca="false">' Benchmark Schedule'!Y79</f>
        <v>1</v>
      </c>
      <c r="Z79" s="464" t="n">
        <f aca="false">' Benchmark Schedule'!Z79</f>
        <v>0</v>
      </c>
      <c r="AA79" s="464" t="n">
        <f aca="false">' Benchmark Schedule'!AA79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434"/>
      <c r="AW79" s="434"/>
      <c r="AX79" s="434"/>
      <c r="AY79" s="434"/>
      <c r="AZ79" s="434"/>
      <c r="BA79" s="434"/>
      <c r="BB79" s="434"/>
      <c r="BC79" s="434"/>
      <c r="BD79" s="0"/>
      <c r="BE79" s="465"/>
      <c r="BF79" s="465"/>
      <c r="BG79" s="465"/>
      <c r="BH79" s="177"/>
      <c r="BI79" s="307"/>
      <c r="BJ79" s="307"/>
      <c r="BK79" s="177"/>
      <c r="DN79" s="307"/>
      <c r="EE79" s="163"/>
    </row>
    <row r="80" customFormat="false" ht="10.1" hidden="false" customHeight="true" outlineLevel="0" collapsed="false">
      <c r="A80" s="312"/>
      <c r="B80" s="308"/>
      <c r="C80" s="308"/>
      <c r="D80" s="269"/>
      <c r="E80" s="309"/>
      <c r="F80" s="289"/>
      <c r="G80" s="289"/>
      <c r="H80" s="274"/>
      <c r="I80" s="304"/>
      <c r="J80" s="276"/>
      <c r="K80" s="269"/>
      <c r="L80" s="308"/>
      <c r="M80" s="462"/>
      <c r="N80" s="462"/>
      <c r="O80" s="462"/>
      <c r="P80" s="462"/>
      <c r="Q80" s="462"/>
      <c r="R80" s="462"/>
      <c r="S80" s="462"/>
      <c r="T80" s="477"/>
      <c r="U80" s="462"/>
      <c r="V80" s="462"/>
      <c r="W80" s="462"/>
      <c r="X80" s="462"/>
      <c r="Y80" s="462"/>
      <c r="Z80" s="462"/>
      <c r="AA80" s="462"/>
      <c r="AB80" s="471"/>
      <c r="AC80" s="437"/>
      <c r="AD80" s="437"/>
      <c r="AE80" s="437"/>
      <c r="AF80" s="437"/>
      <c r="AG80" s="437"/>
      <c r="AH80" s="437"/>
      <c r="AI80" s="437"/>
      <c r="AJ80" s="437"/>
      <c r="AK80" s="430"/>
      <c r="AL80" s="437"/>
      <c r="AM80" s="430"/>
      <c r="AN80" s="437"/>
      <c r="AU80" s="434"/>
      <c r="AV80" s="434"/>
      <c r="AW80" s="434"/>
      <c r="AX80" s="434"/>
      <c r="AY80" s="434"/>
      <c r="AZ80" s="434"/>
      <c r="BA80" s="434"/>
      <c r="BB80" s="434"/>
      <c r="BC80" s="434"/>
      <c r="BD80" s="0"/>
      <c r="BE80" s="465"/>
      <c r="BF80" s="465"/>
      <c r="BG80" s="465"/>
      <c r="BH80" s="177"/>
      <c r="BI80" s="307"/>
      <c r="BJ80" s="307"/>
      <c r="BK80" s="177"/>
      <c r="DN80" s="307"/>
      <c r="EE80" s="163"/>
    </row>
    <row r="81" customFormat="false" ht="10.1" hidden="false" customHeight="true" outlineLevel="0" collapsed="false">
      <c r="A81" s="312" t="n">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v>12</v>
      </c>
      <c r="F81" s="326"/>
      <c r="G81" s="351" t="s">
        <v>257</v>
      </c>
      <c r="H81" s="315" t="s">
        <v>289</v>
      </c>
      <c r="I81" s="316" t="n">
        <v>0.75</v>
      </c>
      <c r="J81" s="317" t="n">
        <f aca="false">AF81/80</f>
        <v>0.75</v>
      </c>
      <c r="K81" s="347" t="n">
        <f aca="false">E81*AN81</f>
        <v>60</v>
      </c>
      <c r="L81" s="319"/>
      <c r="M81" s="464" t="n">
        <f aca="false">' Benchmark Schedule'!M81</f>
        <v>0</v>
      </c>
      <c r="N81" s="464" t="n">
        <f aca="false">' Benchmark Schedule'!N81</f>
        <v>0</v>
      </c>
      <c r="O81" s="464" t="n">
        <f aca="false">' Benchmark Schedule'!O81</f>
        <v>1</v>
      </c>
      <c r="P81" s="464" t="n">
        <f aca="false">' Benchmark Schedule'!P81</f>
        <v>0</v>
      </c>
      <c r="Q81" s="464" t="n">
        <f aca="false">' Benchmark Schedule'!Q81</f>
        <v>0</v>
      </c>
      <c r="R81" s="464" t="n">
        <f aca="false">' Benchmark Schedule'!R81</f>
        <v>1</v>
      </c>
      <c r="S81" s="464" t="n">
        <f aca="false">' Benchmark Schedule'!S81</f>
        <v>1</v>
      </c>
      <c r="T81" s="307" t="n">
        <f aca="false">' Benchmark Schedule'!T81</f>
        <v>0</v>
      </c>
      <c r="U81" s="464" t="n">
        <f aca="false">' Benchmark Schedule'!U81</f>
        <v>1</v>
      </c>
      <c r="V81" s="464" t="n">
        <f aca="false">' Benchmark Schedule'!V81</f>
        <v>0</v>
      </c>
      <c r="W81" s="464" t="n">
        <f aca="false">' Benchmark Schedule'!W81</f>
        <v>0</v>
      </c>
      <c r="X81" s="464" t="n">
        <f aca="false">' Benchmark Schedule'!X81</f>
        <v>1</v>
      </c>
      <c r="Y81" s="464" t="n">
        <f aca="false">' Benchmark Schedule'!Y81</f>
        <v>0</v>
      </c>
      <c r="Z81" s="464" t="n">
        <f aca="false">' Benchmark Schedule'!Z81</f>
        <v>0</v>
      </c>
      <c r="AA81" s="464" t="n">
        <f aca="false">' Benchmark Schedule'!AA81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434"/>
      <c r="AW81" s="434"/>
      <c r="AX81" s="434"/>
      <c r="AY81" s="434"/>
      <c r="AZ81" s="434"/>
      <c r="BA81" s="434"/>
      <c r="BB81" s="434"/>
      <c r="BC81" s="434"/>
      <c r="BD81" s="0"/>
      <c r="BE81" s="465"/>
      <c r="BF81" s="465"/>
      <c r="BG81" s="465"/>
      <c r="BH81" s="177"/>
      <c r="BI81" s="307"/>
      <c r="BJ81" s="307"/>
      <c r="BK81" s="177"/>
      <c r="DN81" s="307"/>
      <c r="EE81" s="163"/>
    </row>
    <row r="82" customFormat="false" ht="10.1" hidden="false" customHeight="true" outlineLevel="0" collapsed="false">
      <c r="A82" s="312"/>
      <c r="B82" s="308"/>
      <c r="C82" s="308"/>
      <c r="D82" s="269"/>
      <c r="E82" s="309"/>
      <c r="F82" s="289"/>
      <c r="G82" s="310"/>
      <c r="H82" s="274"/>
      <c r="I82" s="304"/>
      <c r="J82" s="350"/>
      <c r="K82" s="269"/>
      <c r="L82" s="308"/>
      <c r="M82" s="462"/>
      <c r="N82" s="462"/>
      <c r="O82" s="462"/>
      <c r="P82" s="462"/>
      <c r="Q82" s="462"/>
      <c r="R82" s="462"/>
      <c r="S82" s="462"/>
      <c r="T82" s="477"/>
      <c r="U82" s="462"/>
      <c r="V82" s="462"/>
      <c r="W82" s="462"/>
      <c r="X82" s="462"/>
      <c r="Y82" s="462"/>
      <c r="Z82" s="462"/>
      <c r="AA82" s="462"/>
      <c r="AB82" s="471"/>
      <c r="AC82" s="437"/>
      <c r="AD82" s="437"/>
      <c r="AE82" s="437"/>
      <c r="AF82" s="437"/>
      <c r="AG82" s="437"/>
      <c r="AH82" s="437"/>
      <c r="AI82" s="437"/>
      <c r="AJ82" s="437"/>
      <c r="AK82" s="430"/>
      <c r="AL82" s="437"/>
      <c r="AM82" s="430"/>
      <c r="AN82" s="437"/>
      <c r="AU82" s="434"/>
      <c r="AV82" s="434"/>
      <c r="AW82" s="434"/>
      <c r="AX82" s="434"/>
      <c r="AY82" s="434"/>
      <c r="AZ82" s="434"/>
      <c r="BA82" s="434"/>
      <c r="BB82" s="434"/>
      <c r="BC82" s="434"/>
      <c r="BD82" s="0"/>
      <c r="BE82" s="465"/>
      <c r="BF82" s="465"/>
      <c r="BG82" s="465"/>
      <c r="BH82" s="177"/>
      <c r="BI82" s="307"/>
      <c r="BJ82" s="307"/>
      <c r="BK82" s="177"/>
      <c r="DN82" s="307"/>
      <c r="EE82" s="163"/>
    </row>
    <row r="83" customFormat="false" ht="10.1" hidden="false" customHeight="true" outlineLevel="0" collapsed="false">
      <c r="A83" s="312" t="n">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v>12</v>
      </c>
      <c r="F83" s="326"/>
      <c r="G83" s="351" t="s">
        <v>257</v>
      </c>
      <c r="H83" s="315" t="s">
        <v>289</v>
      </c>
      <c r="I83" s="316" t="n">
        <v>0.45</v>
      </c>
      <c r="J83" s="317" t="n">
        <f aca="false">AF83/80</f>
        <v>0.45</v>
      </c>
      <c r="K83" s="347" t="n">
        <f aca="false">E83*AN83</f>
        <v>36</v>
      </c>
      <c r="L83" s="348"/>
      <c r="M83" s="464" t="n">
        <f aca="false">' Benchmark Schedule'!M83</f>
        <v>0</v>
      </c>
      <c r="N83" s="464" t="n">
        <f aca="false">' Benchmark Schedule'!N83</f>
        <v>1</v>
      </c>
      <c r="O83" s="464" t="n">
        <f aca="false">' Benchmark Schedule'!O83</f>
        <v>0</v>
      </c>
      <c r="P83" s="464" t="n">
        <f aca="false">' Benchmark Schedule'!P83</f>
        <v>0</v>
      </c>
      <c r="Q83" s="464" t="n">
        <f aca="false">' Benchmark Schedule'!Q83</f>
        <v>0</v>
      </c>
      <c r="R83" s="464" t="n">
        <f aca="false">' Benchmark Schedule'!R83</f>
        <v>0</v>
      </c>
      <c r="S83" s="464" t="n">
        <f aca="false">' Benchmark Schedule'!S83</f>
        <v>0</v>
      </c>
      <c r="T83" s="307" t="n">
        <f aca="false">' Benchmark Schedule'!T83</f>
        <v>0</v>
      </c>
      <c r="U83" s="464" t="n">
        <f aca="false">' Benchmark Schedule'!U83</f>
        <v>0</v>
      </c>
      <c r="V83" s="464" t="n">
        <f aca="false">' Benchmark Schedule'!V83</f>
        <v>0</v>
      </c>
      <c r="W83" s="464" t="n">
        <f aca="false">' Benchmark Schedule'!W83</f>
        <v>0</v>
      </c>
      <c r="X83" s="464" t="n">
        <f aca="false">' Benchmark Schedule'!X83</f>
        <v>0</v>
      </c>
      <c r="Y83" s="464" t="n">
        <f aca="false">' Benchmark Schedule'!Y83</f>
        <v>0</v>
      </c>
      <c r="Z83" s="464" t="n">
        <f aca="false">' Benchmark Schedule'!Z83</f>
        <v>1</v>
      </c>
      <c r="AA83" s="464" t="n">
        <f aca="false">' Benchmark Schedule'!AA83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434"/>
      <c r="AW83" s="434"/>
      <c r="AX83" s="434"/>
      <c r="AY83" s="434"/>
      <c r="AZ83" s="434"/>
      <c r="BA83" s="434"/>
      <c r="BB83" s="434"/>
      <c r="BC83" s="434"/>
      <c r="BD83" s="0"/>
      <c r="BE83" s="465"/>
      <c r="BF83" s="465"/>
      <c r="BG83" s="465"/>
      <c r="BH83" s="177"/>
      <c r="BI83" s="307"/>
      <c r="BJ83" s="307"/>
      <c r="BK83" s="177"/>
      <c r="DN83" s="307"/>
      <c r="EE83" s="163"/>
    </row>
    <row r="84" customFormat="false" ht="10.1" hidden="false" customHeight="true" outlineLevel="0" collapsed="false">
      <c r="A84" s="312"/>
      <c r="B84" s="308"/>
      <c r="C84" s="308"/>
      <c r="D84" s="269"/>
      <c r="E84" s="309"/>
      <c r="F84" s="289"/>
      <c r="G84" s="289"/>
      <c r="H84" s="303"/>
      <c r="I84" s="304"/>
      <c r="J84" s="350"/>
      <c r="K84" s="269"/>
      <c r="L84" s="308"/>
      <c r="M84" s="462"/>
      <c r="N84" s="462"/>
      <c r="O84" s="462"/>
      <c r="P84" s="462"/>
      <c r="Q84" s="462"/>
      <c r="R84" s="462"/>
      <c r="S84" s="462"/>
      <c r="T84" s="478"/>
      <c r="U84" s="462"/>
      <c r="V84" s="462"/>
      <c r="W84" s="462"/>
      <c r="X84" s="462"/>
      <c r="Y84" s="462"/>
      <c r="Z84" s="462"/>
      <c r="AA84" s="462"/>
      <c r="AB84" s="471"/>
      <c r="AC84" s="437"/>
      <c r="AD84" s="437"/>
      <c r="AE84" s="437"/>
      <c r="AF84" s="437"/>
      <c r="AG84" s="437"/>
      <c r="AH84" s="437"/>
      <c r="AI84" s="437"/>
      <c r="AJ84" s="437"/>
      <c r="AK84" s="430"/>
      <c r="AL84" s="437"/>
      <c r="AM84" s="430"/>
      <c r="AN84" s="437"/>
      <c r="AU84" s="434"/>
      <c r="AV84" s="434"/>
      <c r="AW84" s="434"/>
      <c r="AX84" s="434"/>
      <c r="AY84" s="434"/>
      <c r="AZ84" s="434"/>
      <c r="BA84" s="434"/>
      <c r="BB84" s="434"/>
      <c r="BC84" s="434"/>
      <c r="BD84" s="0"/>
      <c r="BE84" s="465"/>
      <c r="BF84" s="465"/>
      <c r="BG84" s="465"/>
      <c r="BH84" s="177"/>
      <c r="BI84" s="307"/>
      <c r="BJ84" s="307"/>
      <c r="BK84" s="177"/>
      <c r="DN84" s="307"/>
      <c r="EE84" s="163"/>
    </row>
    <row r="85" customFormat="false" ht="10.1" hidden="false" customHeight="true" outlineLevel="0" collapsed="false">
      <c r="A85" s="312" t="n">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v>12</v>
      </c>
      <c r="F85" s="326"/>
      <c r="G85" s="351" t="s">
        <v>257</v>
      </c>
      <c r="H85" s="315" t="s">
        <v>289</v>
      </c>
      <c r="I85" s="316" t="n">
        <v>0.9</v>
      </c>
      <c r="J85" s="317" t="n">
        <f aca="false">AF85/80</f>
        <v>0.9</v>
      </c>
      <c r="K85" s="347" t="n">
        <f aca="false">E85*AN85</f>
        <v>72</v>
      </c>
      <c r="L85" s="348"/>
      <c r="M85" s="464" t="n">
        <f aca="false">' Benchmark Schedule'!M85</f>
        <v>1</v>
      </c>
      <c r="N85" s="464" t="n">
        <f aca="false">' Benchmark Schedule'!N85</f>
        <v>0</v>
      </c>
      <c r="O85" s="464" t="n">
        <f aca="false">' Benchmark Schedule'!O85</f>
        <v>0</v>
      </c>
      <c r="P85" s="464" t="n">
        <f aca="false">' Benchmark Schedule'!P85</f>
        <v>1</v>
      </c>
      <c r="Q85" s="464" t="n">
        <f aca="false">' Benchmark Schedule'!Q85</f>
        <v>1</v>
      </c>
      <c r="R85" s="464" t="n">
        <f aca="false">' Benchmark Schedule'!R85</f>
        <v>0</v>
      </c>
      <c r="S85" s="464" t="n">
        <f aca="false">' Benchmark Schedule'!S85</f>
        <v>0</v>
      </c>
      <c r="T85" s="307" t="n">
        <f aca="false">' Benchmark Schedule'!T85</f>
        <v>0</v>
      </c>
      <c r="U85" s="464" t="n">
        <f aca="false">' Benchmark Schedule'!U85</f>
        <v>0</v>
      </c>
      <c r="V85" s="464" t="n">
        <f aca="false">' Benchmark Schedule'!V85</f>
        <v>1</v>
      </c>
      <c r="W85" s="464" t="n">
        <f aca="false">' Benchmark Schedule'!W85</f>
        <v>1</v>
      </c>
      <c r="X85" s="464" t="n">
        <f aca="false">' Benchmark Schedule'!X85</f>
        <v>0</v>
      </c>
      <c r="Y85" s="464" t="n">
        <f aca="false">' Benchmark Schedule'!Y85</f>
        <v>1</v>
      </c>
      <c r="Z85" s="464" t="n">
        <f aca="false">' Benchmark Schedule'!Z85</f>
        <v>0</v>
      </c>
      <c r="AA85" s="464" t="n">
        <f aca="false">' Benchmark Schedule'!AA85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434"/>
      <c r="AW85" s="434"/>
      <c r="AX85" s="434"/>
      <c r="AY85" s="434"/>
      <c r="AZ85" s="434"/>
      <c r="BA85" s="434"/>
      <c r="BB85" s="434"/>
      <c r="BC85" s="434"/>
      <c r="BD85" s="0"/>
      <c r="BE85" s="465"/>
      <c r="BF85" s="465"/>
      <c r="BG85" s="465"/>
      <c r="BH85" s="177"/>
      <c r="BI85" s="307"/>
      <c r="BJ85" s="307"/>
      <c r="BK85" s="177"/>
      <c r="DN85" s="307"/>
      <c r="EE85" s="163"/>
    </row>
    <row r="86" customFormat="false" ht="10.1" hidden="false" customHeight="true" outlineLevel="0" collapsed="false">
      <c r="A86" s="312"/>
      <c r="B86" s="308"/>
      <c r="C86" s="308"/>
      <c r="D86" s="269"/>
      <c r="E86" s="309"/>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434"/>
      <c r="AV86" s="434"/>
      <c r="AW86" s="434"/>
      <c r="AX86" s="434"/>
      <c r="AY86" s="434"/>
      <c r="AZ86" s="434"/>
      <c r="BA86" s="434"/>
      <c r="BB86" s="434"/>
      <c r="BC86" s="434"/>
      <c r="BD86" s="0"/>
      <c r="BE86" s="465"/>
      <c r="BF86" s="465"/>
      <c r="BG86" s="465"/>
      <c r="BH86" s="177"/>
      <c r="BI86" s="307"/>
      <c r="BJ86" s="307"/>
      <c r="BK86" s="177"/>
      <c r="DN86" s="307"/>
      <c r="EE86" s="163"/>
    </row>
    <row r="87" customFormat="false" ht="10.1" hidden="false" customHeight="true" outlineLevel="0" collapsed="false">
      <c r="A87" s="312" t="n">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v>12</v>
      </c>
      <c r="F87" s="326"/>
      <c r="G87" s="351" t="s">
        <v>257</v>
      </c>
      <c r="H87" s="315" t="s">
        <v>289</v>
      </c>
      <c r="I87" s="316" t="n">
        <v>0.75</v>
      </c>
      <c r="J87" s="317" t="n">
        <f aca="false">AF87/80</f>
        <v>0.75</v>
      </c>
      <c r="K87" s="347" t="n">
        <f aca="false">E87*AN87</f>
        <v>60</v>
      </c>
      <c r="L87" s="348"/>
      <c r="M87" s="464" t="n">
        <f aca="false">' Benchmark Schedule'!M87</f>
        <v>0</v>
      </c>
      <c r="N87" s="464" t="n">
        <f aca="false">' Benchmark Schedule'!N87</f>
        <v>1</v>
      </c>
      <c r="O87" s="464" t="n">
        <f aca="false">' Benchmark Schedule'!O87</f>
        <v>0</v>
      </c>
      <c r="P87" s="464" t="n">
        <f aca="false">' Benchmark Schedule'!P87</f>
        <v>0</v>
      </c>
      <c r="Q87" s="464" t="n">
        <f aca="false">' Benchmark Schedule'!Q87</f>
        <v>0</v>
      </c>
      <c r="R87" s="464" t="n">
        <f aca="false">' Benchmark Schedule'!R87</f>
        <v>1</v>
      </c>
      <c r="S87" s="464" t="n">
        <f aca="false">' Benchmark Schedule'!S87</f>
        <v>1</v>
      </c>
      <c r="T87" s="307" t="n">
        <f aca="false">' Benchmark Schedule'!T87</f>
        <v>0</v>
      </c>
      <c r="U87" s="464" t="n">
        <f aca="false">' Benchmark Schedule'!U87</f>
        <v>1</v>
      </c>
      <c r="V87" s="464" t="n">
        <f aca="false">' Benchmark Schedule'!V87</f>
        <v>0</v>
      </c>
      <c r="W87" s="464" t="n">
        <f aca="false">' Benchmark Schedule'!W87</f>
        <v>0</v>
      </c>
      <c r="X87" s="464" t="n">
        <f aca="false">' Benchmark Schedule'!X87</f>
        <v>1</v>
      </c>
      <c r="Y87" s="464" t="n">
        <f aca="false">' Benchmark Schedule'!Y87</f>
        <v>0</v>
      </c>
      <c r="Z87" s="464" t="n">
        <f aca="false">' Benchmark Schedule'!Z87</f>
        <v>0</v>
      </c>
      <c r="AA87" s="464" t="n">
        <f aca="false">' Benchmark Schedule'!AA87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434"/>
      <c r="AW87" s="434"/>
      <c r="AX87" s="434"/>
      <c r="AY87" s="434"/>
      <c r="AZ87" s="434"/>
      <c r="BA87" s="434"/>
      <c r="BB87" s="434"/>
      <c r="BC87" s="434"/>
      <c r="BD87" s="0"/>
      <c r="BE87" s="475"/>
      <c r="BF87" s="475"/>
      <c r="BG87" s="475"/>
      <c r="BH87" s="177"/>
      <c r="BI87" s="162"/>
      <c r="BJ87" s="162"/>
      <c r="BK87" s="177"/>
      <c r="DN87" s="162"/>
    </row>
    <row r="88" customFormat="false" ht="10.1" hidden="false" customHeight="true" outlineLevel="0" collapsed="false">
      <c r="A88" s="312"/>
      <c r="B88" s="308"/>
      <c r="C88" s="308"/>
      <c r="D88" s="269"/>
      <c r="E88" s="358"/>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434"/>
      <c r="AV88" s="434"/>
      <c r="AW88" s="434"/>
      <c r="AX88" s="434"/>
      <c r="AY88" s="434"/>
      <c r="AZ88" s="434"/>
      <c r="BA88" s="434"/>
      <c r="BB88" s="434"/>
      <c r="BC88" s="434"/>
      <c r="BD88" s="0"/>
      <c r="BE88" s="289"/>
      <c r="BF88" s="289"/>
      <c r="BG88" s="289"/>
      <c r="BH88" s="177"/>
      <c r="BI88" s="293"/>
      <c r="BJ88" s="293"/>
      <c r="BK88" s="177"/>
      <c r="DN88" s="293"/>
      <c r="DO88" s="184"/>
    </row>
    <row r="89" customFormat="false" ht="10.1" hidden="false" customHeight="true" outlineLevel="0" collapsed="false">
      <c r="A89" s="312" t="n">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v>12</v>
      </c>
      <c r="F89" s="326"/>
      <c r="G89" s="351" t="s">
        <v>257</v>
      </c>
      <c r="H89" s="315" t="s">
        <v>289</v>
      </c>
      <c r="I89" s="316" t="n">
        <v>0.45</v>
      </c>
      <c r="J89" s="317" t="n">
        <f aca="false">AF89/80</f>
        <v>0.45</v>
      </c>
      <c r="K89" s="347" t="n">
        <f aca="false">E89*AN89</f>
        <v>36</v>
      </c>
      <c r="L89" s="348"/>
      <c r="M89" s="464" t="n">
        <f aca="false">' Benchmark Schedule'!M89</f>
        <v>0</v>
      </c>
      <c r="N89" s="464" t="n">
        <f aca="false">' Benchmark Schedule'!N89</f>
        <v>0</v>
      </c>
      <c r="O89" s="464" t="n">
        <f aca="false">' Benchmark Schedule'!O89</f>
        <v>1</v>
      </c>
      <c r="P89" s="464" t="n">
        <f aca="false">' Benchmark Schedule'!P89</f>
        <v>0</v>
      </c>
      <c r="Q89" s="464" t="n">
        <f aca="false">' Benchmark Schedule'!Q89</f>
        <v>0</v>
      </c>
      <c r="R89" s="464" t="n">
        <f aca="false">' Benchmark Schedule'!R89</f>
        <v>0</v>
      </c>
      <c r="S89" s="464" t="n">
        <f aca="false">' Benchmark Schedule'!S89</f>
        <v>0</v>
      </c>
      <c r="T89" s="307" t="n">
        <f aca="false">' Benchmark Schedule'!T89</f>
        <v>0</v>
      </c>
      <c r="U89" s="464" t="n">
        <f aca="false">' Benchmark Schedule'!U89</f>
        <v>0</v>
      </c>
      <c r="V89" s="464" t="n">
        <f aca="false">' Benchmark Schedule'!V89</f>
        <v>0</v>
      </c>
      <c r="W89" s="464" t="n">
        <f aca="false">' Benchmark Schedule'!W89</f>
        <v>0</v>
      </c>
      <c r="X89" s="464" t="n">
        <f aca="false">' Benchmark Schedule'!X89</f>
        <v>0</v>
      </c>
      <c r="Y89" s="464" t="n">
        <f aca="false">' Benchmark Schedule'!Y89</f>
        <v>0</v>
      </c>
      <c r="Z89" s="464" t="n">
        <f aca="false">' Benchmark Schedule'!Z89</f>
        <v>1</v>
      </c>
      <c r="AA89" s="464" t="n">
        <f aca="false">' Benchmark Schedule'!AA89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434"/>
      <c r="AW89" s="434"/>
      <c r="AX89" s="434"/>
      <c r="AY89" s="434"/>
      <c r="AZ89" s="434"/>
      <c r="BA89" s="434"/>
      <c r="BB89" s="434"/>
      <c r="BC89" s="434"/>
      <c r="BD89" s="0"/>
      <c r="BE89" s="289"/>
      <c r="BF89" s="289"/>
      <c r="BG89" s="289"/>
      <c r="BH89" s="177"/>
      <c r="BI89" s="293"/>
      <c r="BJ89" s="293"/>
      <c r="BK89" s="177"/>
      <c r="DN89" s="293"/>
      <c r="DO89" s="184"/>
    </row>
    <row r="90" customFormat="false" ht="10.1" hidden="false" customHeight="true" outlineLevel="0" collapsed="false">
      <c r="A90" s="312"/>
      <c r="B90" s="308"/>
      <c r="C90" s="308"/>
      <c r="D90" s="269"/>
      <c r="E90" s="303"/>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434"/>
      <c r="AV90" s="434"/>
      <c r="AW90" s="434"/>
      <c r="AX90" s="434"/>
      <c r="AY90" s="434"/>
      <c r="AZ90" s="434"/>
      <c r="BA90" s="434"/>
      <c r="BB90" s="434"/>
      <c r="BC90" s="434"/>
      <c r="BD90" s="0"/>
      <c r="BE90" s="289"/>
      <c r="BF90" s="289"/>
      <c r="BG90" s="289"/>
      <c r="BH90" s="177"/>
      <c r="BI90" s="293"/>
      <c r="BJ90" s="293"/>
      <c r="BK90" s="177"/>
      <c r="DN90" s="293"/>
      <c r="DO90" s="184"/>
    </row>
    <row r="91" customFormat="false" ht="10.1" hidden="false" customHeight="true" outlineLevel="0" collapsed="false">
      <c r="A91" s="312" t="n">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v>12</v>
      </c>
      <c r="F91" s="313"/>
      <c r="G91" s="314" t="s">
        <v>257</v>
      </c>
      <c r="H91" s="315" t="s">
        <v>289</v>
      </c>
      <c r="I91" s="473" t="n">
        <v>0</v>
      </c>
      <c r="J91" s="317" t="n">
        <f aca="false">AF91/80</f>
        <v>0</v>
      </c>
      <c r="K91" s="347" t="n">
        <f aca="false">E91*AN91</f>
        <v>0</v>
      </c>
      <c r="L91" s="348"/>
      <c r="M91" s="464" t="n">
        <f aca="false">' Benchmark Schedule'!M91</f>
        <v>0</v>
      </c>
      <c r="N91" s="464" t="n">
        <f aca="false">' Benchmark Schedule'!N91</f>
        <v>0</v>
      </c>
      <c r="O91" s="464" t="n">
        <f aca="false">' Benchmark Schedule'!O91</f>
        <v>0</v>
      </c>
      <c r="P91" s="464" t="n">
        <f aca="false">' Benchmark Schedule'!P91</f>
        <v>0</v>
      </c>
      <c r="Q91" s="464" t="n">
        <f aca="false">' Benchmark Schedule'!Q91</f>
        <v>0</v>
      </c>
      <c r="R91" s="464" t="n">
        <f aca="false">' Benchmark Schedule'!R91</f>
        <v>0</v>
      </c>
      <c r="S91" s="464" t="n">
        <f aca="false">' Benchmark Schedule'!S91</f>
        <v>0</v>
      </c>
      <c r="T91" s="307" t="n">
        <f aca="false">' Benchmark Schedule'!T91</f>
        <v>0</v>
      </c>
      <c r="U91" s="464" t="n">
        <f aca="false">' Benchmark Schedule'!U91</f>
        <v>0</v>
      </c>
      <c r="V91" s="464" t="n">
        <f aca="false">' Benchmark Schedule'!V91</f>
        <v>0</v>
      </c>
      <c r="W91" s="464" t="n">
        <f aca="false">' Benchmark Schedule'!W91</f>
        <v>0</v>
      </c>
      <c r="X91" s="464" t="n">
        <f aca="false">' Benchmark Schedule'!X91</f>
        <v>0</v>
      </c>
      <c r="Y91" s="464" t="n">
        <f aca="false">' Benchmark Schedule'!Y91</f>
        <v>0</v>
      </c>
      <c r="Z91" s="464" t="n">
        <f aca="false">' Benchmark Schedule'!Z91</f>
        <v>0</v>
      </c>
      <c r="AA91" s="464" t="n">
        <f aca="false">' Benchmark Schedule'!AA91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434"/>
      <c r="AW91" s="434"/>
      <c r="AX91" s="434"/>
      <c r="AY91" s="434"/>
      <c r="AZ91" s="434"/>
      <c r="BA91" s="434"/>
      <c r="BB91" s="434"/>
      <c r="BC91" s="434"/>
      <c r="BD91" s="0"/>
      <c r="BE91" s="289"/>
      <c r="BF91" s="289"/>
      <c r="BG91" s="289"/>
      <c r="BH91" s="177"/>
      <c r="BI91" s="293"/>
      <c r="BJ91" s="293"/>
      <c r="BK91" s="177"/>
      <c r="DN91" s="293"/>
      <c r="DO91" s="184"/>
    </row>
    <row r="92" customFormat="false" ht="10.1" hidden="false" customHeight="true" outlineLevel="0" collapsed="false">
      <c r="A92" s="312"/>
      <c r="B92" s="308"/>
      <c r="C92" s="308"/>
      <c r="D92" s="269"/>
      <c r="E92" s="309"/>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434"/>
      <c r="AV92" s="434"/>
      <c r="AW92" s="434"/>
      <c r="AX92" s="434"/>
      <c r="AY92" s="434"/>
      <c r="AZ92" s="434"/>
      <c r="BA92" s="434"/>
      <c r="BB92" s="434"/>
      <c r="BC92" s="434"/>
      <c r="BD92" s="0"/>
      <c r="BE92" s="289"/>
      <c r="BF92" s="289"/>
      <c r="BG92" s="289"/>
      <c r="BH92" s="177"/>
      <c r="BI92" s="293"/>
      <c r="BJ92" s="293"/>
      <c r="BK92" s="177"/>
      <c r="DN92" s="293"/>
      <c r="DO92" s="184"/>
    </row>
    <row r="93" customFormat="false" ht="10.1" hidden="false" customHeight="true" outlineLevel="0" collapsed="false">
      <c r="A93" s="312" t="n">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v>12</v>
      </c>
      <c r="F93" s="313"/>
      <c r="G93" s="314" t="s">
        <v>257</v>
      </c>
      <c r="H93" s="315" t="s">
        <v>289</v>
      </c>
      <c r="I93" s="473" t="n">
        <v>0</v>
      </c>
      <c r="J93" s="317" t="n">
        <f aca="false">AF93/80</f>
        <v>0</v>
      </c>
      <c r="K93" s="347" t="n">
        <f aca="false">E93*AN93</f>
        <v>0</v>
      </c>
      <c r="L93" s="348"/>
      <c r="M93" s="464" t="n">
        <f aca="false">' Benchmark Schedule'!M93</f>
        <v>0</v>
      </c>
      <c r="N93" s="464" t="n">
        <f aca="false">' Benchmark Schedule'!N93</f>
        <v>0</v>
      </c>
      <c r="O93" s="464" t="n">
        <f aca="false">' Benchmark Schedule'!O93</f>
        <v>0</v>
      </c>
      <c r="P93" s="464" t="n">
        <f aca="false">' Benchmark Schedule'!P93</f>
        <v>0</v>
      </c>
      <c r="Q93" s="464" t="n">
        <f aca="false">' Benchmark Schedule'!Q93</f>
        <v>0</v>
      </c>
      <c r="R93" s="464" t="n">
        <f aca="false">' Benchmark Schedule'!R93</f>
        <v>0</v>
      </c>
      <c r="S93" s="464" t="n">
        <f aca="false">' Benchmark Schedule'!S93</f>
        <v>0</v>
      </c>
      <c r="T93" s="307" t="n">
        <f aca="false">' Benchmark Schedule'!T93</f>
        <v>0</v>
      </c>
      <c r="U93" s="464" t="n">
        <f aca="false">' Benchmark Schedule'!U93</f>
        <v>0</v>
      </c>
      <c r="V93" s="464" t="n">
        <f aca="false">' Benchmark Schedule'!V93</f>
        <v>0</v>
      </c>
      <c r="W93" s="464" t="n">
        <f aca="false">' Benchmark Schedule'!W93</f>
        <v>0</v>
      </c>
      <c r="X93" s="464" t="n">
        <f aca="false">' Benchmark Schedule'!X93</f>
        <v>0</v>
      </c>
      <c r="Y93" s="464" t="n">
        <f aca="false">' Benchmark Schedule'!Y93</f>
        <v>0</v>
      </c>
      <c r="Z93" s="464" t="n">
        <f aca="false">' Benchmark Schedule'!Z93</f>
        <v>0</v>
      </c>
      <c r="AA93" s="464" t="n">
        <f aca="false">' Benchmark Schedule'!AA93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434"/>
      <c r="AW93" s="434"/>
      <c r="AX93" s="434"/>
      <c r="AY93" s="434"/>
      <c r="AZ93" s="434"/>
      <c r="BA93" s="434"/>
      <c r="BB93" s="434"/>
      <c r="BC93" s="434"/>
      <c r="BD93" s="0"/>
      <c r="BE93" s="289"/>
      <c r="BF93" s="289"/>
      <c r="BG93" s="289"/>
      <c r="BH93" s="177"/>
      <c r="BI93" s="293"/>
      <c r="BJ93" s="293"/>
      <c r="BK93" s="177"/>
      <c r="DN93" s="293"/>
      <c r="DO93" s="184"/>
    </row>
    <row r="94" customFormat="false" ht="10.1" hidden="false" customHeight="true" outlineLevel="0" collapsed="false">
      <c r="A94" s="312"/>
      <c r="B94" s="308"/>
      <c r="C94" s="308"/>
      <c r="D94" s="269"/>
      <c r="E94" s="309"/>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434"/>
      <c r="AV94" s="434"/>
      <c r="AW94" s="434"/>
      <c r="AX94" s="434"/>
      <c r="AY94" s="434"/>
      <c r="AZ94" s="434"/>
      <c r="BA94" s="434"/>
      <c r="BB94" s="434"/>
      <c r="BC94" s="434"/>
      <c r="BD94" s="0"/>
      <c r="BE94" s="289"/>
      <c r="BF94" s="289"/>
      <c r="BG94" s="289"/>
      <c r="BH94" s="177"/>
      <c r="BI94" s="293"/>
      <c r="BJ94" s="293"/>
      <c r="BK94" s="177"/>
      <c r="DN94" s="293"/>
      <c r="DO94" s="184"/>
    </row>
    <row r="95" customFormat="false" ht="10.1" hidden="false" customHeight="true" outlineLevel="0" collapsed="false">
      <c r="A95" s="312" t="n">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v>12</v>
      </c>
      <c r="F95" s="314"/>
      <c r="G95" s="314" t="s">
        <v>257</v>
      </c>
      <c r="H95" s="315" t="s">
        <v>289</v>
      </c>
      <c r="I95" s="473" t="n">
        <v>0</v>
      </c>
      <c r="J95" s="317" t="n">
        <f aca="false">AF95/80</f>
        <v>0</v>
      </c>
      <c r="K95" s="347" t="n">
        <f aca="false">E95*AN95</f>
        <v>0</v>
      </c>
      <c r="L95" s="348"/>
      <c r="M95" s="464" t="n">
        <f aca="false">' Benchmark Schedule'!M95</f>
        <v>0</v>
      </c>
      <c r="N95" s="464" t="n">
        <f aca="false">' Benchmark Schedule'!N95</f>
        <v>0</v>
      </c>
      <c r="O95" s="464" t="n">
        <f aca="false">' Benchmark Schedule'!O95</f>
        <v>0</v>
      </c>
      <c r="P95" s="464" t="n">
        <f aca="false">' Benchmark Schedule'!P95</f>
        <v>0</v>
      </c>
      <c r="Q95" s="464" t="n">
        <f aca="false">' Benchmark Schedule'!Q95</f>
        <v>0</v>
      </c>
      <c r="R95" s="464" t="n">
        <f aca="false">' Benchmark Schedule'!R95</f>
        <v>0</v>
      </c>
      <c r="S95" s="464" t="n">
        <f aca="false">' Benchmark Schedule'!S95</f>
        <v>0</v>
      </c>
      <c r="T95" s="307" t="n">
        <f aca="false">' Benchmark Schedule'!T95</f>
        <v>0</v>
      </c>
      <c r="U95" s="464" t="n">
        <f aca="false">' Benchmark Schedule'!U95</f>
        <v>0</v>
      </c>
      <c r="V95" s="464" t="n">
        <f aca="false">' Benchmark Schedule'!V95</f>
        <v>0</v>
      </c>
      <c r="W95" s="464" t="n">
        <f aca="false">' Benchmark Schedule'!W95</f>
        <v>0</v>
      </c>
      <c r="X95" s="464" t="n">
        <f aca="false">' Benchmark Schedule'!X95</f>
        <v>0</v>
      </c>
      <c r="Y95" s="464" t="n">
        <f aca="false">' Benchmark Schedule'!Y95</f>
        <v>0</v>
      </c>
      <c r="Z95" s="464" t="n">
        <f aca="false">' Benchmark Schedule'!Z95</f>
        <v>0</v>
      </c>
      <c r="AA95" s="464" t="n">
        <f aca="false">' Benchmark Schedule'!AA95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434"/>
      <c r="AW95" s="434"/>
      <c r="AX95" s="434"/>
      <c r="AY95" s="434"/>
      <c r="AZ95" s="434"/>
      <c r="BA95" s="434"/>
      <c r="BB95" s="434"/>
      <c r="BC95" s="434"/>
      <c r="BD95" s="0"/>
      <c r="BE95" s="289"/>
      <c r="BF95" s="289"/>
      <c r="BG95" s="289"/>
      <c r="BH95" s="177"/>
      <c r="BI95" s="293"/>
      <c r="BJ95" s="293"/>
      <c r="BK95" s="177"/>
      <c r="DN95" s="293"/>
      <c r="DO95" s="184"/>
    </row>
    <row r="96" customFormat="false" ht="10.1" hidden="false" customHeight="true" outlineLevel="0" collapsed="false">
      <c r="A96" s="312"/>
      <c r="B96" s="308"/>
      <c r="C96" s="308"/>
      <c r="D96" s="269"/>
      <c r="E96" s="358"/>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434"/>
      <c r="AV96" s="434"/>
      <c r="AW96" s="434"/>
      <c r="AX96" s="434"/>
      <c r="AY96" s="434"/>
      <c r="AZ96" s="434"/>
      <c r="BA96" s="434"/>
      <c r="BB96" s="434"/>
      <c r="BC96" s="434"/>
      <c r="BD96" s="0"/>
      <c r="BE96" s="289"/>
      <c r="BF96" s="289"/>
      <c r="BG96" s="289"/>
      <c r="BH96" s="177"/>
      <c r="BI96" s="293"/>
      <c r="BJ96" s="293"/>
      <c r="BK96" s="177"/>
      <c r="DN96" s="293"/>
      <c r="DO96" s="184"/>
    </row>
    <row r="97" customFormat="false" ht="10.1" hidden="false" customHeight="true" outlineLevel="0" collapsed="false">
      <c r="A97" s="312" t="n">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v>12</v>
      </c>
      <c r="F97" s="314"/>
      <c r="G97" s="314" t="s">
        <v>257</v>
      </c>
      <c r="H97" s="315" t="s">
        <v>289</v>
      </c>
      <c r="I97" s="473" t="n">
        <v>0</v>
      </c>
      <c r="J97" s="317" t="n">
        <f aca="false">AF97/80</f>
        <v>0</v>
      </c>
      <c r="K97" s="347" t="n">
        <f aca="false">E97*AN97</f>
        <v>0</v>
      </c>
      <c r="L97" s="348"/>
      <c r="M97" s="464" t="n">
        <f aca="false">' Benchmark Schedule'!M97</f>
        <v>0</v>
      </c>
      <c r="N97" s="464" t="n">
        <f aca="false">' Benchmark Schedule'!N97</f>
        <v>0</v>
      </c>
      <c r="O97" s="464" t="n">
        <f aca="false">' Benchmark Schedule'!O97</f>
        <v>0</v>
      </c>
      <c r="P97" s="464" t="n">
        <f aca="false">' Benchmark Schedule'!P97</f>
        <v>0</v>
      </c>
      <c r="Q97" s="464" t="n">
        <f aca="false">' Benchmark Schedule'!Q97</f>
        <v>0</v>
      </c>
      <c r="R97" s="464" t="n">
        <f aca="false">' Benchmark Schedule'!R97</f>
        <v>0</v>
      </c>
      <c r="S97" s="464" t="n">
        <f aca="false">' Benchmark Schedule'!S97</f>
        <v>0</v>
      </c>
      <c r="T97" s="307" t="n">
        <f aca="false">' Benchmark Schedule'!T97</f>
        <v>0</v>
      </c>
      <c r="U97" s="464" t="n">
        <f aca="false">' Benchmark Schedule'!U97</f>
        <v>0</v>
      </c>
      <c r="V97" s="464" t="n">
        <f aca="false">' Benchmark Schedule'!V97</f>
        <v>0</v>
      </c>
      <c r="W97" s="464" t="n">
        <f aca="false">' Benchmark Schedule'!W97</f>
        <v>0</v>
      </c>
      <c r="X97" s="464" t="n">
        <f aca="false">' Benchmark Schedule'!X97</f>
        <v>0</v>
      </c>
      <c r="Y97" s="464" t="n">
        <f aca="false">' Benchmark Schedule'!Y97</f>
        <v>0</v>
      </c>
      <c r="Z97" s="464" t="n">
        <f aca="false">' Benchmark Schedule'!Z97</f>
        <v>0</v>
      </c>
      <c r="AA97" s="464" t="n">
        <f aca="false">' Benchmark Schedule'!AA97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434"/>
      <c r="AW97" s="434"/>
      <c r="AX97" s="434"/>
      <c r="AY97" s="434"/>
      <c r="AZ97" s="434"/>
      <c r="BA97" s="434"/>
      <c r="BB97" s="434"/>
      <c r="BC97" s="434"/>
      <c r="BD97" s="0"/>
      <c r="BE97" s="289"/>
      <c r="BF97" s="289"/>
      <c r="BG97" s="289"/>
      <c r="BH97" s="177"/>
      <c r="BI97" s="293"/>
      <c r="BJ97" s="293"/>
      <c r="BK97" s="177"/>
      <c r="DN97" s="293"/>
      <c r="DO97" s="184"/>
    </row>
    <row r="98" customFormat="false" ht="10.1" hidden="false" customHeight="true" outlineLevel="0" collapsed="false">
      <c r="A98" s="312"/>
      <c r="B98" s="308"/>
      <c r="C98" s="308"/>
      <c r="D98" s="269"/>
      <c r="E98" s="303"/>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434"/>
      <c r="AV98" s="434"/>
      <c r="AW98" s="434"/>
      <c r="AX98" s="434"/>
      <c r="AY98" s="434"/>
      <c r="AZ98" s="434"/>
      <c r="BA98" s="434"/>
      <c r="BB98" s="434"/>
      <c r="BC98" s="434"/>
      <c r="BD98" s="0"/>
      <c r="BE98" s="289"/>
      <c r="BF98" s="289"/>
      <c r="BG98" s="289"/>
      <c r="BH98" s="177"/>
      <c r="BI98" s="274"/>
      <c r="BJ98" s="274"/>
      <c r="BK98" s="177"/>
      <c r="DN98" s="274"/>
      <c r="DO98" s="184"/>
    </row>
    <row r="99" customFormat="false" ht="10.1" hidden="false" customHeight="true" outlineLevel="0" collapsed="false">
      <c r="A99" s="312" t="n">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v>12</v>
      </c>
      <c r="F99" s="314"/>
      <c r="G99" s="314" t="s">
        <v>257</v>
      </c>
      <c r="H99" s="315" t="s">
        <v>289</v>
      </c>
      <c r="I99" s="473" t="n">
        <v>0</v>
      </c>
      <c r="J99" s="317" t="n">
        <f aca="false">AF99/80</f>
        <v>0</v>
      </c>
      <c r="K99" s="347" t="n">
        <f aca="false">E99*AN99</f>
        <v>0</v>
      </c>
      <c r="L99" s="348"/>
      <c r="M99" s="464" t="n">
        <f aca="false">' Benchmark Schedule'!M99</f>
        <v>0</v>
      </c>
      <c r="N99" s="464" t="n">
        <f aca="false">' Benchmark Schedule'!N99</f>
        <v>0</v>
      </c>
      <c r="O99" s="464" t="n">
        <f aca="false">' Benchmark Schedule'!O99</f>
        <v>0</v>
      </c>
      <c r="P99" s="464" t="n">
        <f aca="false">' Benchmark Schedule'!P99</f>
        <v>0</v>
      </c>
      <c r="Q99" s="464" t="n">
        <f aca="false">' Benchmark Schedule'!Q99</f>
        <v>0</v>
      </c>
      <c r="R99" s="464" t="n">
        <f aca="false">' Benchmark Schedule'!R99</f>
        <v>0</v>
      </c>
      <c r="S99" s="464" t="n">
        <f aca="false">' Benchmark Schedule'!S99</f>
        <v>0</v>
      </c>
      <c r="T99" s="307" t="n">
        <f aca="false">' Benchmark Schedule'!T99</f>
        <v>0</v>
      </c>
      <c r="U99" s="464" t="n">
        <f aca="false">' Benchmark Schedule'!U99</f>
        <v>0</v>
      </c>
      <c r="V99" s="464" t="n">
        <f aca="false">' Benchmark Schedule'!V99</f>
        <v>0</v>
      </c>
      <c r="W99" s="464" t="n">
        <f aca="false">' Benchmark Schedule'!W99</f>
        <v>0</v>
      </c>
      <c r="X99" s="464" t="n">
        <f aca="false">' Benchmark Schedule'!X99</f>
        <v>0</v>
      </c>
      <c r="Y99" s="464" t="n">
        <f aca="false">' Benchmark Schedule'!Y99</f>
        <v>0</v>
      </c>
      <c r="Z99" s="464" t="n">
        <f aca="false">' Benchmark Schedule'!Z99</f>
        <v>0</v>
      </c>
      <c r="AA99" s="464" t="n">
        <f aca="false">' Benchmark Schedule'!AA99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434"/>
      <c r="AW99" s="434"/>
      <c r="AX99" s="434"/>
      <c r="AY99" s="434"/>
      <c r="AZ99" s="434"/>
      <c r="BA99" s="434"/>
      <c r="BB99" s="434"/>
      <c r="BC99" s="434"/>
      <c r="BD99" s="0"/>
      <c r="BE99" s="289"/>
      <c r="BF99" s="289"/>
      <c r="BG99" s="289"/>
      <c r="BH99" s="177"/>
      <c r="BI99" s="274"/>
      <c r="BJ99" s="274"/>
      <c r="BK99" s="177"/>
      <c r="DN99" s="274"/>
      <c r="DO99" s="184"/>
    </row>
    <row r="100" customFormat="false" ht="10.1" hidden="false" customHeight="true" outlineLevel="0" collapsed="false">
      <c r="A100" s="312"/>
      <c r="B100" s="308"/>
      <c r="C100" s="308"/>
      <c r="D100" s="269"/>
      <c r="E100" s="309"/>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434"/>
      <c r="AW100" s="434"/>
      <c r="AX100" s="434"/>
      <c r="AY100" s="434"/>
      <c r="AZ100" s="434"/>
      <c r="BA100" s="434"/>
      <c r="BB100" s="434"/>
      <c r="BC100" s="434"/>
      <c r="BD100" s="0"/>
      <c r="BE100" s="289"/>
      <c r="BF100" s="289"/>
      <c r="BG100" s="289"/>
      <c r="BH100" s="177"/>
      <c r="BI100" s="378"/>
      <c r="BJ100" s="378"/>
      <c r="BK100" s="177"/>
      <c r="DN100" s="378"/>
      <c r="DO100" s="184"/>
    </row>
    <row r="101" customFormat="false" ht="10.1" hidden="false" customHeight="true" outlineLevel="0" collapsed="false">
      <c r="A101" s="312" t="n">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v>12</v>
      </c>
      <c r="F101" s="314"/>
      <c r="G101" s="314" t="s">
        <v>256</v>
      </c>
      <c r="H101" s="315" t="s">
        <v>289</v>
      </c>
      <c r="I101" s="473" t="n">
        <v>0</v>
      </c>
      <c r="J101" s="317" t="n">
        <f aca="false">AF101/80</f>
        <v>0</v>
      </c>
      <c r="K101" s="347" t="n">
        <f aca="false">E101*AN101</f>
        <v>0</v>
      </c>
      <c r="L101" s="348"/>
      <c r="M101" s="464" t="n">
        <f aca="false">' Benchmark Schedule'!M101</f>
        <v>0</v>
      </c>
      <c r="N101" s="464" t="n">
        <f aca="false">' Benchmark Schedule'!N101</f>
        <v>0</v>
      </c>
      <c r="O101" s="464" t="n">
        <f aca="false">' Benchmark Schedule'!O101</f>
        <v>0</v>
      </c>
      <c r="P101" s="464" t="n">
        <f aca="false">' Benchmark Schedule'!P101</f>
        <v>0</v>
      </c>
      <c r="Q101" s="464" t="n">
        <f aca="false">' Benchmark Schedule'!Q101</f>
        <v>0</v>
      </c>
      <c r="R101" s="464" t="n">
        <f aca="false">' Benchmark Schedule'!R101</f>
        <v>0</v>
      </c>
      <c r="S101" s="464" t="n">
        <f aca="false">' Benchmark Schedule'!S101</f>
        <v>0</v>
      </c>
      <c r="T101" s="307" t="n">
        <f aca="false">' Benchmark Schedule'!T101</f>
        <v>0</v>
      </c>
      <c r="U101" s="464" t="n">
        <f aca="false">' Benchmark Schedule'!U101</f>
        <v>0</v>
      </c>
      <c r="V101" s="464" t="n">
        <f aca="false">' Benchmark Schedule'!V101</f>
        <v>0</v>
      </c>
      <c r="W101" s="464" t="n">
        <f aca="false">' Benchmark Schedule'!W101</f>
        <v>0</v>
      </c>
      <c r="X101" s="464" t="n">
        <f aca="false">' Benchmark Schedule'!X101</f>
        <v>0</v>
      </c>
      <c r="Y101" s="464" t="n">
        <f aca="false">' Benchmark Schedule'!Y101</f>
        <v>0</v>
      </c>
      <c r="Z101" s="464" t="n">
        <f aca="false">' Benchmark Schedule'!Z101</f>
        <v>0</v>
      </c>
      <c r="AA101" s="464" t="n">
        <f aca="false">' Benchmark Schedule'!AA101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434"/>
      <c r="AW101" s="434"/>
      <c r="AX101" s="434"/>
      <c r="AY101" s="434"/>
      <c r="AZ101" s="434"/>
      <c r="BA101" s="434"/>
      <c r="BB101" s="434"/>
      <c r="BC101" s="434"/>
      <c r="BD101" s="0"/>
      <c r="BE101" s="289"/>
      <c r="BF101" s="289"/>
      <c r="BG101" s="289"/>
      <c r="BH101" s="177"/>
      <c r="BI101" s="378"/>
      <c r="BJ101" s="378"/>
      <c r="BK101" s="177"/>
      <c r="DN101" s="378"/>
      <c r="DO101" s="184"/>
    </row>
    <row r="102" customFormat="false" ht="10.1" hidden="false" customHeight="true" outlineLevel="0" collapsed="false">
      <c r="A102" s="359"/>
      <c r="B102" s="221"/>
      <c r="C102" s="235"/>
      <c r="D102" s="171"/>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U102" s="434"/>
      <c r="AV102" s="434"/>
      <c r="AW102" s="434"/>
      <c r="AX102" s="434"/>
      <c r="AY102" s="434"/>
      <c r="AZ102" s="434"/>
      <c r="BA102" s="434"/>
      <c r="BB102" s="434"/>
      <c r="BC102" s="434"/>
      <c r="BD102" s="0"/>
      <c r="BE102" s="289"/>
      <c r="BF102" s="289"/>
      <c r="BG102" s="289"/>
      <c r="BH102" s="177"/>
      <c r="BI102" s="378"/>
      <c r="BJ102" s="378"/>
      <c r="BK102" s="177"/>
      <c r="DN102" s="378"/>
    </row>
    <row r="103" customFormat="false" ht="10.1" hidden="false" customHeight="true" outlineLevel="0" collapsed="false">
      <c r="A103" s="312"/>
      <c r="B103" s="308"/>
      <c r="C103" s="308"/>
      <c r="D103" s="269"/>
      <c r="E103" s="358"/>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434"/>
      <c r="AW103" s="434"/>
      <c r="AX103" s="434"/>
      <c r="AY103" s="434"/>
      <c r="AZ103" s="434"/>
      <c r="BA103" s="434"/>
      <c r="BB103" s="434"/>
      <c r="BC103" s="434"/>
      <c r="BD103" s="0"/>
      <c r="BE103" s="289"/>
      <c r="BF103" s="289"/>
      <c r="BG103" s="289"/>
      <c r="BH103" s="177"/>
      <c r="BI103" s="378"/>
      <c r="BJ103" s="378"/>
      <c r="BK103" s="177"/>
      <c r="DN103" s="378"/>
      <c r="DO103" s="184"/>
    </row>
    <row r="104" customFormat="false" ht="10.1" hidden="false" customHeight="true" outlineLevel="0" collapsed="false">
      <c r="A104" s="312" t="n">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v>8</v>
      </c>
      <c r="F104" s="314"/>
      <c r="G104" s="314" t="s">
        <v>257</v>
      </c>
      <c r="H104" s="315" t="s">
        <v>290</v>
      </c>
      <c r="I104" s="473" t="n">
        <v>0</v>
      </c>
      <c r="J104" s="317" t="n">
        <f aca="false">AF104/80</f>
        <v>0</v>
      </c>
      <c r="K104" s="347" t="n">
        <f aca="false">E104*AN104</f>
        <v>0</v>
      </c>
      <c r="L104" s="348"/>
      <c r="M104" s="464" t="n">
        <f aca="false">' Benchmark Schedule'!M104</f>
        <v>0</v>
      </c>
      <c r="N104" s="464" t="n">
        <f aca="false">' Benchmark Schedule'!N104</f>
        <v>0</v>
      </c>
      <c r="O104" s="464" t="n">
        <f aca="false">' Benchmark Schedule'!O104</f>
        <v>0</v>
      </c>
      <c r="P104" s="464" t="n">
        <f aca="false">' Benchmark Schedule'!P104</f>
        <v>0</v>
      </c>
      <c r="Q104" s="464" t="n">
        <f aca="false">' Benchmark Schedule'!Q104</f>
        <v>0</v>
      </c>
      <c r="R104" s="464" t="n">
        <f aca="false">' Benchmark Schedule'!R104</f>
        <v>0</v>
      </c>
      <c r="S104" s="464" t="n">
        <f aca="false">' Benchmark Schedule'!S104</f>
        <v>0</v>
      </c>
      <c r="T104" s="307" t="n">
        <f aca="false">' Benchmark Schedule'!T104</f>
        <v>0</v>
      </c>
      <c r="U104" s="464" t="n">
        <f aca="false">' Benchmark Schedule'!U104</f>
        <v>0</v>
      </c>
      <c r="V104" s="464" t="n">
        <f aca="false">' Benchmark Schedule'!V104</f>
        <v>0</v>
      </c>
      <c r="W104" s="464" t="n">
        <f aca="false">' Benchmark Schedule'!W104</f>
        <v>0</v>
      </c>
      <c r="X104" s="464" t="n">
        <f aca="false">' Benchmark Schedule'!X104</f>
        <v>0</v>
      </c>
      <c r="Y104" s="464" t="n">
        <f aca="false">' Benchmark Schedule'!Y104</f>
        <v>0</v>
      </c>
      <c r="Z104" s="464" t="n">
        <f aca="false">' Benchmark Schedule'!Z104</f>
        <v>0</v>
      </c>
      <c r="AA104" s="464" t="n">
        <f aca="false">' Benchmark Schedule'!AA104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434"/>
      <c r="AW104" s="434"/>
      <c r="AX104" s="434"/>
      <c r="AY104" s="434"/>
      <c r="AZ104" s="434"/>
      <c r="BA104" s="434"/>
      <c r="BB104" s="434"/>
      <c r="BC104" s="434"/>
      <c r="BD104" s="0"/>
      <c r="BE104" s="289"/>
      <c r="BF104" s="289"/>
      <c r="BG104" s="289"/>
      <c r="BH104" s="177"/>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303"/>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434"/>
      <c r="AW105" s="434"/>
      <c r="AX105" s="434"/>
      <c r="AY105" s="434"/>
      <c r="AZ105" s="434"/>
      <c r="BA105" s="434"/>
      <c r="BB105" s="434"/>
      <c r="BC105" s="434"/>
      <c r="BD105" s="0"/>
      <c r="BE105" s="289"/>
      <c r="BF105" s="289"/>
      <c r="BG105" s="289"/>
      <c r="BH105" s="177"/>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v>8</v>
      </c>
      <c r="F106" s="314"/>
      <c r="G106" s="314" t="s">
        <v>257</v>
      </c>
      <c r="H106" s="315" t="s">
        <v>290</v>
      </c>
      <c r="I106" s="473" t="n">
        <v>0</v>
      </c>
      <c r="J106" s="317" t="n">
        <f aca="false">AF106/80</f>
        <v>0</v>
      </c>
      <c r="K106" s="347" t="n">
        <f aca="false">E106*AN106</f>
        <v>0</v>
      </c>
      <c r="L106" s="348"/>
      <c r="M106" s="464" t="n">
        <f aca="false">' Benchmark Schedule'!M106</f>
        <v>0</v>
      </c>
      <c r="N106" s="464" t="n">
        <f aca="false">' Benchmark Schedule'!N106</f>
        <v>0</v>
      </c>
      <c r="O106" s="464" t="n">
        <f aca="false">' Benchmark Schedule'!O106</f>
        <v>0</v>
      </c>
      <c r="P106" s="464" t="n">
        <f aca="false">' Benchmark Schedule'!P106</f>
        <v>0</v>
      </c>
      <c r="Q106" s="464" t="n">
        <f aca="false">' Benchmark Schedule'!Q106</f>
        <v>0</v>
      </c>
      <c r="R106" s="464" t="n">
        <f aca="false">' Benchmark Schedule'!R106</f>
        <v>0</v>
      </c>
      <c r="S106" s="464" t="n">
        <f aca="false">' Benchmark Schedule'!S106</f>
        <v>0</v>
      </c>
      <c r="T106" s="307" t="n">
        <f aca="false">' Benchmark Schedule'!T106</f>
        <v>0</v>
      </c>
      <c r="U106" s="464" t="n">
        <f aca="false">' Benchmark Schedule'!U106</f>
        <v>0</v>
      </c>
      <c r="V106" s="464" t="n">
        <f aca="false">' Benchmark Schedule'!V106</f>
        <v>0</v>
      </c>
      <c r="W106" s="464" t="n">
        <f aca="false">' Benchmark Schedule'!W106</f>
        <v>0</v>
      </c>
      <c r="X106" s="464" t="n">
        <f aca="false">' Benchmark Schedule'!X106</f>
        <v>0</v>
      </c>
      <c r="Y106" s="464" t="n">
        <f aca="false">' Benchmark Schedule'!Y106</f>
        <v>0</v>
      </c>
      <c r="Z106" s="464" t="n">
        <f aca="false">' Benchmark Schedule'!Z106</f>
        <v>0</v>
      </c>
      <c r="AA106" s="464" t="n">
        <f aca="false">' Benchmark Schedule'!AA106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434"/>
      <c r="AW106" s="434"/>
      <c r="AX106" s="434"/>
      <c r="AY106" s="434"/>
      <c r="AZ106" s="434"/>
      <c r="BA106" s="434"/>
      <c r="BB106" s="434"/>
      <c r="BC106" s="434"/>
      <c r="BD106" s="0"/>
      <c r="BE106" s="289"/>
      <c r="BF106" s="289"/>
      <c r="BG106" s="289"/>
      <c r="BH106" s="177"/>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1</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434"/>
      <c r="AW107" s="434"/>
      <c r="AX107" s="434"/>
      <c r="AY107" s="434"/>
      <c r="AZ107" s="434"/>
      <c r="BA107" s="434"/>
      <c r="BB107" s="434"/>
      <c r="BC107" s="434"/>
      <c r="BD107" s="0"/>
      <c r="BE107" s="289"/>
      <c r="BF107" s="289"/>
      <c r="BG107" s="289"/>
      <c r="BH107" s="177"/>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n">
        <f aca="false">M22</f>
        <v>0</v>
      </c>
      <c r="N108" s="35" t="n">
        <f aca="false">N22</f>
        <v>0</v>
      </c>
      <c r="O108" s="35" t="str">
        <f aca="false">O22</f>
        <v>January</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434"/>
      <c r="AW108" s="434"/>
      <c r="AX108" s="434"/>
      <c r="AY108" s="434"/>
      <c r="AZ108" s="434"/>
      <c r="BA108" s="434"/>
      <c r="BB108" s="434"/>
      <c r="BC108" s="434"/>
      <c r="BD108" s="0"/>
      <c r="BE108" s="289"/>
      <c r="BF108" s="289"/>
      <c r="BG108" s="289"/>
      <c r="BH108" s="177"/>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30</v>
      </c>
      <c r="N109" s="37" t="n">
        <f aca="false">N23</f>
        <v>31</v>
      </c>
      <c r="O109" s="37" t="n">
        <f aca="false">O23</f>
        <v>1</v>
      </c>
      <c r="P109" s="37" t="n">
        <f aca="false">P23</f>
        <v>2</v>
      </c>
      <c r="Q109" s="37" t="n">
        <f aca="false">Q23</f>
        <v>3</v>
      </c>
      <c r="R109" s="37" t="n">
        <f aca="false">R23</f>
        <v>4</v>
      </c>
      <c r="S109" s="37" t="n">
        <f aca="false">S23</f>
        <v>5</v>
      </c>
      <c r="T109" s="0"/>
      <c r="U109" s="37" t="n">
        <f aca="false">U23</f>
        <v>6</v>
      </c>
      <c r="V109" s="37" t="n">
        <f aca="false">V23</f>
        <v>7</v>
      </c>
      <c r="W109" s="37" t="n">
        <f aca="false">W23</f>
        <v>8</v>
      </c>
      <c r="X109" s="37" t="n">
        <f aca="false">X23</f>
        <v>9</v>
      </c>
      <c r="Y109" s="37" t="n">
        <f aca="false">Y23</f>
        <v>10</v>
      </c>
      <c r="Z109" s="37" t="n">
        <f aca="false">Z23</f>
        <v>11</v>
      </c>
      <c r="AA109" s="37" t="n">
        <f aca="false">AA23</f>
        <v>12</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434"/>
      <c r="AW109" s="434"/>
      <c r="AX109" s="434"/>
      <c r="AY109" s="434"/>
      <c r="AZ109" s="434"/>
      <c r="BA109" s="434"/>
      <c r="BB109" s="434"/>
      <c r="BC109" s="434"/>
      <c r="BD109" s="0"/>
      <c r="BE109" s="289"/>
      <c r="BF109" s="289"/>
      <c r="BG109" s="289"/>
      <c r="BH109" s="177"/>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28"/>
      <c r="U110" s="48" t="s">
        <v>83</v>
      </c>
      <c r="V110" s="48" t="s">
        <v>84</v>
      </c>
      <c r="W110" s="48" t="s">
        <v>85</v>
      </c>
      <c r="X110" s="48" t="s">
        <v>86</v>
      </c>
      <c r="Y110" s="48" t="s">
        <v>85</v>
      </c>
      <c r="Z110" s="48" t="s">
        <v>87</v>
      </c>
      <c r="AA110" s="48" t="s">
        <v>83</v>
      </c>
      <c r="AB110" s="471"/>
      <c r="AC110" s="437"/>
      <c r="AD110" s="437"/>
      <c r="AU110" s="434"/>
      <c r="AV110" s="434"/>
      <c r="AW110" s="434"/>
      <c r="AX110" s="434"/>
      <c r="AY110" s="434"/>
      <c r="AZ110" s="434"/>
      <c r="BA110" s="434"/>
      <c r="BB110" s="434"/>
      <c r="BC110" s="434"/>
      <c r="BD110" s="0"/>
      <c r="BE110" s="289"/>
      <c r="BF110" s="289"/>
      <c r="BG110" s="289"/>
      <c r="BH110" s="177"/>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434"/>
      <c r="AW111" s="434"/>
      <c r="AX111" s="434"/>
      <c r="AY111" s="434"/>
      <c r="AZ111" s="434"/>
      <c r="BA111" s="434"/>
      <c r="BB111" s="434"/>
      <c r="BC111" s="434"/>
      <c r="BD111" s="0"/>
      <c r="BE111" s="289"/>
      <c r="BF111" s="289"/>
      <c r="BG111" s="289"/>
      <c r="BH111" s="177"/>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434"/>
      <c r="AW112" s="434"/>
      <c r="AX112" s="434"/>
      <c r="AY112" s="434"/>
      <c r="AZ112" s="434"/>
      <c r="BA112" s="434"/>
      <c r="BB112" s="434"/>
      <c r="BC112" s="434"/>
      <c r="BD112" s="0"/>
      <c r="BE112" s="475"/>
      <c r="BF112" s="475"/>
      <c r="BG112" s="475"/>
      <c r="BH112" s="162"/>
      <c r="BI112" s="162"/>
      <c r="BJ112" s="162"/>
      <c r="BK112" s="177"/>
      <c r="DN112" s="162"/>
    </row>
    <row r="113" customFormat="false" ht="13.2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434"/>
      <c r="AW113" s="434"/>
      <c r="AX113" s="434"/>
      <c r="AY113" s="434"/>
      <c r="AZ113" s="434"/>
      <c r="BA113" s="434"/>
      <c r="BB113" s="434"/>
      <c r="BC113" s="434"/>
      <c r="BD113" s="0"/>
      <c r="BE113" s="465"/>
      <c r="BF113" s="465"/>
      <c r="BG113" s="465"/>
      <c r="BH113" s="307"/>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434"/>
      <c r="AW114" s="434"/>
      <c r="AX114" s="434"/>
      <c r="AY114" s="434"/>
      <c r="AZ114" s="434"/>
      <c r="BA114" s="434"/>
      <c r="BB114" s="434"/>
      <c r="BC114" s="434"/>
      <c r="BD114" s="0"/>
      <c r="BE114" s="465"/>
      <c r="BF114" s="465"/>
      <c r="BG114" s="307"/>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434"/>
      <c r="AW115" s="434"/>
      <c r="AX115" s="434"/>
      <c r="AY115" s="434"/>
      <c r="AZ115" s="434"/>
      <c r="BA115" s="434"/>
      <c r="BB115" s="434"/>
      <c r="BC115" s="434"/>
      <c r="BD115" s="0"/>
      <c r="BE115" s="465"/>
      <c r="BF115" s="465"/>
      <c r="BG115" s="307"/>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434"/>
      <c r="AW116" s="434"/>
      <c r="AX116" s="434"/>
      <c r="AY116" s="434"/>
      <c r="AZ116" s="434"/>
      <c r="BA116" s="434"/>
      <c r="BB116" s="434"/>
      <c r="BC116" s="434"/>
      <c r="BD116" s="0"/>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434"/>
      <c r="AW117" s="434"/>
      <c r="AX117" s="434"/>
      <c r="AY117" s="434"/>
      <c r="AZ117" s="434"/>
      <c r="BA117" s="434"/>
      <c r="BB117" s="434"/>
      <c r="BC117" s="434"/>
      <c r="BD117" s="0"/>
      <c r="BE117" s="268"/>
      <c r="BF117" s="268"/>
      <c r="BG117" s="268"/>
      <c r="BH117" s="162"/>
      <c r="BI117" s="467"/>
      <c r="BJ117" s="467"/>
      <c r="BK117" s="177"/>
      <c r="DN117" s="329"/>
    </row>
    <row r="118" customFormat="false" ht="10.1" hidden="false" customHeight="true" outlineLevel="0" collapsed="false">
      <c r="A118" s="223"/>
      <c r="B118" s="480"/>
      <c r="C118" s="396"/>
      <c r="D118" s="397"/>
      <c r="E118" s="398"/>
      <c r="H118" s="172"/>
      <c r="I118" s="174"/>
      <c r="J118" s="175"/>
      <c r="T118" s="165"/>
      <c r="AA118" s="173"/>
      <c r="AC118" s="470"/>
      <c r="AD118" s="466"/>
      <c r="AE118" s="434"/>
      <c r="AF118" s="434"/>
      <c r="AG118" s="434"/>
      <c r="AH118" s="434"/>
      <c r="AI118" s="434"/>
      <c r="AJ118" s="434"/>
      <c r="AK118" s="434"/>
      <c r="AL118" s="434"/>
      <c r="AM118" s="434"/>
      <c r="AN118" s="434"/>
      <c r="AU118" s="434"/>
      <c r="AV118" s="434"/>
      <c r="AW118" s="434"/>
      <c r="AX118" s="434"/>
      <c r="AY118" s="434"/>
      <c r="AZ118" s="434"/>
      <c r="BA118" s="434"/>
      <c r="BB118" s="434"/>
      <c r="BC118" s="434"/>
      <c r="BD118" s="0"/>
      <c r="BE118" s="266"/>
      <c r="BF118" s="266"/>
      <c r="BG118" s="266"/>
      <c r="BH118" s="162"/>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434"/>
      <c r="AW119" s="434"/>
      <c r="AX119" s="434"/>
      <c r="AY119" s="434"/>
      <c r="AZ119" s="434"/>
      <c r="BA119" s="434"/>
      <c r="BB119" s="434"/>
      <c r="BC119" s="434"/>
      <c r="BD119" s="0"/>
      <c r="BE119" s="293"/>
      <c r="BF119" s="293"/>
      <c r="BG119" s="293"/>
      <c r="BH119" s="162"/>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434"/>
      <c r="AW120" s="434"/>
      <c r="AX120" s="434"/>
      <c r="AY120" s="434"/>
      <c r="AZ120" s="434"/>
      <c r="BA120" s="434"/>
      <c r="BB120" s="434"/>
      <c r="BC120" s="434"/>
      <c r="BD120" s="0"/>
      <c r="BE120" s="293"/>
      <c r="BF120" s="293"/>
      <c r="BG120" s="293"/>
      <c r="BH120" s="162"/>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434"/>
      <c r="AW121" s="434"/>
      <c r="AX121" s="434"/>
      <c r="AY121" s="434"/>
      <c r="AZ121" s="434"/>
      <c r="BA121" s="434"/>
      <c r="BB121" s="434"/>
      <c r="BC121" s="434"/>
      <c r="BD121" s="0"/>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434"/>
      <c r="AW122" s="434"/>
      <c r="AX122" s="434"/>
      <c r="AY122" s="434"/>
      <c r="AZ122" s="434"/>
      <c r="BA122" s="434"/>
      <c r="BB122" s="434"/>
      <c r="BC122" s="434"/>
      <c r="BD122" s="0"/>
      <c r="BE122" s="61"/>
      <c r="BF122" s="61"/>
      <c r="BG122" s="61"/>
      <c r="BH122" s="69"/>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Benchmark!$B$13</f>
        <v>24</v>
      </c>
      <c r="N123" s="409" t="n">
        <f aca="false">Benchmark!$D$13</f>
        <v>24</v>
      </c>
      <c r="O123" s="409" t="n">
        <f aca="false">Benchmark!$D$13</f>
        <v>24</v>
      </c>
      <c r="P123" s="409" t="n">
        <f aca="false">Benchmark!$D$13</f>
        <v>24</v>
      </c>
      <c r="Q123" s="409" t="n">
        <f aca="false">Benchmark!$D$13</f>
        <v>24</v>
      </c>
      <c r="R123" s="409" t="n">
        <f aca="false">Benchmark!$D$13</f>
        <v>24</v>
      </c>
      <c r="S123" s="483" t="n">
        <f aca="false">Benchmark!$B$13</f>
        <v>24</v>
      </c>
      <c r="T123" s="345"/>
      <c r="U123" s="409" t="n">
        <f aca="false">Benchmark!$B$13</f>
        <v>24</v>
      </c>
      <c r="V123" s="409" t="n">
        <f aca="false">Benchmark!$D$13</f>
        <v>24</v>
      </c>
      <c r="W123" s="409" t="n">
        <f aca="false">Benchmark!$D$13</f>
        <v>24</v>
      </c>
      <c r="X123" s="409" t="n">
        <f aca="false">Benchmark!$D$13</f>
        <v>24</v>
      </c>
      <c r="Y123" s="409" t="n">
        <f aca="false">Benchmark!$D$13</f>
        <v>24</v>
      </c>
      <c r="Z123" s="409" t="n">
        <f aca="false">Benchmark!$D$13</f>
        <v>24</v>
      </c>
      <c r="AA123" s="483" t="n">
        <f aca="false">Benchmark!$B$13</f>
        <v>24</v>
      </c>
      <c r="AB123" s="378"/>
      <c r="AC123" s="437"/>
      <c r="AD123" s="437"/>
      <c r="AE123" s="434"/>
      <c r="AF123" s="434"/>
      <c r="AG123" s="434"/>
      <c r="AH123" s="434"/>
      <c r="AI123" s="434"/>
      <c r="AJ123" s="434"/>
      <c r="AK123" s="434"/>
      <c r="AL123" s="434"/>
      <c r="AM123" s="434"/>
      <c r="AN123" s="434"/>
      <c r="AU123" s="434"/>
      <c r="AV123" s="434"/>
      <c r="AW123" s="434"/>
      <c r="AX123" s="434"/>
      <c r="AY123" s="434"/>
      <c r="AZ123" s="434"/>
      <c r="BA123" s="434"/>
      <c r="BB123" s="434"/>
      <c r="BC123" s="434"/>
      <c r="BD123" s="0"/>
      <c r="BE123" s="61"/>
      <c r="BF123" s="61"/>
      <c r="BG123" s="61"/>
      <c r="BH123" s="69"/>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434"/>
      <c r="AW124" s="434"/>
      <c r="AX124" s="434"/>
      <c r="AY124" s="434"/>
      <c r="AZ124" s="434"/>
      <c r="BA124" s="434"/>
      <c r="BB124" s="434"/>
      <c r="BC124" s="434"/>
      <c r="BD124" s="0"/>
      <c r="BE124" s="61"/>
      <c r="BF124" s="61"/>
      <c r="BG124" s="61"/>
      <c r="BH124" s="69"/>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414" t="n">
        <f aca="false">M119/M123</f>
        <v>1</v>
      </c>
      <c r="N125" s="414" t="n">
        <f aca="false">N119/N123</f>
        <v>1.5</v>
      </c>
      <c r="O125" s="414" t="n">
        <f aca="false">O119/O123</f>
        <v>1.5</v>
      </c>
      <c r="P125" s="414" t="n">
        <f aca="false">P119/P123</f>
        <v>1.5</v>
      </c>
      <c r="Q125" s="414" t="n">
        <f aca="false">Q119/Q123</f>
        <v>1.5</v>
      </c>
      <c r="R125" s="414" t="n">
        <f aca="false">R119/R123</f>
        <v>1.5</v>
      </c>
      <c r="S125" s="414" t="n">
        <f aca="false">S119/S123</f>
        <v>1</v>
      </c>
      <c r="T125" s="415"/>
      <c r="U125" s="414" t="n">
        <f aca="false">U119/U123</f>
        <v>1</v>
      </c>
      <c r="V125" s="414" t="n">
        <f aca="false">V119/V123</f>
        <v>1.5</v>
      </c>
      <c r="W125" s="414" t="n">
        <f aca="false">W119/W123</f>
        <v>1.5</v>
      </c>
      <c r="X125" s="414" t="n">
        <f aca="false">X119/X123</f>
        <v>1.5</v>
      </c>
      <c r="Y125" s="414" t="n">
        <f aca="false">Y119/Y123</f>
        <v>1.5</v>
      </c>
      <c r="Z125" s="414" t="n">
        <f aca="false">Z119/Z123</f>
        <v>1.5</v>
      </c>
      <c r="AA125" s="414" t="n">
        <f aca="false">AA119/AA123</f>
        <v>1</v>
      </c>
      <c r="AB125" s="378"/>
      <c r="AC125" s="437"/>
      <c r="AD125" s="437"/>
      <c r="AE125" s="434"/>
      <c r="AF125" s="434"/>
      <c r="AG125" s="434"/>
      <c r="AH125" s="434"/>
      <c r="AI125" s="434"/>
      <c r="AJ125" s="434"/>
      <c r="AK125" s="434"/>
      <c r="AL125" s="434"/>
      <c r="AM125" s="434"/>
      <c r="AN125" s="434"/>
      <c r="BD125" s="277"/>
      <c r="BE125" s="61"/>
      <c r="BF125" s="61"/>
      <c r="BG125" s="61"/>
      <c r="BH125" s="69"/>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A126" s="173"/>
      <c r="AB126" s="378"/>
      <c r="AC126" s="437"/>
      <c r="AD126" s="437"/>
      <c r="AE126" s="434"/>
      <c r="AF126" s="434"/>
      <c r="AG126" s="434"/>
      <c r="AH126" s="434"/>
      <c r="AI126" s="434"/>
      <c r="AJ126" s="434"/>
      <c r="AK126" s="434"/>
      <c r="AL126" s="434"/>
      <c r="AM126" s="434"/>
      <c r="AN126" s="434"/>
      <c r="AU126" s="430"/>
      <c r="AV126" s="430"/>
      <c r="AW126" s="430"/>
      <c r="AX126" s="430"/>
      <c r="AY126" s="430"/>
      <c r="AZ126" s="430"/>
      <c r="BA126" s="430"/>
      <c r="BB126" s="430"/>
      <c r="BC126" s="430"/>
      <c r="BD126" s="258"/>
      <c r="BE126" s="61"/>
      <c r="BF126" s="61"/>
      <c r="BG126" s="61"/>
      <c r="BH126" s="69"/>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485" t="n">
        <f aca="false">((M115+M116+M117)*4)/M123</f>
        <v>1</v>
      </c>
      <c r="N127" s="485" t="n">
        <f aca="false">((N115+N116+N117)*4)/N123</f>
        <v>1</v>
      </c>
      <c r="O127" s="485" t="n">
        <f aca="false">((O115+O116+O117)*4)/O123</f>
        <v>1</v>
      </c>
      <c r="P127" s="485" t="n">
        <f aca="false">((P115+P116+P117)*4)/P123</f>
        <v>1</v>
      </c>
      <c r="Q127" s="485" t="n">
        <f aca="false">((Q115+Q116+Q117)*4)/Q123</f>
        <v>1</v>
      </c>
      <c r="R127" s="485" t="n">
        <f aca="false">((R115+R116+R117)*4)/R123</f>
        <v>1</v>
      </c>
      <c r="S127" s="485" t="n">
        <f aca="false">((S115+S116+S117)*4)/S123</f>
        <v>1</v>
      </c>
      <c r="T127" s="165"/>
      <c r="U127" s="485" t="n">
        <f aca="false">((U115+U116+U117)*4)/U123</f>
        <v>1</v>
      </c>
      <c r="V127" s="485" t="n">
        <f aca="false">((V115+V116+V117)*4)/V123</f>
        <v>1</v>
      </c>
      <c r="W127" s="485" t="n">
        <f aca="false">((W115+W116+W117)*4)/W123</f>
        <v>1</v>
      </c>
      <c r="X127" s="485" t="n">
        <f aca="false">((X115+X116+X117)*4)/X123</f>
        <v>1</v>
      </c>
      <c r="Y127" s="485" t="n">
        <f aca="false">((Y115+Y116+Y117)*4)/Y123</f>
        <v>1</v>
      </c>
      <c r="Z127" s="485" t="n">
        <f aca="false">((Z115+Z116+Z117)*4)/Z123</f>
        <v>1</v>
      </c>
      <c r="AA127" s="485"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9"/>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D19 B20 B24:B25 B114:B115 B22:D23 B26:C113 B116:D1048576 C115:D115 C20:C21 C25:D25 D20 D24 D26:D114">
    <cfRule type="cellIs" priority="2" operator="equal" aboveAverage="0" equalAverage="0" bottom="0" percent="0" rank="0" text="" dxfId="1">
      <formula>0</formula>
    </cfRule>
  </conditionalFormatting>
  <conditionalFormatting sqref="M26:S26 U26:AA26 M29:S29 U29:AA29 M46:S46 U46:AA46 M48:S48 U48:AA48 M50:S50 U50:AA50 M52:S52 U52:AA52 M54:S54 U54:AA54 M56:S56 U56:AA56 M58:S58 U58:AA58 M60:S60 U60:AA60 M63:S63 U63:AA63 M66:S66 U66:AA66 M68:S68 U68:AA68 M71:S71 U71:AA71 M73:S73 U73:AA73 M75:S75 U75:AA75 M78:S78 U78:AA78 M80:S80 U80:AA80 M82:S82 U82:AA82 M84:S84 U84:AA84 M86:S86 U86:V86 X86:AA86 M88:S88 U88:AA88 M90:S90 U90:AA90 M92:S92 U92:AA92 M94:S94 U94:AA94 M96:S96 U96:AA96 M98:S98 U98:AA98 M100:S100 U100:AA100 M103:S103 U103:AA103 M105:S105 U105:AA105 M32:S32 U32:AA32 M34:S34 U34:AA34 M36:S36 U36:AA36 M38:S38 U38:AA38 M40:S40 U40:AA40 M42:S42 U42:AA42 M44:S44 U44:AA44">
    <cfRule type="expression" priority="3" aboveAverage="0" equalAverage="0" bottom="0" percent="0" rank="0" text="" dxfId="0">
      <formula>(OR(M37="H",M37="V",M37="S"))</formula>
    </cfRule>
    <cfRule type="expression" priority="4" aboveAverage="0" equalAverage="0" bottom="0" percent="0" rank="0" text="" dxfId="1">
      <formula>M37&gt;0</formula>
    </cfRule>
  </conditionalFormatting>
  <conditionalFormatting sqref="M27:AA27 M30:AA30 M33:AA33 M35:AA35 M37:AA37 M39:AA39 M41:AA41 M43:AA43 M45:AA45 M47:AA47 M49:AA49 M51:AA51 M53:AA53 M55:AA55 M57:AA57 M59:AA59 M61:AA61 M64:AA64 M67:AA67 M69:AA69 M72:AA72 M74:AA74 M76:AA76 M79:AA79 M81:AA81 M83:AA83 M85:AA85 M87:AA87 M89:AA89 M91:AA91 M93:AA93 M95:AA95 M97:AA97 M99:AA99 M101:AA101 M104:AA104 M106:AA106">
    <cfRule type="cellIs" priority="5" operator="greaterThan" aboveAverage="0" equalAverage="0" bottom="0" percent="0" rank="0" text="" dxfId="2">
      <formula>0</formula>
    </cfRule>
    <cfRule type="cellIs" priority="6" operator="between" aboveAverage="0" equalAverage="0" bottom="0" percent="0" rank="0" text="" dxfId="3">
      <formula>"A"</formula>
      <formula>"Z"</formula>
    </cfRule>
    <cfRule type="cellIs" priority="7" operator="equal" aboveAverage="0" equalAverage="0" bottom="0" percent="0" rank="0" text="" dxfId="4">
      <formula>0</formula>
    </cfRule>
  </conditionalFormatting>
  <conditionalFormatting sqref="M28:S28 M31:S31 BE38:BG38 BE41:BG41 M70:S70 BE80:BG80 M62:S62 BE72:BG72 M65:S65 BE75:BG75 M77:S77 BE87:BG87 M102:AA102 T103 T105">
    <cfRule type="cellIs" priority="8" operator="equal" aboveAverage="0" equalAverage="0" bottom="0" percent="0" rank="0" text="" dxfId="8">
      <formula>1</formula>
    </cfRule>
  </conditionalFormatting>
  <conditionalFormatting sqref="T25">
    <cfRule type="cellIs" priority="9" operator="equal" aboveAverage="0" equalAverage="0" bottom="0" percent="0" rank="0" text="" dxfId="21">
      <formula>1</formula>
    </cfRule>
  </conditionalFormatting>
  <conditionalFormatting sqref="U28:AA28 U31:AA31 U70:AB70 U62:AB62 U65:AB65 U77:AB77 BE112:BG112 AB36:AB61 AB63:AB69 AB71:AB111 AC38:AD38 AC80:AD80 AC75:AD75 AC112:AD112">
    <cfRule type="cellIs" priority="10" operator="equal" aboveAverage="0" equalAverage="0" bottom="0" percent="0" rank="0" text="" dxfId="26">
      <formula>1</formula>
    </cfRule>
  </conditionalFormatting>
  <conditionalFormatting sqref="W86">
    <cfRule type="expression" priority="11" aboveAverage="0" equalAverage="0" bottom="0" percent="0" rank="0" text="" dxfId="0">
      <formula>(OR(W97="H",W97="V",W97="S"))</formula>
    </cfRule>
    <cfRule type="expression" priority="12" aboveAverage="0" equalAverage="0" bottom="0" percent="0" rank="0" text="" dxfId="1">
      <formula>W97&gt;0</formula>
    </cfRule>
  </conditionalFormatting>
  <conditionalFormatting sqref="AC36:AD36 BE36:BG36 BE39:BG39">
    <cfRule type="expression" priority="13" aboveAverage="0" equalAverage="0" bottom="0" percent="0" rank="0" text="" dxfId="5">
      <formula>AN37=1</formula>
    </cfRule>
    <cfRule type="expression" priority="14" aboveAverage="0" equalAverage="0" bottom="0" percent="0" rank="0" text="" dxfId="6">
      <formula>AN37=1</formula>
    </cfRule>
  </conditionalFormatting>
  <conditionalFormatting sqref="AC40:AD40 BE37:BG37 BE40:BG40">
    <cfRule type="cellIs" priority="15" operator="equal" aboveAverage="0" equalAverage="0" bottom="0" percent="0" rank="0" text="" dxfId="60">
      <formula>1</formula>
    </cfRule>
    <cfRule type="cellIs" priority="16" operator="equal" aboveAverage="0" equalAverage="0" bottom="0" percent="0" rank="0" text="" dxfId="61">
      <formula>"V"</formula>
    </cfRule>
    <cfRule type="cellIs" priority="17" operator="equal" aboveAverage="0" equalAverage="0" bottom="0" percent="0" rank="0" text="" dxfId="62">
      <formula>"H"</formula>
    </cfRule>
  </conditionalFormatting>
  <conditionalFormatting sqref="AC42 BE42">
    <cfRule type="expression" priority="18" aboveAverage="0" equalAverage="0" bottom="0" percent="0" rank="0" text="" dxfId="7">
      <formula>N43=1</formula>
    </cfRule>
  </conditionalFormatting>
  <conditionalFormatting sqref="AC44 BE44:BF44">
    <cfRule type="expression" priority="19" aboveAverage="0" equalAverage="0" bottom="0" percent="0" rank="0" text="" dxfId="8">
      <formula>N45=1</formula>
    </cfRule>
  </conditionalFormatting>
  <conditionalFormatting sqref="AC46:AD46 AC48:AD48 AC50:AD50 AC52:AD52 AC54:AD54 AC56:AD56 AC58:AD58 AC60:AD60 AC62:AD62 AC66:AD66 AC68:AD68">
    <cfRule type="expression" priority="20" aboveAverage="0" equalAverage="0" bottom="0" percent="0" rank="0" text="" dxfId="9">
      <formula>AQ69=1</formula>
    </cfRule>
  </conditionalFormatting>
  <conditionalFormatting sqref="AC63:AD63 AC65:AD65">
    <cfRule type="cellIs" priority="21" operator="equal" aboveAverage="0" equalAverage="0" bottom="0" percent="0" rank="0" text="" dxfId="10">
      <formula>1</formula>
    </cfRule>
    <cfRule type="cellIs" priority="22" operator="equal" aboveAverage="0" equalAverage="0" bottom="0" percent="0" rank="0" text="" dxfId="11">
      <formula>"V"</formula>
    </cfRule>
    <cfRule type="cellIs" priority="23" operator="equal" aboveAverage="0" equalAverage="0" bottom="0" percent="0" rank="0" text="" dxfId="12">
      <formula>"H"</formula>
    </cfRule>
  </conditionalFormatting>
  <conditionalFormatting sqref="AC70:AD70">
    <cfRule type="expression" priority="24" aboveAverage="0" equalAverage="0" bottom="0" percent="0" rank="0" text="" dxfId="13">
      <formula>M71=1</formula>
    </cfRule>
  </conditionalFormatting>
  <conditionalFormatting sqref="AC71 AC77:AD77 AC82:AD82 AC84:AD84 AC86:AD86 AC103:AD103 AD107 AC111:AD111 AD105">
    <cfRule type="cellIs" priority="25" operator="equal" aboveAverage="0" equalAverage="0" bottom="0" percent="0" rank="0" text="" dxfId="14">
      <formula>1</formula>
    </cfRule>
    <cfRule type="cellIs" priority="26" operator="equal" aboveAverage="0" equalAverage="0" bottom="0" percent="0" rank="0" text="" dxfId="15">
      <formula>"V"</formula>
    </cfRule>
    <cfRule type="cellIs" priority="27" operator="equal" aboveAverage="0" equalAverage="0" bottom="0" percent="0" rank="0" text="" dxfId="16">
      <formula>"H"</formula>
    </cfRule>
  </conditionalFormatting>
  <conditionalFormatting sqref="AC73:AD73 AC78:AD78">
    <cfRule type="expression" priority="28"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29" aboveAverage="0" equalAverage="0" bottom="0" percent="0" rank="0" text="" dxfId="18">
      <formula>AQ116=1</formula>
    </cfRule>
  </conditionalFormatting>
  <conditionalFormatting sqref="AC109:AD109 AC105">
    <cfRule type="cellIs" priority="30" operator="equal" aboveAverage="0" equalAverage="0" bottom="0" percent="0" rank="0" text="" dxfId="19">
      <formula>1</formula>
    </cfRule>
    <cfRule type="cellIs" priority="31" operator="equal" aboveAverage="0" equalAverage="0" bottom="0" percent="0" rank="0" text="" dxfId="20">
      <formula>"V"</formula>
    </cfRule>
    <cfRule type="cellIs" priority="32"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33" operator="equal" aboveAverage="0" equalAverage="0" bottom="0" percent="0" rank="0" text="" dxfId="22">
      <formula>1</formula>
    </cfRule>
    <cfRule type="cellIs" priority="34" operator="equal" aboveAverage="0" equalAverage="0" bottom="0" percent="0" rank="0" text="" dxfId="23">
      <formula>"V"</formula>
    </cfRule>
    <cfRule type="cellIs" priority="35" operator="equal" aboveAverage="0" equalAverage="0" bottom="0" percent="0" rank="0" text="" dxfId="24">
      <formula>"H"</formula>
    </cfRule>
  </conditionalFormatting>
  <conditionalFormatting sqref="AD42 BF42:BG42">
    <cfRule type="expression" priority="36" aboveAverage="0" equalAverage="0" bottom="0" percent="0" rank="0" text="" dxfId="25">
      <formula>M42=1</formula>
    </cfRule>
    <cfRule type="cellIs" priority="37" operator="equal" aboveAverage="0" equalAverage="0" bottom="0" percent="0" rank="0" text="" dxfId="26">
      <formula>"V"</formula>
    </cfRule>
    <cfRule type="cellIs" priority="38" operator="equal" aboveAverage="0" equalAverage="0" bottom="0" percent="0" rank="0" text="" dxfId="27">
      <formula>"H"</formula>
    </cfRule>
  </conditionalFormatting>
  <conditionalFormatting sqref="AD44 BG44">
    <cfRule type="expression" priority="39" aboveAverage="0" equalAverage="0" bottom="0" percent="0" rank="0" text="" dxfId="28">
      <formula>M45=1</formula>
    </cfRule>
  </conditionalFormatting>
  <conditionalFormatting sqref="AD71 BE47:BF47 BF49 BE51 BE55 BE59:BF59 BF61 BE63:BF63 BE67:BF67 BE71:BF71">
    <cfRule type="cellIs" priority="40" operator="equal" aboveAverage="0" equalAverage="0" bottom="0" percent="0" rank="0" text="" dxfId="29">
      <formula>1</formula>
    </cfRule>
    <cfRule type="cellIs" priority="41" operator="equal" aboveAverage="0" equalAverage="0" bottom="0" percent="0" rank="0" text="" dxfId="30">
      <formula>"V"</formula>
    </cfRule>
    <cfRule type="cellIs" priority="42"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43" operator="equal" aboveAverage="0" equalAverage="0" bottom="0" percent="0" rank="0" text="" dxfId="32">
      <formula>1</formula>
    </cfRule>
    <cfRule type="cellIs" priority="44" operator="equal" aboveAverage="0" equalAverage="0" bottom="0" percent="0" rank="0" text="" dxfId="33">
      <formula>"V"</formula>
    </cfRule>
    <cfRule type="cellIs" priority="45"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46" aboveAverage="0" equalAverage="0" bottom="0" percent="0" rank="0" text="" dxfId="35">
      <formula>BG71=1</formula>
    </cfRule>
  </conditionalFormatting>
  <conditionalFormatting sqref="BE73:BG73 BE76:BG76 BE78:BG78 BE81:BG81 BE83:BG83 BE85:BG85">
    <cfRule type="expression" priority="47" aboveAverage="0" equalAverage="0" bottom="0" percent="0" rank="0" text="" dxfId="36">
      <formula>BG86=1</formula>
    </cfRule>
  </conditionalFormatting>
  <conditionalFormatting sqref="BE74:BG74 BE77:BG77 BE79:BG79 BE82:BG82 BE84:BG84 BE86:BG86">
    <cfRule type="cellIs" priority="48" operator="equal" aboveAverage="0" equalAverage="0" bottom="0" percent="0" rank="0" text="" dxfId="37">
      <formula>1</formula>
    </cfRule>
    <cfRule type="cellIs" priority="49" operator="equal" aboveAverage="0" equalAverage="0" bottom="0" percent="0" rank="0" text="" dxfId="38">
      <formula>"V"</formula>
    </cfRule>
    <cfRule type="cellIs" priority="50"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51" aboveAverage="0" equalAverage="0" bottom="0" percent="0" rank="0" text="" dxfId="40">
      <formula>BG116=1</formula>
    </cfRule>
  </conditionalFormatting>
  <conditionalFormatting sqref="BG45">
    <cfRule type="cellIs" priority="52" operator="equal" aboveAverage="0" equalAverage="0" bottom="0" percent="0" rank="0" text="" dxfId="41">
      <formula>1</formula>
    </cfRule>
    <cfRule type="cellIs" priority="53" operator="equal" aboveAverage="0" equalAverage="0" bottom="0" percent="0" rank="0" text="" dxfId="42">
      <formula>"V"</formula>
    </cfRule>
    <cfRule type="cellIs" priority="54"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56"/>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431" width="8.54"/>
    <col collapsed="false" customWidth="true" hidden="false" outlineLevel="0" max="49" min="49" style="431" width="8.94"/>
    <col collapsed="false" customWidth="true" hidden="false" outlineLevel="0" max="50" min="50" style="431" width="7.95"/>
    <col collapsed="false" customWidth="true" hidden="false" outlineLevel="0" max="51" min="51" style="431" width="8.85"/>
    <col collapsed="false" customWidth="true" hidden="false" outlineLevel="0" max="52" min="52" style="431" width="10.14"/>
    <col collapsed="false" customWidth="true" hidden="false" outlineLevel="0" max="53" min="53" style="431" width="10.08"/>
    <col collapsed="false" customWidth="true" hidden="false" outlineLevel="0" max="54" min="54" style="431" width="9.06"/>
    <col collapsed="false" customWidth="true" hidden="false" outlineLevel="0" max="55" min="55" style="431" width="9.38"/>
    <col collapsed="false" customWidth="true" hidden="false" outlineLevel="0" max="56" min="56" style="171" width="7.42"/>
    <col collapsed="false" customWidth="true" hidden="false" outlineLevel="0" max="63" min="57" style="165" width="6.48"/>
    <col collapsed="false" customWidth="true" hidden="false" outlineLevel="0" max="64" min="64" style="432" width="5.66"/>
    <col collapsed="false" customWidth="true" hidden="false" outlineLevel="0" max="65" min="65" style="177" width="20.28"/>
    <col collapsed="false" customWidth="true" hidden="false" outlineLevel="0" max="66" min="66" style="177" width="6.09"/>
    <col collapsed="false" customWidth="true" hidden="false" outlineLevel="0" max="67" min="67" style="177" width="8.72"/>
    <col collapsed="false" customWidth="true" hidden="false" outlineLevel="0" max="68" min="68" style="177" width="8.4"/>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I1" s="171"/>
      <c r="BL1" s="177"/>
    </row>
    <row r="2" customFormat="false" ht="18.4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I2" s="171"/>
      <c r="BL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I3" s="171"/>
      <c r="BL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I4" s="171"/>
      <c r="BL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I5" s="171"/>
      <c r="BL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431"/>
      <c r="AW6" s="431"/>
      <c r="AX6" s="431"/>
      <c r="AY6" s="431"/>
      <c r="AZ6" s="431"/>
      <c r="BA6" s="431"/>
      <c r="BB6" s="431"/>
      <c r="BC6" s="431"/>
      <c r="BD6" s="171"/>
      <c r="BE6" s="165"/>
      <c r="BF6" s="165"/>
      <c r="BG6" s="165"/>
      <c r="BH6" s="165"/>
      <c r="BI6" s="171"/>
      <c r="BJ6" s="165"/>
      <c r="BK6" s="165"/>
      <c r="BL6" s="177"/>
      <c r="BM6" s="177"/>
      <c r="BN6" s="177"/>
      <c r="BO6" s="177"/>
      <c r="BP6" s="177"/>
      <c r="BQ6" s="177"/>
      <c r="BR6" s="177"/>
      <c r="BS6" s="177"/>
      <c r="BT6" s="177"/>
      <c r="BU6" s="177"/>
      <c r="BV6" s="177"/>
      <c r="BW6" s="177"/>
      <c r="BX6" s="177"/>
      <c r="BY6" s="177"/>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431"/>
      <c r="AW7" s="431"/>
      <c r="AX7" s="431"/>
      <c r="AY7" s="431"/>
      <c r="AZ7" s="431"/>
      <c r="BA7" s="431"/>
      <c r="BB7" s="431"/>
      <c r="BC7" s="431"/>
      <c r="BE7" s="165"/>
      <c r="BF7" s="165"/>
      <c r="BG7" s="165"/>
      <c r="BH7" s="165"/>
      <c r="BJ7" s="165"/>
      <c r="BK7" s="165"/>
      <c r="BL7" s="177"/>
      <c r="BM7" s="177"/>
      <c r="BN7" s="177"/>
      <c r="BO7" s="177"/>
      <c r="BP7" s="177"/>
      <c r="BQ7" s="177"/>
      <c r="BR7" s="177"/>
      <c r="BS7" s="177"/>
      <c r="BT7" s="177"/>
      <c r="BU7" s="177"/>
      <c r="BV7" s="177"/>
      <c r="BW7" s="177"/>
      <c r="BX7" s="177"/>
      <c r="BY7" s="177"/>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I8" s="171"/>
      <c r="BL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431"/>
      <c r="AW9" s="431"/>
      <c r="AX9" s="431"/>
      <c r="AY9" s="431"/>
      <c r="AZ9" s="431"/>
      <c r="BA9" s="431"/>
      <c r="BB9" s="431"/>
      <c r="BC9" s="431"/>
      <c r="BE9" s="165"/>
      <c r="BF9" s="165"/>
      <c r="BG9" s="165"/>
      <c r="BH9" s="165"/>
      <c r="BJ9" s="165"/>
      <c r="BK9" s="165"/>
      <c r="BL9" s="177"/>
      <c r="BM9" s="177"/>
      <c r="BN9" s="177"/>
      <c r="BO9" s="177"/>
      <c r="BP9" s="177"/>
      <c r="BQ9" s="177"/>
      <c r="BR9" s="177"/>
      <c r="BS9" s="177"/>
      <c r="BT9" s="177"/>
      <c r="BU9" s="177"/>
      <c r="BV9" s="177"/>
      <c r="BW9" s="177"/>
      <c r="BX9" s="177"/>
      <c r="BY9" s="177"/>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431"/>
      <c r="AW10" s="431"/>
      <c r="AX10" s="431"/>
      <c r="AY10" s="431"/>
      <c r="AZ10" s="431"/>
      <c r="BA10" s="431"/>
      <c r="BB10" s="431"/>
      <c r="BC10" s="431"/>
      <c r="BE10" s="165"/>
      <c r="BF10" s="165"/>
      <c r="BG10" s="165"/>
      <c r="BH10" s="165"/>
      <c r="BJ10" s="165"/>
      <c r="BK10" s="165"/>
      <c r="BL10" s="177"/>
      <c r="BM10" s="177"/>
      <c r="BN10" s="177"/>
      <c r="BO10" s="177"/>
      <c r="BP10" s="177"/>
      <c r="BQ10" s="177"/>
      <c r="BR10" s="177"/>
      <c r="BS10" s="177"/>
      <c r="BT10" s="177"/>
      <c r="BU10" s="177"/>
      <c r="BV10" s="177"/>
      <c r="BW10" s="177"/>
      <c r="BX10" s="177"/>
      <c r="BY10" s="177"/>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431"/>
      <c r="AW11" s="431"/>
      <c r="AX11" s="431"/>
      <c r="AY11" s="431"/>
      <c r="AZ11" s="431"/>
      <c r="BA11" s="431"/>
      <c r="BB11" s="431"/>
      <c r="BC11" s="431"/>
      <c r="BE11" s="165"/>
      <c r="BF11" s="165"/>
      <c r="BG11" s="165"/>
      <c r="BH11" s="165"/>
      <c r="BJ11" s="165"/>
      <c r="BK11" s="165"/>
      <c r="BL11" s="177"/>
      <c r="BM11" s="177"/>
      <c r="BN11" s="177"/>
      <c r="BO11" s="177"/>
      <c r="BP11" s="177"/>
      <c r="BQ11" s="177"/>
      <c r="BR11" s="177"/>
      <c r="BS11" s="177"/>
      <c r="BT11" s="177"/>
      <c r="BU11" s="177"/>
      <c r="BV11" s="177"/>
      <c r="BW11" s="177"/>
      <c r="BX11" s="177"/>
      <c r="BY11" s="177"/>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431"/>
      <c r="AW12" s="431"/>
      <c r="AX12" s="431"/>
      <c r="AY12" s="431"/>
      <c r="AZ12" s="431"/>
      <c r="BA12" s="431"/>
      <c r="BB12" s="431"/>
      <c r="BC12" s="431"/>
      <c r="BE12" s="165"/>
      <c r="BF12" s="165"/>
      <c r="BG12" s="165"/>
      <c r="BH12" s="165"/>
      <c r="BJ12" s="165"/>
      <c r="BK12" s="165"/>
      <c r="BL12" s="177"/>
      <c r="BM12" s="177"/>
      <c r="BN12" s="177"/>
      <c r="BO12" s="177"/>
      <c r="BP12" s="177"/>
      <c r="BQ12" s="177"/>
      <c r="BR12" s="177"/>
      <c r="BS12" s="177"/>
      <c r="BT12" s="177"/>
      <c r="BU12" s="177"/>
      <c r="BV12" s="177"/>
      <c r="BW12" s="177"/>
      <c r="BX12" s="177"/>
      <c r="BY12" s="177"/>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431"/>
      <c r="AW13" s="431"/>
      <c r="AX13" s="431"/>
      <c r="AY13" s="431"/>
      <c r="AZ13" s="431"/>
      <c r="BA13" s="431"/>
      <c r="BB13" s="431"/>
      <c r="BC13" s="431"/>
      <c r="BE13" s="163"/>
      <c r="BF13" s="163"/>
      <c r="BG13" s="163"/>
      <c r="BH13" s="163"/>
      <c r="BJ13" s="163"/>
      <c r="BK13" s="163"/>
      <c r="BL13" s="177"/>
      <c r="BM13" s="177"/>
      <c r="BN13" s="177"/>
      <c r="BO13" s="177"/>
      <c r="BP13" s="177"/>
      <c r="BQ13" s="177"/>
      <c r="BR13" s="177"/>
      <c r="BS13" s="177"/>
      <c r="BT13" s="177"/>
      <c r="BU13" s="177"/>
      <c r="BV13" s="177"/>
      <c r="BW13" s="177"/>
      <c r="BX13" s="177"/>
      <c r="BY13" s="177"/>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443"/>
      <c r="AW14" s="443"/>
      <c r="AX14" s="443"/>
      <c r="AY14" s="443"/>
      <c r="AZ14" s="443"/>
      <c r="BA14" s="443"/>
      <c r="BB14" s="443"/>
      <c r="BC14" s="443"/>
      <c r="BE14" s="239"/>
      <c r="BF14" s="239"/>
      <c r="BG14" s="239"/>
      <c r="BH14" s="239"/>
      <c r="BI14" s="239"/>
      <c r="BJ14" s="239"/>
      <c r="BK14" s="239"/>
      <c r="BL14" s="177"/>
      <c r="BM14" s="177"/>
      <c r="BN14" s="177"/>
      <c r="BO14" s="177"/>
      <c r="BP14" s="177"/>
      <c r="BQ14" s="177"/>
      <c r="BR14" s="177"/>
      <c r="BS14" s="177"/>
      <c r="BT14" s="177"/>
      <c r="BU14" s="177"/>
      <c r="BV14" s="177"/>
      <c r="BW14" s="177"/>
      <c r="BX14" s="177"/>
      <c r="BY14" s="177"/>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431"/>
      <c r="AW15" s="431"/>
      <c r="AX15" s="431"/>
      <c r="AY15" s="431"/>
      <c r="AZ15" s="431"/>
      <c r="BA15" s="431"/>
      <c r="BB15" s="431"/>
      <c r="BC15" s="431"/>
      <c r="BE15" s="165"/>
      <c r="BF15" s="165"/>
      <c r="BG15" s="165"/>
      <c r="BH15" s="165"/>
      <c r="BI15" s="165"/>
      <c r="BJ15" s="165"/>
      <c r="BK15" s="165"/>
      <c r="BL15" s="177"/>
      <c r="BM15" s="177"/>
      <c r="BN15" s="177"/>
      <c r="BO15" s="177"/>
      <c r="BP15" s="177"/>
      <c r="BQ15" s="177"/>
      <c r="BR15" s="177"/>
      <c r="BS15" s="177"/>
      <c r="BT15" s="177"/>
      <c r="BU15" s="177"/>
      <c r="BV15" s="177"/>
      <c r="BW15" s="177"/>
      <c r="BX15" s="177"/>
      <c r="BY15" s="177"/>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L16" s="177"/>
    </row>
    <row r="17" customFormat="false" ht="10.1" hidden="false" customHeight="true" outlineLevel="0" collapsed="false">
      <c r="A17" s="0"/>
      <c r="B17" s="232"/>
      <c r="C17" s="232"/>
      <c r="D17" s="0"/>
      <c r="E17" s="0"/>
      <c r="F17" s="246" t="str">
        <f aca="false">'Master Pay Period 1'!F17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1"/>
      <c r="BI17" s="69"/>
      <c r="BJ17" s="61"/>
      <c r="BK17" s="61"/>
      <c r="BL17" s="177"/>
      <c r="DN17" s="61"/>
    </row>
    <row r="18" customFormat="false" ht="10.1" hidden="false" customHeight="true" outlineLevel="0" collapsed="false">
      <c r="A18" s="0"/>
      <c r="B18" s="232"/>
      <c r="C18" s="232"/>
      <c r="D18" s="0"/>
      <c r="E18" s="0"/>
      <c r="F18" s="246" t="n">
        <f aca="false">'Master Pay Period 1'!F18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1"/>
      <c r="BI18" s="69"/>
      <c r="BJ18" s="61"/>
      <c r="BK18" s="61"/>
      <c r="BL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1'!F19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1"/>
      <c r="BI19" s="69"/>
      <c r="BJ19" s="61"/>
      <c r="BK19" s="61"/>
      <c r="BL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B20" s="296"/>
      <c r="AC20" s="437"/>
      <c r="AD20" s="437"/>
      <c r="AE20" s="450"/>
      <c r="AF20" s="450"/>
      <c r="AG20" s="450"/>
      <c r="BE20" s="61"/>
      <c r="BF20" s="61"/>
      <c r="BG20" s="61"/>
      <c r="BH20" s="61"/>
      <c r="BI20" s="69"/>
      <c r="BJ20" s="61"/>
      <c r="BK20" s="61"/>
      <c r="BL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Calendar!A8</f>
        <v>2</v>
      </c>
      <c r="N21" s="29"/>
      <c r="O21" s="29"/>
      <c r="P21" s="29"/>
      <c r="Q21" s="29"/>
      <c r="R21" s="29"/>
      <c r="S21" s="486"/>
      <c r="T21" s="486"/>
      <c r="U21" s="486"/>
      <c r="V21" s="29"/>
      <c r="W21" s="29"/>
      <c r="X21" s="29"/>
      <c r="Y21" s="487"/>
      <c r="Z21" s="261"/>
      <c r="AA21" s="488"/>
      <c r="AB21" s="489"/>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1"/>
      <c r="BI21" s="69"/>
      <c r="BJ21" s="61"/>
      <c r="BK21" s="61"/>
      <c r="BL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Calendar!A9</f>
        <v>January</v>
      </c>
      <c r="N22" s="459" t="n">
        <f aca="false">Calendar!B9</f>
        <v>0</v>
      </c>
      <c r="O22" s="459" t="n">
        <f aca="false">Calendar!C9</f>
        <v>0</v>
      </c>
      <c r="P22" s="459" t="n">
        <f aca="false">Calendar!D9</f>
        <v>0</v>
      </c>
      <c r="Q22" s="459" t="n">
        <f aca="false">Calendar!E9</f>
        <v>0</v>
      </c>
      <c r="R22" s="459" t="n">
        <f aca="false">Calendar!F9</f>
        <v>0</v>
      </c>
      <c r="S22" s="459" t="n">
        <f aca="false">Calendar!G9</f>
        <v>0</v>
      </c>
      <c r="T22" s="35" t="n">
        <f aca="false">Calendar!H9</f>
        <v>2019</v>
      </c>
      <c r="U22" s="459" t="n">
        <f aca="false">Calendar!I9</f>
        <v>0</v>
      </c>
      <c r="V22" s="459" t="n">
        <f aca="false">Calendar!J9</f>
        <v>0</v>
      </c>
      <c r="W22" s="459" t="n">
        <f aca="false">Calendar!K9</f>
        <v>0</v>
      </c>
      <c r="X22" s="459" t="n">
        <f aca="false">Calendar!L9</f>
        <v>0</v>
      </c>
      <c r="Y22" s="459" t="n">
        <f aca="false">Calendar!M9</f>
        <v>0</v>
      </c>
      <c r="Z22" s="459" t="n">
        <f aca="false">Calendar!N9</f>
        <v>0</v>
      </c>
      <c r="AA22" s="459" t="n">
        <f aca="false">Calendar!O9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1"/>
      <c r="BI22" s="69"/>
      <c r="BJ22" s="61"/>
      <c r="BK22" s="61"/>
      <c r="BL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Calendar!A10</f>
        <v>13</v>
      </c>
      <c r="N23" s="37" t="n">
        <f aca="false">Calendar!B10</f>
        <v>14</v>
      </c>
      <c r="O23" s="37" t="n">
        <f aca="false">Calendar!C10</f>
        <v>15</v>
      </c>
      <c r="P23" s="37" t="n">
        <f aca="false">Calendar!D10</f>
        <v>16</v>
      </c>
      <c r="Q23" s="37" t="n">
        <f aca="false">Calendar!E10</f>
        <v>17</v>
      </c>
      <c r="R23" s="37" t="n">
        <f aca="false">Calendar!F10</f>
        <v>18</v>
      </c>
      <c r="S23" s="37" t="n">
        <f aca="false">Calendar!G10</f>
        <v>19</v>
      </c>
      <c r="T23" s="49"/>
      <c r="U23" s="37" t="n">
        <f aca="false">Calendar!I10</f>
        <v>20</v>
      </c>
      <c r="V23" s="37" t="n">
        <f aca="false">Calendar!J10</f>
        <v>21</v>
      </c>
      <c r="W23" s="37" t="n">
        <f aca="false">Calendar!K10</f>
        <v>22</v>
      </c>
      <c r="X23" s="37" t="n">
        <f aca="false">Calendar!L10</f>
        <v>23</v>
      </c>
      <c r="Y23" s="37" t="n">
        <f aca="false">Calendar!M10</f>
        <v>24</v>
      </c>
      <c r="Z23" s="37" t="n">
        <f aca="false">Calendar!N10</f>
        <v>25</v>
      </c>
      <c r="AA23" s="37" t="n">
        <f aca="false">Calendar!O10</f>
        <v>26</v>
      </c>
      <c r="AB23" s="461" t="s">
        <v>306</v>
      </c>
      <c r="AE23" s="437" t="s">
        <v>249</v>
      </c>
      <c r="AF23" s="437" t="s">
        <v>272</v>
      </c>
      <c r="AG23" s="437" t="s">
        <v>278</v>
      </c>
      <c r="AH23" s="437" t="s">
        <v>278</v>
      </c>
      <c r="AI23" s="437" t="s">
        <v>247</v>
      </c>
      <c r="AJ23" s="437" t="s">
        <v>278</v>
      </c>
      <c r="AK23" s="437" t="s">
        <v>275</v>
      </c>
      <c r="AL23" s="437" t="s">
        <v>253</v>
      </c>
      <c r="AM23" s="437" t="s">
        <v>245</v>
      </c>
      <c r="AN23" s="437" t="s">
        <v>279</v>
      </c>
      <c r="BL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H24" s="69"/>
      <c r="BJ24" s="69"/>
      <c r="BK24" s="69"/>
      <c r="BL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H25" s="69"/>
      <c r="BJ25" s="69"/>
      <c r="BK25" s="69"/>
      <c r="BL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307"/>
      <c r="BI26" s="162"/>
      <c r="BJ26" s="307"/>
      <c r="BK26" s="307"/>
      <c r="BL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490" t="n">
        <f aca="false">'Master Pay Period 1'!E27</f>
        <v>6</v>
      </c>
      <c r="F27" s="491" t="n">
        <f aca="false">'Master Pay Period 1'!F27</f>
        <v>0</v>
      </c>
      <c r="G27" s="492" t="str">
        <f aca="false">'Master Pay Period 1'!G27</f>
        <v>PFT</v>
      </c>
      <c r="H27" s="493" t="str">
        <f aca="false">'Master Pay Period 1'!H27</f>
        <v>7a-3-30p</v>
      </c>
      <c r="I27" s="494" t="n">
        <f aca="false">'Master Pay Period 1'!I27</f>
        <v>0.6</v>
      </c>
      <c r="J27" s="317" t="n">
        <f aca="false">AF27/80</f>
        <v>0.6</v>
      </c>
      <c r="K27" s="318" t="n">
        <f aca="false">E27*AN27</f>
        <v>48</v>
      </c>
      <c r="L27" s="319"/>
      <c r="M27" s="464" t="n">
        <f aca="false">' Benchmark Schedule'!AC27</f>
        <v>0</v>
      </c>
      <c r="N27" s="464" t="n">
        <f aca="false">' Benchmark Schedule'!AD27</f>
        <v>0</v>
      </c>
      <c r="O27" s="464" t="n">
        <f aca="false">' Benchmark Schedule'!AE27</f>
        <v>1</v>
      </c>
      <c r="P27" s="464" t="n">
        <f aca="false">' Benchmark Schedule'!AF27</f>
        <v>1</v>
      </c>
      <c r="Q27" s="464" t="n">
        <f aca="false">' Benchmark Schedule'!AG27</f>
        <v>1</v>
      </c>
      <c r="R27" s="464" t="n">
        <f aca="false">' Benchmark Schedule'!AH27</f>
        <v>1</v>
      </c>
      <c r="S27" s="464" t="n">
        <f aca="false">' Benchmark Schedule'!AI27</f>
        <v>0</v>
      </c>
      <c r="T27" s="307" t="n">
        <f aca="false">' Benchmark Schedule'!AJ27</f>
        <v>0</v>
      </c>
      <c r="U27" s="464" t="n">
        <f aca="false">' Benchmark Schedule'!AK27</f>
        <v>0</v>
      </c>
      <c r="V27" s="464" t="n">
        <f aca="false">' Benchmark Schedule'!AL27</f>
        <v>0</v>
      </c>
      <c r="W27" s="464" t="n">
        <f aca="false">' Benchmark Schedule'!AM27</f>
        <v>1</v>
      </c>
      <c r="X27" s="464" t="n">
        <f aca="false">' Benchmark Schedule'!AN27</f>
        <v>1</v>
      </c>
      <c r="Y27" s="464" t="n">
        <f aca="false">' Benchmark Schedule'!AO27</f>
        <v>1</v>
      </c>
      <c r="Z27" s="464" t="n">
        <f aca="false">' Benchmark Schedule'!AP27</f>
        <v>1</v>
      </c>
      <c r="AA27" s="464" t="n">
        <f aca="false">' Benchmark Schedule'!AQ27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H27" s="69"/>
      <c r="BJ27" s="69"/>
      <c r="BK27" s="69"/>
      <c r="BL27" s="177"/>
      <c r="DN27" s="69"/>
    </row>
    <row r="28" customFormat="false" ht="10.1" hidden="false" customHeight="true" outlineLevel="0" collapsed="false">
      <c r="A28" s="312"/>
      <c r="B28" s="308"/>
      <c r="C28" s="308"/>
      <c r="D28" s="269"/>
      <c r="E28" s="490"/>
      <c r="F28" s="495"/>
      <c r="G28" s="465"/>
      <c r="H28" s="293"/>
      <c r="I28" s="496"/>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H28" s="323"/>
      <c r="BJ28" s="323"/>
      <c r="BK28" s="323"/>
      <c r="BL28" s="177"/>
      <c r="DN28" s="323"/>
    </row>
    <row r="29" customFormat="false" ht="10.1" hidden="false" customHeight="true" outlineLevel="0" collapsed="false">
      <c r="A29" s="312"/>
      <c r="B29" s="308"/>
      <c r="C29" s="308"/>
      <c r="D29" s="269"/>
      <c r="E29" s="490"/>
      <c r="F29" s="465"/>
      <c r="G29" s="465"/>
      <c r="H29" s="229"/>
      <c r="I29" s="497"/>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L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490" t="n">
        <f aca="false">'Master Pay Period 1'!E30</f>
        <v>8</v>
      </c>
      <c r="F30" s="491" t="n">
        <f aca="false">'Master Pay Period 1'!F30</f>
        <v>0</v>
      </c>
      <c r="G30" s="492" t="str">
        <f aca="false">'Master Pay Period 1'!G30</f>
        <v>Manager</v>
      </c>
      <c r="H30" s="493" t="str">
        <f aca="false">'Master Pay Period 1'!H30</f>
        <v>7a-3-30p</v>
      </c>
      <c r="I30" s="494" t="n">
        <f aca="false">'Master Pay Period 1'!I30</f>
        <v>1</v>
      </c>
      <c r="J30" s="317" t="n">
        <f aca="false">AF30/80</f>
        <v>1</v>
      </c>
      <c r="K30" s="318" t="n">
        <f aca="false">E30*AN30</f>
        <v>80</v>
      </c>
      <c r="L30" s="319"/>
      <c r="M30" s="464" t="n">
        <f aca="false">' Benchmark Schedule'!AC30</f>
        <v>0</v>
      </c>
      <c r="N30" s="464" t="n">
        <f aca="false">' Benchmark Schedule'!AD30</f>
        <v>1</v>
      </c>
      <c r="O30" s="464" t="n">
        <f aca="false">' Benchmark Schedule'!AE30</f>
        <v>1</v>
      </c>
      <c r="P30" s="464" t="n">
        <f aca="false">' Benchmark Schedule'!AF30</f>
        <v>1</v>
      </c>
      <c r="Q30" s="464" t="n">
        <f aca="false">' Benchmark Schedule'!AG30</f>
        <v>1</v>
      </c>
      <c r="R30" s="464" t="n">
        <f aca="false">' Benchmark Schedule'!AH30</f>
        <v>1</v>
      </c>
      <c r="S30" s="464" t="n">
        <f aca="false">' Benchmark Schedule'!AI30</f>
        <v>0</v>
      </c>
      <c r="T30" s="307" t="n">
        <f aca="false">' Benchmark Schedule'!AJ30</f>
        <v>0</v>
      </c>
      <c r="U30" s="464" t="n">
        <f aca="false">' Benchmark Schedule'!AK30</f>
        <v>0</v>
      </c>
      <c r="V30" s="464" t="n">
        <f aca="false">' Benchmark Schedule'!AL30</f>
        <v>1</v>
      </c>
      <c r="W30" s="464" t="n">
        <f aca="false">' Benchmark Schedule'!AM30</f>
        <v>1</v>
      </c>
      <c r="X30" s="464" t="n">
        <f aca="false">' Benchmark Schedule'!AN30</f>
        <v>1</v>
      </c>
      <c r="Y30" s="464" t="n">
        <f aca="false">' Benchmark Schedule'!AO30</f>
        <v>1</v>
      </c>
      <c r="Z30" s="464" t="n">
        <f aca="false">' Benchmark Schedule'!AP30</f>
        <v>1</v>
      </c>
      <c r="AA30" s="464" t="n">
        <f aca="false">' Benchmark Schedule'!AQ30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H30" s="163"/>
      <c r="BJ30" s="163"/>
      <c r="BK30" s="163"/>
      <c r="BL30" s="177"/>
      <c r="DN30" s="163"/>
    </row>
    <row r="31" customFormat="false" ht="10.1" hidden="false" customHeight="true" outlineLevel="0" collapsed="false">
      <c r="A31" s="312"/>
      <c r="B31" s="308"/>
      <c r="C31" s="308"/>
      <c r="D31" s="269"/>
      <c r="E31" s="490"/>
      <c r="F31" s="498"/>
      <c r="G31" s="465"/>
      <c r="H31" s="293"/>
      <c r="I31" s="496"/>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H31" s="467"/>
      <c r="BI31" s="162"/>
      <c r="BJ31" s="467"/>
      <c r="BK31" s="467"/>
      <c r="BL31" s="177"/>
      <c r="DN31" s="329"/>
    </row>
    <row r="32" customFormat="false" ht="10.1" hidden="false" customHeight="true" outlineLevel="0" collapsed="false">
      <c r="A32" s="312"/>
      <c r="B32" s="308"/>
      <c r="C32" s="308"/>
      <c r="D32" s="269"/>
      <c r="E32" s="490"/>
      <c r="F32" s="499"/>
      <c r="G32" s="229"/>
      <c r="H32" s="223"/>
      <c r="I32" s="500"/>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434"/>
      <c r="AW32" s="434"/>
      <c r="AX32" s="434"/>
      <c r="AY32" s="434"/>
      <c r="AZ32" s="434"/>
      <c r="BA32" s="434"/>
      <c r="BB32" s="434"/>
      <c r="BC32" s="434"/>
      <c r="BD32" s="0"/>
      <c r="BE32" s="467"/>
      <c r="BF32" s="467"/>
      <c r="BG32" s="467"/>
      <c r="BH32" s="467"/>
      <c r="BI32" s="162"/>
      <c r="BJ32" s="467"/>
      <c r="BK32" s="467"/>
      <c r="BL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490" t="n">
        <f aca="false">'Master Pay Period 1'!E33</f>
        <v>12</v>
      </c>
      <c r="F33" s="491" t="n">
        <f aca="false">'Master Pay Period 1'!F33</f>
        <v>0</v>
      </c>
      <c r="G33" s="492" t="str">
        <f aca="false">'Master Pay Period 1'!G33</f>
        <v>RRT</v>
      </c>
      <c r="H33" s="493" t="str">
        <f aca="false">'Master Pay Period 1'!H33</f>
        <v>7a-7-30p</v>
      </c>
      <c r="I33" s="494" t="n">
        <f aca="false">'Master Pay Period 1'!I33</f>
        <v>0.9</v>
      </c>
      <c r="J33" s="317" t="n">
        <f aca="false">AF33/80</f>
        <v>0.9</v>
      </c>
      <c r="K33" s="318" t="n">
        <f aca="false">E33*AN33</f>
        <v>72</v>
      </c>
      <c r="L33" s="319"/>
      <c r="M33" s="464" t="n">
        <f aca="false">' Benchmark Schedule'!AC33</f>
        <v>0</v>
      </c>
      <c r="N33" s="464" t="n">
        <f aca="false">' Benchmark Schedule'!AD33</f>
        <v>1</v>
      </c>
      <c r="O33" s="464" t="n">
        <f aca="false">' Benchmark Schedule'!AE33</f>
        <v>0</v>
      </c>
      <c r="P33" s="464" t="n">
        <f aca="false">' Benchmark Schedule'!AF33</f>
        <v>1</v>
      </c>
      <c r="Q33" s="464" t="n">
        <f aca="false">' Benchmark Schedule'!AG33</f>
        <v>0</v>
      </c>
      <c r="R33" s="464" t="n">
        <f aca="false">' Benchmark Schedule'!AH33</f>
        <v>0</v>
      </c>
      <c r="S33" s="464" t="n">
        <f aca="false">' Benchmark Schedule'!AI33</f>
        <v>1</v>
      </c>
      <c r="T33" s="307" t="n">
        <f aca="false">' Benchmark Schedule'!AJ33</f>
        <v>0</v>
      </c>
      <c r="U33" s="464" t="n">
        <f aca="false">' Benchmark Schedule'!AK33</f>
        <v>1</v>
      </c>
      <c r="V33" s="464" t="n">
        <f aca="false">' Benchmark Schedule'!AL33</f>
        <v>0</v>
      </c>
      <c r="W33" s="464" t="n">
        <f aca="false">' Benchmark Schedule'!AM33</f>
        <v>1</v>
      </c>
      <c r="X33" s="464" t="n">
        <f aca="false">' Benchmark Schedule'!AN33</f>
        <v>0</v>
      </c>
      <c r="Y33" s="464" t="n">
        <f aca="false">' Benchmark Schedule'!AO33</f>
        <v>0</v>
      </c>
      <c r="Z33" s="464" t="n">
        <f aca="false">' Benchmark Schedule'!AP33</f>
        <v>1</v>
      </c>
      <c r="AA33" s="464" t="n">
        <f aca="false">' Benchmark Schedule'!AQ33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434"/>
      <c r="AW33" s="434"/>
      <c r="AX33" s="434"/>
      <c r="AY33" s="434"/>
      <c r="AZ33" s="434"/>
      <c r="BA33" s="434"/>
      <c r="BB33" s="434"/>
      <c r="BC33" s="434"/>
      <c r="BD33" s="0"/>
      <c r="BE33" s="337"/>
      <c r="BF33" s="337"/>
      <c r="BG33" s="337"/>
      <c r="BH33" s="337"/>
      <c r="BI33" s="162"/>
      <c r="BJ33" s="337"/>
      <c r="BK33" s="337"/>
      <c r="BL33" s="177"/>
      <c r="DN33" s="337"/>
      <c r="EE33" s="163"/>
    </row>
    <row r="34" customFormat="false" ht="10.1" hidden="false" customHeight="true" outlineLevel="0" collapsed="false">
      <c r="A34" s="312"/>
      <c r="B34" s="308"/>
      <c r="C34" s="308"/>
      <c r="D34" s="269"/>
      <c r="E34" s="490"/>
      <c r="F34" s="229"/>
      <c r="G34" s="465"/>
      <c r="H34" s="229"/>
      <c r="I34" s="497"/>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434"/>
      <c r="AW34" s="434"/>
      <c r="AX34" s="434"/>
      <c r="AY34" s="434"/>
      <c r="AZ34" s="434"/>
      <c r="BA34" s="434"/>
      <c r="BB34" s="434"/>
      <c r="BC34" s="434"/>
      <c r="BD34" s="0"/>
      <c r="BE34" s="337"/>
      <c r="BF34" s="337"/>
      <c r="BG34" s="337"/>
      <c r="BH34" s="337"/>
      <c r="BI34" s="162"/>
      <c r="BJ34" s="337"/>
      <c r="BK34" s="337"/>
      <c r="BL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490" t="n">
        <f aca="false">'Master Pay Period 1'!E35</f>
        <v>12</v>
      </c>
      <c r="F35" s="491" t="n">
        <f aca="false">'Master Pay Period 1'!F35</f>
        <v>0</v>
      </c>
      <c r="G35" s="492" t="str">
        <f aca="false">'Master Pay Period 1'!G35</f>
        <v>RRT</v>
      </c>
      <c r="H35" s="493" t="str">
        <f aca="false">'Master Pay Period 1'!H35</f>
        <v>7a-7-30p</v>
      </c>
      <c r="I35" s="494" t="n">
        <f aca="false">'Master Pay Period 1'!I35</f>
        <v>0.9</v>
      </c>
      <c r="J35" s="317" t="n">
        <f aca="false">AF35/80</f>
        <v>0.9</v>
      </c>
      <c r="K35" s="347" t="n">
        <f aca="false">E35*AN35</f>
        <v>72</v>
      </c>
      <c r="L35" s="348"/>
      <c r="M35" s="464" t="n">
        <f aca="false">' Benchmark Schedule'!AC35</f>
        <v>0</v>
      </c>
      <c r="N35" s="464" t="n">
        <f aca="false">' Benchmark Schedule'!AD35</f>
        <v>0</v>
      </c>
      <c r="O35" s="464" t="n">
        <f aca="false">' Benchmark Schedule'!AE35</f>
        <v>1</v>
      </c>
      <c r="P35" s="464" t="n">
        <f aca="false">' Benchmark Schedule'!AF35</f>
        <v>0</v>
      </c>
      <c r="Q35" s="464" t="n">
        <f aca="false">' Benchmark Schedule'!AG35</f>
        <v>1</v>
      </c>
      <c r="R35" s="464" t="n">
        <f aca="false">' Benchmark Schedule'!AH35</f>
        <v>1</v>
      </c>
      <c r="S35" s="464" t="n">
        <f aca="false">' Benchmark Schedule'!AI35</f>
        <v>0</v>
      </c>
      <c r="T35" s="307" t="n">
        <f aca="false">' Benchmark Schedule'!AJ35</f>
        <v>0</v>
      </c>
      <c r="U35" s="464" t="n">
        <f aca="false">' Benchmark Schedule'!AK35</f>
        <v>0</v>
      </c>
      <c r="V35" s="464" t="n">
        <f aca="false">' Benchmark Schedule'!AL35</f>
        <v>1</v>
      </c>
      <c r="W35" s="464" t="n">
        <f aca="false">' Benchmark Schedule'!AM35</f>
        <v>0</v>
      </c>
      <c r="X35" s="464" t="n">
        <f aca="false">' Benchmark Schedule'!AN35</f>
        <v>1</v>
      </c>
      <c r="Y35" s="464" t="n">
        <f aca="false">' Benchmark Schedule'!AO35</f>
        <v>0</v>
      </c>
      <c r="Z35" s="464" t="n">
        <f aca="false">' Benchmark Schedule'!AP35</f>
        <v>0</v>
      </c>
      <c r="AA35" s="464" t="n">
        <f aca="false">' Benchmark Schedule'!AQ35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434"/>
      <c r="AW35" s="434"/>
      <c r="AX35" s="434"/>
      <c r="AY35" s="434"/>
      <c r="AZ35" s="434"/>
      <c r="BA35" s="434"/>
      <c r="BB35" s="434"/>
      <c r="BC35" s="434"/>
      <c r="BD35" s="0"/>
      <c r="BE35" s="345"/>
      <c r="BF35" s="345"/>
      <c r="BG35" s="345"/>
      <c r="BH35" s="345"/>
      <c r="BI35" s="345"/>
      <c r="BJ35" s="345"/>
      <c r="BK35" s="345"/>
      <c r="BL35" s="177"/>
      <c r="DN35" s="345"/>
      <c r="EE35" s="163"/>
    </row>
    <row r="36" customFormat="false" ht="10.1" hidden="false" customHeight="true" outlineLevel="0" collapsed="false">
      <c r="A36" s="312"/>
      <c r="B36" s="308"/>
      <c r="C36" s="308"/>
      <c r="D36" s="269"/>
      <c r="E36" s="490"/>
      <c r="F36" s="498"/>
      <c r="G36" s="230"/>
      <c r="H36" s="293"/>
      <c r="I36" s="496"/>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434"/>
      <c r="AW36" s="434"/>
      <c r="AX36" s="434"/>
      <c r="AY36" s="434"/>
      <c r="AZ36" s="434"/>
      <c r="BA36" s="434"/>
      <c r="BB36" s="434"/>
      <c r="BC36" s="434"/>
      <c r="BD36" s="0"/>
      <c r="BE36" s="465"/>
      <c r="BF36" s="465"/>
      <c r="BG36" s="465"/>
      <c r="BH36" s="465"/>
      <c r="BI36" s="177"/>
      <c r="BJ36" s="307"/>
      <c r="BK36" s="307"/>
      <c r="BL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490" t="n">
        <f aca="false">'Master Pay Period 1'!E37</f>
        <v>12</v>
      </c>
      <c r="F37" s="491" t="n">
        <f aca="false">'Master Pay Period 1'!F37</f>
        <v>0</v>
      </c>
      <c r="G37" s="492" t="str">
        <f aca="false">'Master Pay Period 1'!G37</f>
        <v>RRT</v>
      </c>
      <c r="H37" s="493" t="str">
        <f aca="false">'Master Pay Period 1'!H37</f>
        <v> 7a-7:30p</v>
      </c>
      <c r="I37" s="494" t="n">
        <f aca="false">'Master Pay Period 1'!I37</f>
        <v>0.9</v>
      </c>
      <c r="J37" s="317" t="n">
        <f aca="false">AF37/80</f>
        <v>0.9</v>
      </c>
      <c r="K37" s="347" t="n">
        <f aca="false">E37*AN37</f>
        <v>72</v>
      </c>
      <c r="L37" s="348"/>
      <c r="M37" s="464" t="n">
        <f aca="false">' Benchmark Schedule'!AC37</f>
        <v>1</v>
      </c>
      <c r="N37" s="464" t="n">
        <f aca="false">' Benchmark Schedule'!AD37</f>
        <v>0</v>
      </c>
      <c r="O37" s="464" t="n">
        <f aca="false">' Benchmark Schedule'!AE37</f>
        <v>1</v>
      </c>
      <c r="P37" s="464" t="n">
        <f aca="false">' Benchmark Schedule'!AF37</f>
        <v>0</v>
      </c>
      <c r="Q37" s="464" t="n">
        <f aca="false">' Benchmark Schedule'!AG37</f>
        <v>1</v>
      </c>
      <c r="R37" s="464" t="n">
        <f aca="false">' Benchmark Schedule'!AH37</f>
        <v>0</v>
      </c>
      <c r="S37" s="464" t="n">
        <f aca="false">' Benchmark Schedule'!AI37</f>
        <v>0</v>
      </c>
      <c r="T37" s="307" t="n">
        <f aca="false">' Benchmark Schedule'!AJ37</f>
        <v>0</v>
      </c>
      <c r="U37" s="464" t="n">
        <f aca="false">' Benchmark Schedule'!AK37</f>
        <v>0</v>
      </c>
      <c r="V37" s="464" t="n">
        <f aca="false">' Benchmark Schedule'!AL37</f>
        <v>0</v>
      </c>
      <c r="W37" s="464" t="n">
        <f aca="false">' Benchmark Schedule'!AM37</f>
        <v>1</v>
      </c>
      <c r="X37" s="464" t="n">
        <f aca="false">' Benchmark Schedule'!AN37</f>
        <v>0</v>
      </c>
      <c r="Y37" s="464" t="n">
        <f aca="false">' Benchmark Schedule'!AO37</f>
        <v>1</v>
      </c>
      <c r="Z37" s="464" t="n">
        <f aca="false">' Benchmark Schedule'!AP37</f>
        <v>1</v>
      </c>
      <c r="AA37" s="464" t="n">
        <f aca="false">' Benchmark Schedule'!AQ37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434"/>
      <c r="AW37" s="434"/>
      <c r="AX37" s="434"/>
      <c r="AY37" s="434"/>
      <c r="AZ37" s="434"/>
      <c r="BA37" s="434"/>
      <c r="BB37" s="434"/>
      <c r="BC37" s="434"/>
      <c r="BD37" s="0"/>
      <c r="BE37" s="465"/>
      <c r="BF37" s="465"/>
      <c r="BG37" s="465"/>
      <c r="BH37" s="465"/>
      <c r="BI37" s="177"/>
      <c r="BJ37" s="307"/>
      <c r="BK37" s="307"/>
      <c r="BL37" s="177"/>
      <c r="BM37" s="177"/>
      <c r="BN37" s="177"/>
      <c r="BO37" s="177"/>
      <c r="BP37" s="177"/>
      <c r="BQ37" s="177"/>
      <c r="BR37" s="177"/>
      <c r="BS37" s="177"/>
      <c r="BT37" s="177"/>
      <c r="BU37" s="177"/>
      <c r="BV37" s="177"/>
      <c r="BW37" s="177"/>
      <c r="BX37" s="177"/>
      <c r="BY37" s="177"/>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490"/>
      <c r="F38" s="498"/>
      <c r="G38" s="162"/>
      <c r="H38" s="293"/>
      <c r="I38" s="496"/>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434"/>
      <c r="AW38" s="434"/>
      <c r="AX38" s="434"/>
      <c r="AY38" s="434"/>
      <c r="AZ38" s="434"/>
      <c r="BA38" s="434"/>
      <c r="BB38" s="434"/>
      <c r="BC38" s="434"/>
      <c r="BD38" s="0"/>
      <c r="BE38" s="465"/>
      <c r="BF38" s="465"/>
      <c r="BG38" s="465"/>
      <c r="BH38" s="465"/>
      <c r="BI38" s="177"/>
      <c r="BJ38" s="307"/>
      <c r="BK38" s="307"/>
      <c r="BL38" s="177"/>
      <c r="BM38" s="177"/>
      <c r="BN38" s="177"/>
      <c r="BO38" s="177"/>
      <c r="BP38" s="177"/>
      <c r="BQ38" s="177"/>
      <c r="BR38" s="177"/>
      <c r="BS38" s="177"/>
      <c r="BT38" s="177"/>
      <c r="BU38" s="177"/>
      <c r="BV38" s="177"/>
      <c r="BW38" s="177"/>
      <c r="BX38" s="177"/>
      <c r="BY38" s="177"/>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490" t="n">
        <f aca="false">'Master Pay Period 1'!E39</f>
        <v>12</v>
      </c>
      <c r="F39" s="491" t="n">
        <f aca="false">'Master Pay Period 1'!F39</f>
        <v>0</v>
      </c>
      <c r="G39" s="492" t="str">
        <f aca="false">'Master Pay Period 1'!G39</f>
        <v>RRT</v>
      </c>
      <c r="H39" s="493" t="str">
        <f aca="false">'Master Pay Period 1'!H39</f>
        <v> 7a-7:30p</v>
      </c>
      <c r="I39" s="494" t="n">
        <f aca="false">'Master Pay Period 1'!I39</f>
        <v>0.75</v>
      </c>
      <c r="J39" s="317" t="n">
        <f aca="false">AF39/80</f>
        <v>0.75</v>
      </c>
      <c r="K39" s="347" t="n">
        <f aca="false">E39*AN39</f>
        <v>60</v>
      </c>
      <c r="L39" s="348"/>
      <c r="M39" s="464" t="n">
        <f aca="false">' Benchmark Schedule'!AC39</f>
        <v>0</v>
      </c>
      <c r="N39" s="464" t="n">
        <f aca="false">' Benchmark Schedule'!AD39</f>
        <v>1</v>
      </c>
      <c r="O39" s="464" t="n">
        <f aca="false">' Benchmark Schedule'!AE39</f>
        <v>0</v>
      </c>
      <c r="P39" s="464" t="n">
        <f aca="false">' Benchmark Schedule'!AF39</f>
        <v>0</v>
      </c>
      <c r="Q39" s="464" t="n">
        <f aca="false">' Benchmark Schedule'!AG39</f>
        <v>0</v>
      </c>
      <c r="R39" s="464" t="n">
        <f aca="false">' Benchmark Schedule'!AH39</f>
        <v>1</v>
      </c>
      <c r="S39" s="464" t="n">
        <f aca="false">' Benchmark Schedule'!AI39</f>
        <v>1</v>
      </c>
      <c r="T39" s="307" t="n">
        <f aca="false">' Benchmark Schedule'!AJ39</f>
        <v>0</v>
      </c>
      <c r="U39" s="464" t="n">
        <f aca="false">' Benchmark Schedule'!AK39</f>
        <v>1</v>
      </c>
      <c r="V39" s="464" t="n">
        <f aca="false">' Benchmark Schedule'!AL39</f>
        <v>0</v>
      </c>
      <c r="W39" s="464" t="n">
        <f aca="false">' Benchmark Schedule'!AM39</f>
        <v>0</v>
      </c>
      <c r="X39" s="464" t="n">
        <f aca="false">' Benchmark Schedule'!AN39</f>
        <v>0</v>
      </c>
      <c r="Y39" s="464" t="n">
        <f aca="false">' Benchmark Schedule'!AO39</f>
        <v>1</v>
      </c>
      <c r="Z39" s="464" t="n">
        <f aca="false">' Benchmark Schedule'!AP39</f>
        <v>0</v>
      </c>
      <c r="AA39" s="464" t="n">
        <f aca="false">' Benchmark Schedule'!AQ39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434"/>
      <c r="AW39" s="434"/>
      <c r="AX39" s="434"/>
      <c r="AY39" s="434"/>
      <c r="AZ39" s="434"/>
      <c r="BA39" s="434"/>
      <c r="BB39" s="434"/>
      <c r="BC39" s="434"/>
      <c r="BD39" s="0"/>
      <c r="BE39" s="465"/>
      <c r="BF39" s="465"/>
      <c r="BG39" s="465"/>
      <c r="BH39" s="465"/>
      <c r="BI39" s="177"/>
      <c r="BJ39" s="307"/>
      <c r="BK39" s="307"/>
      <c r="BL39" s="177"/>
      <c r="DN39" s="307"/>
      <c r="EE39" s="163"/>
    </row>
    <row r="40" s="165" customFormat="true" ht="10.1" hidden="false" customHeight="true" outlineLevel="0" collapsed="false">
      <c r="A40" s="312"/>
      <c r="B40" s="308"/>
      <c r="C40" s="308"/>
      <c r="D40" s="269"/>
      <c r="E40" s="490"/>
      <c r="F40" s="498"/>
      <c r="G40" s="230"/>
      <c r="H40" s="293"/>
      <c r="I40" s="496"/>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434"/>
      <c r="AW40" s="434"/>
      <c r="AX40" s="434"/>
      <c r="AY40" s="434"/>
      <c r="AZ40" s="434"/>
      <c r="BA40" s="434"/>
      <c r="BB40" s="434"/>
      <c r="BC40" s="434"/>
      <c r="BD40" s="0"/>
      <c r="BE40" s="465"/>
      <c r="BF40" s="465"/>
      <c r="BG40" s="465"/>
      <c r="BH40" s="465"/>
      <c r="BI40" s="177"/>
      <c r="BJ40" s="307"/>
      <c r="BK40" s="307"/>
      <c r="BL40" s="177"/>
      <c r="BM40" s="177"/>
      <c r="BN40" s="177"/>
      <c r="BO40" s="177"/>
      <c r="BP40" s="177"/>
      <c r="BQ40" s="177"/>
      <c r="BR40" s="177"/>
      <c r="BS40" s="177"/>
      <c r="BT40" s="177"/>
      <c r="BU40" s="177"/>
      <c r="BV40" s="177"/>
      <c r="BW40" s="177"/>
      <c r="BX40" s="177"/>
      <c r="BY40" s="177"/>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490" t="n">
        <f aca="false">'Master Pay Period 1'!E41</f>
        <v>12</v>
      </c>
      <c r="F41" s="491" t="n">
        <f aca="false">'Master Pay Period 1'!F41</f>
        <v>0</v>
      </c>
      <c r="G41" s="492" t="str">
        <f aca="false">'Master Pay Period 1'!G41</f>
        <v>RRT</v>
      </c>
      <c r="H41" s="493" t="str">
        <f aca="false">'Master Pay Period 1'!H41</f>
        <v> 7a-7:30p</v>
      </c>
      <c r="I41" s="494" t="n">
        <f aca="false">'Master Pay Period 1'!I41</f>
        <v>0.9</v>
      </c>
      <c r="J41" s="317" t="n">
        <f aca="false">AF41/80</f>
        <v>0.9</v>
      </c>
      <c r="K41" s="347" t="n">
        <f aca="false">E41*AN41</f>
        <v>72</v>
      </c>
      <c r="L41" s="348"/>
      <c r="M41" s="464" t="n">
        <f aca="false">' Benchmark Schedule'!AC41</f>
        <v>0</v>
      </c>
      <c r="N41" s="464" t="n">
        <f aca="false">' Benchmark Schedule'!AD41</f>
        <v>1</v>
      </c>
      <c r="O41" s="464" t="n">
        <f aca="false">' Benchmark Schedule'!AE41</f>
        <v>0</v>
      </c>
      <c r="P41" s="464" t="n">
        <f aca="false">' Benchmark Schedule'!AF41</f>
        <v>1</v>
      </c>
      <c r="Q41" s="464" t="n">
        <f aca="false">' Benchmark Schedule'!AG41</f>
        <v>1</v>
      </c>
      <c r="R41" s="464" t="n">
        <f aca="false">' Benchmark Schedule'!AH41</f>
        <v>0</v>
      </c>
      <c r="S41" s="464" t="n">
        <f aca="false">' Benchmark Schedule'!AI41</f>
        <v>0</v>
      </c>
      <c r="T41" s="307" t="n">
        <f aca="false">' Benchmark Schedule'!AJ41</f>
        <v>0</v>
      </c>
      <c r="U41" s="464" t="n">
        <f aca="false">' Benchmark Schedule'!AK41</f>
        <v>0</v>
      </c>
      <c r="V41" s="464" t="n">
        <f aca="false">' Benchmark Schedule'!AL41</f>
        <v>1</v>
      </c>
      <c r="W41" s="464" t="n">
        <f aca="false">' Benchmark Schedule'!AM41</f>
        <v>0</v>
      </c>
      <c r="X41" s="464" t="n">
        <f aca="false">' Benchmark Schedule'!AN41</f>
        <v>1</v>
      </c>
      <c r="Y41" s="464" t="n">
        <f aca="false">' Benchmark Schedule'!AO41</f>
        <v>0</v>
      </c>
      <c r="Z41" s="464" t="n">
        <f aca="false">' Benchmark Schedule'!AP41</f>
        <v>0</v>
      </c>
      <c r="AA41" s="464" t="n">
        <f aca="false">' Benchmark Schedule'!AQ41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434"/>
      <c r="AW41" s="434"/>
      <c r="AX41" s="434"/>
      <c r="AY41" s="434"/>
      <c r="AZ41" s="434"/>
      <c r="BA41" s="434"/>
      <c r="BB41" s="434"/>
      <c r="BC41" s="434"/>
      <c r="BD41" s="0"/>
      <c r="BE41" s="465"/>
      <c r="BF41" s="465"/>
      <c r="BG41" s="465"/>
      <c r="BH41" s="465"/>
      <c r="BI41" s="177"/>
      <c r="BJ41" s="307"/>
      <c r="BK41" s="307"/>
      <c r="BL41" s="177"/>
      <c r="BM41" s="177"/>
      <c r="BN41" s="177"/>
      <c r="BO41" s="177"/>
      <c r="BP41" s="177"/>
      <c r="BQ41" s="177"/>
      <c r="BR41" s="177"/>
      <c r="BS41" s="177"/>
      <c r="BT41" s="177"/>
      <c r="BU41" s="177"/>
      <c r="BV41" s="177"/>
      <c r="BW41" s="177"/>
      <c r="BX41" s="177"/>
      <c r="BY41" s="177"/>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490"/>
      <c r="F42" s="498"/>
      <c r="G42" s="230"/>
      <c r="H42" s="293"/>
      <c r="I42" s="496"/>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434"/>
      <c r="AW42" s="434"/>
      <c r="AX42" s="434"/>
      <c r="AY42" s="434"/>
      <c r="AZ42" s="434"/>
      <c r="BA42" s="434"/>
      <c r="BB42" s="434"/>
      <c r="BC42" s="434"/>
      <c r="BD42" s="0"/>
      <c r="BE42" s="289"/>
      <c r="BF42" s="289"/>
      <c r="BG42" s="289"/>
      <c r="BH42" s="289"/>
      <c r="BI42" s="177"/>
      <c r="BJ42" s="307"/>
      <c r="BK42" s="307"/>
      <c r="BL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490" t="n">
        <f aca="false">'Master Pay Period 1'!E43</f>
        <v>12</v>
      </c>
      <c r="F43" s="491" t="n">
        <f aca="false">'Master Pay Period 1'!F43</f>
        <v>0</v>
      </c>
      <c r="G43" s="492" t="str">
        <f aca="false">'Master Pay Period 1'!G43</f>
        <v>RRT</v>
      </c>
      <c r="H43" s="493" t="str">
        <f aca="false">'Master Pay Period 1'!H43</f>
        <v> 7a-7:30p</v>
      </c>
      <c r="I43" s="494" t="n">
        <f aca="false">'Master Pay Period 1'!I43</f>
        <v>0.75</v>
      </c>
      <c r="J43" s="317" t="n">
        <f aca="false">AF43/80</f>
        <v>0.75</v>
      </c>
      <c r="K43" s="347" t="n">
        <f aca="false">E43*AN43</f>
        <v>60</v>
      </c>
      <c r="L43" s="348"/>
      <c r="M43" s="464" t="n">
        <f aca="false">' Benchmark Schedule'!AC43</f>
        <v>1</v>
      </c>
      <c r="N43" s="464" t="n">
        <f aca="false">' Benchmark Schedule'!AD43</f>
        <v>0</v>
      </c>
      <c r="O43" s="464" t="n">
        <f aca="false">' Benchmark Schedule'!AE43</f>
        <v>0</v>
      </c>
      <c r="P43" s="464" t="n">
        <f aca="false">' Benchmark Schedule'!AF43</f>
        <v>0</v>
      </c>
      <c r="Q43" s="464" t="n">
        <f aca="false">' Benchmark Schedule'!AG43</f>
        <v>0</v>
      </c>
      <c r="R43" s="464" t="n">
        <f aca="false">' Benchmark Schedule'!AH43</f>
        <v>1</v>
      </c>
      <c r="S43" s="464" t="n">
        <f aca="false">' Benchmark Schedule'!AI43</f>
        <v>0</v>
      </c>
      <c r="T43" s="307" t="n">
        <f aca="false">' Benchmark Schedule'!AJ43</f>
        <v>0</v>
      </c>
      <c r="U43" s="464" t="n">
        <f aca="false">' Benchmark Schedule'!AK43</f>
        <v>0</v>
      </c>
      <c r="V43" s="464" t="n">
        <f aca="false">' Benchmark Schedule'!AL43</f>
        <v>1</v>
      </c>
      <c r="W43" s="464" t="n">
        <f aca="false">' Benchmark Schedule'!AM43</f>
        <v>1</v>
      </c>
      <c r="X43" s="464" t="n">
        <f aca="false">' Benchmark Schedule'!AN43</f>
        <v>0</v>
      </c>
      <c r="Y43" s="464" t="n">
        <f aca="false">' Benchmark Schedule'!AO43</f>
        <v>1</v>
      </c>
      <c r="Z43" s="464" t="n">
        <f aca="false">' Benchmark Schedule'!AP43</f>
        <v>0</v>
      </c>
      <c r="AA43" s="464" t="n">
        <f aca="false">' Benchmark Schedule'!AQ43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434"/>
      <c r="AW43" s="434"/>
      <c r="AX43" s="434"/>
      <c r="AY43" s="434"/>
      <c r="AZ43" s="434"/>
      <c r="BA43" s="434"/>
      <c r="BB43" s="434"/>
      <c r="BC43" s="434"/>
      <c r="BD43" s="0"/>
      <c r="BE43" s="289"/>
      <c r="BF43" s="289"/>
      <c r="BG43" s="289"/>
      <c r="BH43" s="289"/>
      <c r="BI43" s="177"/>
      <c r="BJ43" s="307"/>
      <c r="BK43" s="307"/>
      <c r="BL43" s="177"/>
      <c r="BM43" s="177"/>
      <c r="BN43" s="177"/>
      <c r="BO43" s="177"/>
      <c r="BP43" s="177"/>
      <c r="BQ43" s="177"/>
      <c r="BR43" s="177"/>
      <c r="BS43" s="177"/>
      <c r="BT43" s="177"/>
      <c r="BU43" s="177"/>
      <c r="BV43" s="177"/>
      <c r="BW43" s="177"/>
      <c r="BX43" s="177"/>
      <c r="BY43" s="177"/>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490"/>
      <c r="F44" s="498"/>
      <c r="G44" s="230"/>
      <c r="H44" s="293"/>
      <c r="I44" s="496"/>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434"/>
      <c r="AW44" s="434"/>
      <c r="AX44" s="434"/>
      <c r="AY44" s="434"/>
      <c r="AZ44" s="434"/>
      <c r="BA44" s="434"/>
      <c r="BB44" s="434"/>
      <c r="BC44" s="434"/>
      <c r="BD44" s="0"/>
      <c r="BE44" s="289"/>
      <c r="BF44" s="289"/>
      <c r="BG44" s="289"/>
      <c r="BH44" s="289"/>
      <c r="BI44" s="177"/>
      <c r="BJ44" s="307"/>
      <c r="BK44" s="307"/>
      <c r="BL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490" t="n">
        <f aca="false">'Master Pay Period 1'!E45</f>
        <v>12</v>
      </c>
      <c r="F45" s="491" t="n">
        <f aca="false">'Master Pay Period 1'!F45</f>
        <v>0</v>
      </c>
      <c r="G45" s="492" t="str">
        <f aca="false">'Master Pay Period 1'!G45</f>
        <v>RRT</v>
      </c>
      <c r="H45" s="493" t="str">
        <f aca="false">'Master Pay Period 1'!H45</f>
        <v> 7a-7:30p</v>
      </c>
      <c r="I45" s="494" t="n">
        <f aca="false">'Master Pay Period 1'!I45</f>
        <v>0.6</v>
      </c>
      <c r="J45" s="317" t="n">
        <f aca="false">AF45/80</f>
        <v>0.6</v>
      </c>
      <c r="K45" s="347" t="n">
        <f aca="false">E45*AN45</f>
        <v>48</v>
      </c>
      <c r="L45" s="348"/>
      <c r="M45" s="464" t="n">
        <f aca="false">' Benchmark Schedule'!AC45</f>
        <v>0</v>
      </c>
      <c r="N45" s="464" t="n">
        <f aca="false">' Benchmark Schedule'!AD45</f>
        <v>0</v>
      </c>
      <c r="O45" s="464" t="n">
        <f aca="false">' Benchmark Schedule'!AE45</f>
        <v>1</v>
      </c>
      <c r="P45" s="464" t="n">
        <f aca="false">' Benchmark Schedule'!AF45</f>
        <v>1</v>
      </c>
      <c r="Q45" s="464" t="n">
        <f aca="false">' Benchmark Schedule'!AG45</f>
        <v>0</v>
      </c>
      <c r="R45" s="464" t="n">
        <f aca="false">' Benchmark Schedule'!AH45</f>
        <v>0</v>
      </c>
      <c r="S45" s="464" t="n">
        <f aca="false">' Benchmark Schedule'!AI45</f>
        <v>0</v>
      </c>
      <c r="T45" s="307" t="n">
        <f aca="false">' Benchmark Schedule'!AJ45</f>
        <v>0</v>
      </c>
      <c r="U45" s="464" t="n">
        <f aca="false">' Benchmark Schedule'!AK45</f>
        <v>0</v>
      </c>
      <c r="V45" s="464" t="n">
        <f aca="false">' Benchmark Schedule'!AL45</f>
        <v>0</v>
      </c>
      <c r="W45" s="464" t="n">
        <f aca="false">' Benchmark Schedule'!AM45</f>
        <v>0</v>
      </c>
      <c r="X45" s="464" t="n">
        <f aca="false">' Benchmark Schedule'!AN45</f>
        <v>1</v>
      </c>
      <c r="Y45" s="464" t="n">
        <f aca="false">' Benchmark Schedule'!AO45</f>
        <v>0</v>
      </c>
      <c r="Z45" s="464" t="n">
        <f aca="false">' Benchmark Schedule'!AP45</f>
        <v>1</v>
      </c>
      <c r="AA45" s="464" t="n">
        <f aca="false">' Benchmark Schedule'!AQ45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434"/>
      <c r="AW45" s="434"/>
      <c r="AX45" s="434"/>
      <c r="AY45" s="434"/>
      <c r="AZ45" s="434"/>
      <c r="BA45" s="434"/>
      <c r="BB45" s="434"/>
      <c r="BC45" s="434"/>
      <c r="BD45" s="0"/>
      <c r="BE45" s="289"/>
      <c r="BF45" s="289"/>
      <c r="BG45" s="289"/>
      <c r="BH45" s="289"/>
      <c r="BI45" s="177"/>
      <c r="BJ45" s="307"/>
      <c r="BK45" s="307"/>
      <c r="BL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490"/>
      <c r="F46" s="498"/>
      <c r="G46" s="230"/>
      <c r="H46" s="293"/>
      <c r="I46" s="496"/>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434"/>
      <c r="AW46" s="434"/>
      <c r="AX46" s="434"/>
      <c r="AY46" s="434"/>
      <c r="AZ46" s="434"/>
      <c r="BA46" s="434"/>
      <c r="BB46" s="434"/>
      <c r="BC46" s="434"/>
      <c r="BD46" s="0"/>
      <c r="BE46" s="289"/>
      <c r="BF46" s="289"/>
      <c r="BG46" s="289"/>
      <c r="BH46" s="289"/>
      <c r="BI46" s="177"/>
      <c r="BJ46" s="293"/>
      <c r="BK46" s="293"/>
      <c r="BL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490" t="n">
        <f aca="false">'Master Pay Period 1'!E47</f>
        <v>12</v>
      </c>
      <c r="F47" s="491" t="n">
        <f aca="false">'Master Pay Period 1'!F47</f>
        <v>0</v>
      </c>
      <c r="G47" s="492" t="str">
        <f aca="false">'Master Pay Period 1'!G47</f>
        <v>CRT</v>
      </c>
      <c r="H47" s="493" t="str">
        <f aca="false">'Master Pay Period 1'!H47</f>
        <v> 7a-7:30p</v>
      </c>
      <c r="I47" s="494" t="n">
        <f aca="false">'Master Pay Period 1'!I47</f>
        <v>0</v>
      </c>
      <c r="J47" s="317" t="n">
        <f aca="false">AF47/80</f>
        <v>0</v>
      </c>
      <c r="K47" s="347" t="n">
        <f aca="false">E47*AN47</f>
        <v>0</v>
      </c>
      <c r="L47" s="348"/>
      <c r="M47" s="464" t="n">
        <f aca="false">' Benchmark Schedule'!AC47</f>
        <v>0</v>
      </c>
      <c r="N47" s="464" t="n">
        <f aca="false">' Benchmark Schedule'!AD47</f>
        <v>0</v>
      </c>
      <c r="O47" s="464" t="n">
        <f aca="false">' Benchmark Schedule'!AE47</f>
        <v>0</v>
      </c>
      <c r="P47" s="464" t="n">
        <f aca="false">' Benchmark Schedule'!AF47</f>
        <v>0</v>
      </c>
      <c r="Q47" s="464" t="n">
        <f aca="false">' Benchmark Schedule'!AG47</f>
        <v>0</v>
      </c>
      <c r="R47" s="464" t="n">
        <f aca="false">' Benchmark Schedule'!AH47</f>
        <v>0</v>
      </c>
      <c r="S47" s="464" t="n">
        <f aca="false">' Benchmark Schedule'!AI47</f>
        <v>0</v>
      </c>
      <c r="T47" s="307" t="n">
        <f aca="false">' Benchmark Schedule'!AJ47</f>
        <v>0</v>
      </c>
      <c r="U47" s="464" t="n">
        <f aca="false">' Benchmark Schedule'!AK47</f>
        <v>0</v>
      </c>
      <c r="V47" s="464" t="n">
        <f aca="false">' Benchmark Schedule'!AL47</f>
        <v>0</v>
      </c>
      <c r="W47" s="464" t="n">
        <f aca="false">' Benchmark Schedule'!AM47</f>
        <v>0</v>
      </c>
      <c r="X47" s="464" t="n">
        <f aca="false">' Benchmark Schedule'!AN47</f>
        <v>0</v>
      </c>
      <c r="Y47" s="464" t="n">
        <f aca="false">' Benchmark Schedule'!AO47</f>
        <v>0</v>
      </c>
      <c r="Z47" s="464" t="n">
        <f aca="false">' Benchmark Schedule'!AP47</f>
        <v>0</v>
      </c>
      <c r="AA47" s="464" t="n">
        <f aca="false">' Benchmark Schedule'!AQ47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434"/>
      <c r="AW47" s="434"/>
      <c r="AX47" s="434"/>
      <c r="AY47" s="434"/>
      <c r="AZ47" s="434"/>
      <c r="BA47" s="434"/>
      <c r="BB47" s="434"/>
      <c r="BC47" s="434"/>
      <c r="BD47" s="0"/>
      <c r="BE47" s="289"/>
      <c r="BF47" s="289"/>
      <c r="BG47" s="289"/>
      <c r="BH47" s="289"/>
      <c r="BI47" s="177"/>
      <c r="BJ47" s="293"/>
      <c r="BK47" s="293"/>
      <c r="BL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490"/>
      <c r="F48" s="229"/>
      <c r="G48" s="229"/>
      <c r="H48" s="223"/>
      <c r="I48" s="500"/>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434"/>
      <c r="AW48" s="434"/>
      <c r="AX48" s="434"/>
      <c r="AY48" s="434"/>
      <c r="AZ48" s="434"/>
      <c r="BA48" s="434"/>
      <c r="BB48" s="434"/>
      <c r="BC48" s="434"/>
      <c r="BD48" s="0"/>
      <c r="BE48" s="289"/>
      <c r="BF48" s="289"/>
      <c r="BG48" s="289"/>
      <c r="BH48" s="289"/>
      <c r="BI48" s="177"/>
      <c r="BJ48" s="293"/>
      <c r="BK48" s="293"/>
      <c r="BL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490" t="n">
        <f aca="false">'Master Pay Period 1'!E49</f>
        <v>12</v>
      </c>
      <c r="F49" s="491" t="n">
        <f aca="false">'Master Pay Period 1'!F49</f>
        <v>0</v>
      </c>
      <c r="G49" s="492" t="str">
        <f aca="false">'Master Pay Period 1'!G49</f>
        <v>RRT</v>
      </c>
      <c r="H49" s="493" t="str">
        <f aca="false">'Master Pay Period 1'!H49</f>
        <v> 7a-7:30p</v>
      </c>
      <c r="I49" s="494" t="n">
        <f aca="false">'Master Pay Period 1'!I49</f>
        <v>0</v>
      </c>
      <c r="J49" s="317" t="n">
        <f aca="false">AF49/80</f>
        <v>0</v>
      </c>
      <c r="K49" s="347" t="n">
        <f aca="false">E49*AN49</f>
        <v>0</v>
      </c>
      <c r="L49" s="348"/>
      <c r="M49" s="464" t="n">
        <f aca="false">' Benchmark Schedule'!AC49</f>
        <v>0</v>
      </c>
      <c r="N49" s="464" t="n">
        <f aca="false">' Benchmark Schedule'!AD49</f>
        <v>0</v>
      </c>
      <c r="O49" s="464" t="n">
        <f aca="false">' Benchmark Schedule'!AE49</f>
        <v>0</v>
      </c>
      <c r="P49" s="464" t="n">
        <f aca="false">' Benchmark Schedule'!AF49</f>
        <v>0</v>
      </c>
      <c r="Q49" s="464" t="n">
        <f aca="false">' Benchmark Schedule'!AG49</f>
        <v>0</v>
      </c>
      <c r="R49" s="464" t="n">
        <f aca="false">' Benchmark Schedule'!AH49</f>
        <v>0</v>
      </c>
      <c r="S49" s="464" t="n">
        <f aca="false">' Benchmark Schedule'!AI49</f>
        <v>0</v>
      </c>
      <c r="T49" s="307" t="n">
        <f aca="false">' Benchmark Schedule'!AJ49</f>
        <v>0</v>
      </c>
      <c r="U49" s="464" t="n">
        <f aca="false">' Benchmark Schedule'!AK49</f>
        <v>0</v>
      </c>
      <c r="V49" s="464" t="n">
        <f aca="false">' Benchmark Schedule'!AL49</f>
        <v>0</v>
      </c>
      <c r="W49" s="464" t="n">
        <f aca="false">' Benchmark Schedule'!AM49</f>
        <v>0</v>
      </c>
      <c r="X49" s="464" t="n">
        <f aca="false">' Benchmark Schedule'!AN49</f>
        <v>0</v>
      </c>
      <c r="Y49" s="464" t="n">
        <f aca="false">' Benchmark Schedule'!AO49</f>
        <v>0</v>
      </c>
      <c r="Z49" s="464" t="n">
        <f aca="false">' Benchmark Schedule'!AP49</f>
        <v>0</v>
      </c>
      <c r="AA49" s="464" t="n">
        <f aca="false">' Benchmark Schedule'!AQ49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434"/>
      <c r="AW49" s="434"/>
      <c r="AX49" s="434"/>
      <c r="AY49" s="434"/>
      <c r="AZ49" s="434"/>
      <c r="BA49" s="434"/>
      <c r="BB49" s="434"/>
      <c r="BC49" s="434"/>
      <c r="BD49" s="0"/>
      <c r="BE49" s="289"/>
      <c r="BF49" s="289"/>
      <c r="BG49" s="289"/>
      <c r="BH49" s="289"/>
      <c r="BI49" s="177"/>
      <c r="BJ49" s="293"/>
      <c r="BK49" s="293"/>
      <c r="BL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490"/>
      <c r="F50" s="229"/>
      <c r="G50" s="465"/>
      <c r="H50" s="223"/>
      <c r="I50" s="500"/>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434"/>
      <c r="AW50" s="434"/>
      <c r="AX50" s="434"/>
      <c r="AY50" s="434"/>
      <c r="AZ50" s="434"/>
      <c r="BA50" s="434"/>
      <c r="BB50" s="434"/>
      <c r="BC50" s="434"/>
      <c r="BD50" s="0"/>
      <c r="BE50" s="289"/>
      <c r="BF50" s="289"/>
      <c r="BG50" s="289"/>
      <c r="BH50" s="289"/>
      <c r="BI50" s="177"/>
      <c r="BJ50" s="293"/>
      <c r="BK50" s="293"/>
      <c r="BL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490" t="n">
        <f aca="false">'Master Pay Period 1'!E51</f>
        <v>12</v>
      </c>
      <c r="F51" s="491" t="n">
        <f aca="false">'Master Pay Period 1'!F51</f>
        <v>0</v>
      </c>
      <c r="G51" s="492" t="str">
        <f aca="false">'Master Pay Period 1'!G51</f>
        <v>RRT</v>
      </c>
      <c r="H51" s="493" t="str">
        <f aca="false">'Master Pay Period 1'!H51</f>
        <v> 7a-7:30p</v>
      </c>
      <c r="I51" s="494" t="n">
        <f aca="false">'Master Pay Period 1'!I51</f>
        <v>0</v>
      </c>
      <c r="J51" s="317" t="n">
        <f aca="false">AF51/80</f>
        <v>0</v>
      </c>
      <c r="K51" s="347" t="n">
        <f aca="false">E51*AN51</f>
        <v>0</v>
      </c>
      <c r="L51" s="348"/>
      <c r="M51" s="464" t="n">
        <f aca="false">' Benchmark Schedule'!AC51</f>
        <v>0</v>
      </c>
      <c r="N51" s="464" t="n">
        <f aca="false">' Benchmark Schedule'!AD51</f>
        <v>0</v>
      </c>
      <c r="O51" s="464" t="n">
        <f aca="false">' Benchmark Schedule'!AE51</f>
        <v>0</v>
      </c>
      <c r="P51" s="464" t="n">
        <f aca="false">' Benchmark Schedule'!AF51</f>
        <v>0</v>
      </c>
      <c r="Q51" s="464" t="n">
        <f aca="false">' Benchmark Schedule'!AG51</f>
        <v>0</v>
      </c>
      <c r="R51" s="464" t="n">
        <f aca="false">' Benchmark Schedule'!AH51</f>
        <v>0</v>
      </c>
      <c r="S51" s="464" t="n">
        <f aca="false">' Benchmark Schedule'!AI51</f>
        <v>0</v>
      </c>
      <c r="T51" s="307" t="n">
        <f aca="false">' Benchmark Schedule'!AJ51</f>
        <v>0</v>
      </c>
      <c r="U51" s="464" t="n">
        <f aca="false">' Benchmark Schedule'!AK51</f>
        <v>0</v>
      </c>
      <c r="V51" s="464" t="n">
        <f aca="false">' Benchmark Schedule'!AL51</f>
        <v>0</v>
      </c>
      <c r="W51" s="464" t="n">
        <f aca="false">' Benchmark Schedule'!AM51</f>
        <v>0</v>
      </c>
      <c r="X51" s="464" t="n">
        <f aca="false">' Benchmark Schedule'!AN51</f>
        <v>0</v>
      </c>
      <c r="Y51" s="464" t="n">
        <f aca="false">' Benchmark Schedule'!AO51</f>
        <v>0</v>
      </c>
      <c r="Z51" s="464" t="n">
        <f aca="false">' Benchmark Schedule'!AP51</f>
        <v>0</v>
      </c>
      <c r="AA51" s="464" t="n">
        <f aca="false">' Benchmark Schedule'!AQ51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434"/>
      <c r="AW51" s="434"/>
      <c r="AX51" s="434"/>
      <c r="AY51" s="434"/>
      <c r="AZ51" s="434"/>
      <c r="BA51" s="434"/>
      <c r="BB51" s="434"/>
      <c r="BC51" s="434"/>
      <c r="BD51" s="0"/>
      <c r="BE51" s="289"/>
      <c r="BF51" s="289"/>
      <c r="BG51" s="289"/>
      <c r="BH51" s="289"/>
      <c r="BI51" s="177"/>
      <c r="BJ51" s="293"/>
      <c r="BK51" s="293"/>
      <c r="BL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490"/>
      <c r="F52" s="465"/>
      <c r="G52" s="229"/>
      <c r="H52" s="293"/>
      <c r="I52" s="500"/>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434"/>
      <c r="AW52" s="434"/>
      <c r="AX52" s="434"/>
      <c r="AY52" s="434"/>
      <c r="AZ52" s="434"/>
      <c r="BA52" s="434"/>
      <c r="BB52" s="434"/>
      <c r="BC52" s="434"/>
      <c r="BD52" s="0"/>
      <c r="BE52" s="289"/>
      <c r="BF52" s="289"/>
      <c r="BG52" s="289"/>
      <c r="BH52" s="289"/>
      <c r="BI52" s="177"/>
      <c r="BJ52" s="293"/>
      <c r="BK52" s="293"/>
      <c r="BL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490" t="n">
        <f aca="false">'Master Pay Period 1'!E53</f>
        <v>12</v>
      </c>
      <c r="F53" s="491" t="n">
        <f aca="false">'Master Pay Period 1'!F53</f>
        <v>0</v>
      </c>
      <c r="G53" s="492" t="str">
        <f aca="false">'Master Pay Period 1'!G53</f>
        <v>RRT</v>
      </c>
      <c r="H53" s="493" t="str">
        <f aca="false">'Master Pay Period 1'!H53</f>
        <v> 7a-7:30p</v>
      </c>
      <c r="I53" s="494" t="n">
        <f aca="false">'Master Pay Period 1'!I53</f>
        <v>0</v>
      </c>
      <c r="J53" s="317" t="n">
        <f aca="false">AF53/80</f>
        <v>0</v>
      </c>
      <c r="K53" s="347" t="n">
        <f aca="false">E53*AN53</f>
        <v>0</v>
      </c>
      <c r="L53" s="348"/>
      <c r="M53" s="464" t="n">
        <f aca="false">' Benchmark Schedule'!AC53</f>
        <v>0</v>
      </c>
      <c r="N53" s="464" t="n">
        <f aca="false">' Benchmark Schedule'!AD53</f>
        <v>0</v>
      </c>
      <c r="O53" s="464" t="n">
        <f aca="false">' Benchmark Schedule'!AE53</f>
        <v>0</v>
      </c>
      <c r="P53" s="464" t="n">
        <f aca="false">' Benchmark Schedule'!AF53</f>
        <v>0</v>
      </c>
      <c r="Q53" s="464" t="n">
        <f aca="false">' Benchmark Schedule'!AG53</f>
        <v>0</v>
      </c>
      <c r="R53" s="464" t="n">
        <f aca="false">' Benchmark Schedule'!AH53</f>
        <v>0</v>
      </c>
      <c r="S53" s="464" t="n">
        <f aca="false">' Benchmark Schedule'!AI53</f>
        <v>0</v>
      </c>
      <c r="T53" s="307" t="n">
        <f aca="false">' Benchmark Schedule'!AJ53</f>
        <v>0</v>
      </c>
      <c r="U53" s="464" t="n">
        <f aca="false">' Benchmark Schedule'!AK53</f>
        <v>0</v>
      </c>
      <c r="V53" s="464" t="n">
        <f aca="false">' Benchmark Schedule'!AL53</f>
        <v>0</v>
      </c>
      <c r="W53" s="464" t="n">
        <f aca="false">' Benchmark Schedule'!AM53</f>
        <v>0</v>
      </c>
      <c r="X53" s="464" t="n">
        <f aca="false">' Benchmark Schedule'!AN53</f>
        <v>0</v>
      </c>
      <c r="Y53" s="464" t="n">
        <f aca="false">' Benchmark Schedule'!AO53</f>
        <v>0</v>
      </c>
      <c r="Z53" s="464" t="n">
        <f aca="false">' Benchmark Schedule'!AP53</f>
        <v>0</v>
      </c>
      <c r="AA53" s="464" t="n">
        <f aca="false">' Benchmark Schedule'!AQ53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434"/>
      <c r="AW53" s="434"/>
      <c r="AX53" s="434"/>
      <c r="AY53" s="434"/>
      <c r="AZ53" s="434"/>
      <c r="BA53" s="434"/>
      <c r="BB53" s="434"/>
      <c r="BC53" s="434"/>
      <c r="BD53" s="0"/>
      <c r="BE53" s="289"/>
      <c r="BF53" s="289"/>
      <c r="BG53" s="289"/>
      <c r="BH53" s="289"/>
      <c r="BI53" s="177"/>
      <c r="BJ53" s="293"/>
      <c r="BK53" s="293"/>
      <c r="BL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490"/>
      <c r="F54" s="465"/>
      <c r="G54" s="465"/>
      <c r="H54" s="293"/>
      <c r="I54" s="500"/>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434"/>
      <c r="AW54" s="434"/>
      <c r="AX54" s="434"/>
      <c r="AY54" s="434"/>
      <c r="AZ54" s="434"/>
      <c r="BA54" s="434"/>
      <c r="BB54" s="434"/>
      <c r="BC54" s="434"/>
      <c r="BD54" s="0"/>
      <c r="BE54" s="289"/>
      <c r="BF54" s="289"/>
      <c r="BG54" s="289"/>
      <c r="BH54" s="289"/>
      <c r="BI54" s="177"/>
      <c r="BJ54" s="293"/>
      <c r="BK54" s="293"/>
      <c r="BL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490" t="n">
        <f aca="false">'Master Pay Period 1'!E55</f>
        <v>12</v>
      </c>
      <c r="F55" s="491" t="n">
        <f aca="false">'Master Pay Period 1'!F55</f>
        <v>0</v>
      </c>
      <c r="G55" s="492" t="str">
        <f aca="false">'Master Pay Period 1'!G55</f>
        <v>RRT</v>
      </c>
      <c r="H55" s="493" t="str">
        <f aca="false">'Master Pay Period 1'!H55</f>
        <v> 7a-7:30p</v>
      </c>
      <c r="I55" s="494" t="n">
        <f aca="false">'Master Pay Period 1'!I55</f>
        <v>0</v>
      </c>
      <c r="J55" s="317" t="n">
        <f aca="false">AF55/80</f>
        <v>0</v>
      </c>
      <c r="K55" s="347" t="n">
        <f aca="false">E55*AN55</f>
        <v>0</v>
      </c>
      <c r="L55" s="348"/>
      <c r="M55" s="464" t="n">
        <f aca="false">' Benchmark Schedule'!AC55</f>
        <v>0</v>
      </c>
      <c r="N55" s="464" t="n">
        <f aca="false">' Benchmark Schedule'!AD55</f>
        <v>0</v>
      </c>
      <c r="O55" s="464" t="n">
        <f aca="false">' Benchmark Schedule'!AE55</f>
        <v>0</v>
      </c>
      <c r="P55" s="464" t="n">
        <f aca="false">' Benchmark Schedule'!AF55</f>
        <v>0</v>
      </c>
      <c r="Q55" s="464" t="n">
        <f aca="false">' Benchmark Schedule'!AG55</f>
        <v>0</v>
      </c>
      <c r="R55" s="464" t="n">
        <f aca="false">' Benchmark Schedule'!AH55</f>
        <v>0</v>
      </c>
      <c r="S55" s="464" t="n">
        <f aca="false">' Benchmark Schedule'!AI55</f>
        <v>0</v>
      </c>
      <c r="T55" s="307" t="n">
        <f aca="false">' Benchmark Schedule'!AJ55</f>
        <v>0</v>
      </c>
      <c r="U55" s="464" t="n">
        <f aca="false">' Benchmark Schedule'!AK55</f>
        <v>0</v>
      </c>
      <c r="V55" s="464" t="n">
        <f aca="false">' Benchmark Schedule'!AL55</f>
        <v>0</v>
      </c>
      <c r="W55" s="464" t="n">
        <f aca="false">' Benchmark Schedule'!AM55</f>
        <v>0</v>
      </c>
      <c r="X55" s="464" t="n">
        <f aca="false">' Benchmark Schedule'!AN55</f>
        <v>0</v>
      </c>
      <c r="Y55" s="464" t="n">
        <f aca="false">' Benchmark Schedule'!AO55</f>
        <v>0</v>
      </c>
      <c r="Z55" s="464" t="n">
        <f aca="false">' Benchmark Schedule'!AP55</f>
        <v>0</v>
      </c>
      <c r="AA55" s="464" t="n">
        <f aca="false">' Benchmark Schedule'!AQ55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434"/>
      <c r="AW55" s="434"/>
      <c r="AX55" s="434"/>
      <c r="AY55" s="434"/>
      <c r="AZ55" s="434"/>
      <c r="BA55" s="434"/>
      <c r="BB55" s="434"/>
      <c r="BC55" s="434"/>
      <c r="BD55" s="0"/>
      <c r="BE55" s="289"/>
      <c r="BF55" s="289"/>
      <c r="BG55" s="289"/>
      <c r="BH55" s="289"/>
      <c r="BI55" s="177"/>
      <c r="BJ55" s="293"/>
      <c r="BK55" s="293"/>
      <c r="BL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490"/>
      <c r="F56" s="223"/>
      <c r="G56" s="465"/>
      <c r="H56" s="293"/>
      <c r="I56" s="500"/>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434"/>
      <c r="AW56" s="434"/>
      <c r="AX56" s="434"/>
      <c r="AY56" s="434"/>
      <c r="AZ56" s="434"/>
      <c r="BA56" s="434"/>
      <c r="BB56" s="434"/>
      <c r="BC56" s="434"/>
      <c r="BD56" s="0"/>
      <c r="BE56" s="289"/>
      <c r="BF56" s="289"/>
      <c r="BG56" s="289"/>
      <c r="BH56" s="289"/>
      <c r="BI56" s="177"/>
      <c r="BJ56" s="293"/>
      <c r="BK56" s="293"/>
      <c r="BL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490" t="n">
        <f aca="false">'Master Pay Period 1'!E57</f>
        <v>12</v>
      </c>
      <c r="F57" s="491" t="n">
        <f aca="false">'Master Pay Period 1'!F57</f>
        <v>0</v>
      </c>
      <c r="G57" s="492" t="str">
        <f aca="false">'Master Pay Period 1'!G57</f>
        <v>RRT</v>
      </c>
      <c r="H57" s="493" t="str">
        <f aca="false">'Master Pay Period 1'!H57</f>
        <v> 7a-7:30p</v>
      </c>
      <c r="I57" s="494" t="n">
        <f aca="false">'Master Pay Period 1'!I57</f>
        <v>0</v>
      </c>
      <c r="J57" s="317" t="n">
        <f aca="false">AF57/80</f>
        <v>0</v>
      </c>
      <c r="K57" s="347" t="n">
        <f aca="false">E57*AN57</f>
        <v>0</v>
      </c>
      <c r="L57" s="348"/>
      <c r="M57" s="464" t="n">
        <f aca="false">' Benchmark Schedule'!AC57</f>
        <v>0</v>
      </c>
      <c r="N57" s="464" t="n">
        <f aca="false">' Benchmark Schedule'!AD57</f>
        <v>0</v>
      </c>
      <c r="O57" s="464" t="n">
        <f aca="false">' Benchmark Schedule'!AE57</f>
        <v>0</v>
      </c>
      <c r="P57" s="464" t="n">
        <f aca="false">' Benchmark Schedule'!AF57</f>
        <v>0</v>
      </c>
      <c r="Q57" s="464" t="n">
        <f aca="false">' Benchmark Schedule'!AG57</f>
        <v>0</v>
      </c>
      <c r="R57" s="464" t="n">
        <f aca="false">' Benchmark Schedule'!AH57</f>
        <v>0</v>
      </c>
      <c r="S57" s="464" t="n">
        <f aca="false">' Benchmark Schedule'!AI57</f>
        <v>0</v>
      </c>
      <c r="T57" s="307" t="n">
        <f aca="false">' Benchmark Schedule'!AJ57</f>
        <v>0</v>
      </c>
      <c r="U57" s="464" t="n">
        <f aca="false">' Benchmark Schedule'!AK57</f>
        <v>0</v>
      </c>
      <c r="V57" s="464" t="n">
        <f aca="false">' Benchmark Schedule'!AL57</f>
        <v>0</v>
      </c>
      <c r="W57" s="464" t="n">
        <f aca="false">' Benchmark Schedule'!AM57</f>
        <v>0</v>
      </c>
      <c r="X57" s="464" t="n">
        <f aca="false">' Benchmark Schedule'!AN57</f>
        <v>0</v>
      </c>
      <c r="Y57" s="464" t="n">
        <f aca="false">' Benchmark Schedule'!AO57</f>
        <v>0</v>
      </c>
      <c r="Z57" s="464" t="n">
        <f aca="false">' Benchmark Schedule'!AP57</f>
        <v>0</v>
      </c>
      <c r="AA57" s="464" t="n">
        <f aca="false">' Benchmark Schedule'!AQ57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434"/>
      <c r="AW57" s="434"/>
      <c r="AX57" s="434"/>
      <c r="AY57" s="434"/>
      <c r="AZ57" s="434"/>
      <c r="BA57" s="434"/>
      <c r="BB57" s="434"/>
      <c r="BC57" s="434"/>
      <c r="BD57" s="0"/>
      <c r="BE57" s="289"/>
      <c r="BF57" s="289"/>
      <c r="BG57" s="289"/>
      <c r="BH57" s="289"/>
      <c r="BI57" s="177"/>
      <c r="BJ57" s="293"/>
      <c r="BK57" s="293"/>
      <c r="BL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490"/>
      <c r="F58" s="223"/>
      <c r="G58" s="465"/>
      <c r="H58" s="223"/>
      <c r="I58" s="500"/>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434"/>
      <c r="AW58" s="434"/>
      <c r="AX58" s="434"/>
      <c r="AY58" s="434"/>
      <c r="AZ58" s="434"/>
      <c r="BA58" s="434"/>
      <c r="BB58" s="434"/>
      <c r="BC58" s="434"/>
      <c r="BD58" s="0"/>
      <c r="BE58" s="289"/>
      <c r="BF58" s="289"/>
      <c r="BG58" s="289"/>
      <c r="BH58" s="289"/>
      <c r="BI58" s="177"/>
      <c r="BJ58" s="293"/>
      <c r="BK58" s="293"/>
      <c r="BL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490" t="n">
        <f aca="false">'Master Pay Period 1'!E59</f>
        <v>12</v>
      </c>
      <c r="F59" s="491" t="n">
        <f aca="false">'Master Pay Period 1'!F59</f>
        <v>0</v>
      </c>
      <c r="G59" s="492" t="str">
        <f aca="false">'Master Pay Period 1'!G59</f>
        <v>RRT</v>
      </c>
      <c r="H59" s="493" t="str">
        <f aca="false">'Master Pay Period 1'!H59</f>
        <v>7a-7:30p</v>
      </c>
      <c r="I59" s="494" t="n">
        <f aca="false">'Master Pay Period 1'!I59</f>
        <v>0</v>
      </c>
      <c r="J59" s="317" t="n">
        <f aca="false">AF59/80</f>
        <v>0</v>
      </c>
      <c r="K59" s="347" t="n">
        <f aca="false">E59*AN59</f>
        <v>0</v>
      </c>
      <c r="L59" s="348"/>
      <c r="M59" s="464" t="n">
        <f aca="false">' Benchmark Schedule'!AC59</f>
        <v>0</v>
      </c>
      <c r="N59" s="464" t="n">
        <f aca="false">' Benchmark Schedule'!AD59</f>
        <v>0</v>
      </c>
      <c r="O59" s="464" t="n">
        <f aca="false">' Benchmark Schedule'!AE59</f>
        <v>0</v>
      </c>
      <c r="P59" s="464" t="n">
        <f aca="false">' Benchmark Schedule'!AF59</f>
        <v>0</v>
      </c>
      <c r="Q59" s="464" t="n">
        <f aca="false">' Benchmark Schedule'!AG59</f>
        <v>0</v>
      </c>
      <c r="R59" s="464" t="n">
        <f aca="false">' Benchmark Schedule'!AH59</f>
        <v>0</v>
      </c>
      <c r="S59" s="464" t="n">
        <f aca="false">' Benchmark Schedule'!AI59</f>
        <v>0</v>
      </c>
      <c r="T59" s="307" t="n">
        <f aca="false">' Benchmark Schedule'!AJ59</f>
        <v>0</v>
      </c>
      <c r="U59" s="464" t="n">
        <f aca="false">' Benchmark Schedule'!AK59</f>
        <v>0</v>
      </c>
      <c r="V59" s="464" t="n">
        <f aca="false">' Benchmark Schedule'!AL59</f>
        <v>0</v>
      </c>
      <c r="W59" s="464" t="n">
        <f aca="false">' Benchmark Schedule'!AM59</f>
        <v>0</v>
      </c>
      <c r="X59" s="464" t="n">
        <f aca="false">' Benchmark Schedule'!AN59</f>
        <v>0</v>
      </c>
      <c r="Y59" s="464" t="n">
        <f aca="false">' Benchmark Schedule'!AO59</f>
        <v>0</v>
      </c>
      <c r="Z59" s="464" t="n">
        <f aca="false">' Benchmark Schedule'!AP59</f>
        <v>0</v>
      </c>
      <c r="AA59" s="464" t="n">
        <f aca="false">' Benchmark Schedule'!AQ59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434"/>
      <c r="AW59" s="434"/>
      <c r="AX59" s="434"/>
      <c r="AY59" s="434"/>
      <c r="AZ59" s="434"/>
      <c r="BA59" s="434"/>
      <c r="BB59" s="434"/>
      <c r="BC59" s="434"/>
      <c r="BD59" s="0"/>
      <c r="BE59" s="289"/>
      <c r="BF59" s="289"/>
      <c r="BG59" s="289"/>
      <c r="BH59" s="289"/>
      <c r="BI59" s="177"/>
      <c r="BJ59" s="293"/>
      <c r="BK59" s="293"/>
      <c r="BL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490"/>
      <c r="F60" s="498"/>
      <c r="G60" s="230"/>
      <c r="H60" s="293"/>
      <c r="I60" s="496"/>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434"/>
      <c r="AW60" s="434"/>
      <c r="AX60" s="434"/>
      <c r="AY60" s="434"/>
      <c r="AZ60" s="434"/>
      <c r="BA60" s="434"/>
      <c r="BB60" s="434"/>
      <c r="BC60" s="434"/>
      <c r="BD60" s="0"/>
      <c r="BE60" s="289"/>
      <c r="BF60" s="289"/>
      <c r="BG60" s="289"/>
      <c r="BH60" s="289"/>
      <c r="BI60" s="177"/>
      <c r="BJ60" s="293"/>
      <c r="BK60" s="293"/>
      <c r="BL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490" t="n">
        <f aca="false">'Master Pay Period 1'!E61</f>
        <v>12</v>
      </c>
      <c r="F61" s="491" t="n">
        <f aca="false">'Master Pay Period 1'!F61</f>
        <v>0</v>
      </c>
      <c r="G61" s="492" t="str">
        <f aca="false">'Master Pay Period 1'!G61</f>
        <v>RRT</v>
      </c>
      <c r="H61" s="493" t="str">
        <f aca="false">'Master Pay Period 1'!H61</f>
        <v> 7a-7:30p</v>
      </c>
      <c r="I61" s="494" t="n">
        <f aca="false">'Master Pay Period 1'!I61</f>
        <v>0</v>
      </c>
      <c r="J61" s="317" t="n">
        <f aca="false">AF61/80</f>
        <v>0</v>
      </c>
      <c r="K61" s="347" t="n">
        <f aca="false">E61*AN61</f>
        <v>0</v>
      </c>
      <c r="L61" s="348"/>
      <c r="M61" s="464" t="n">
        <f aca="false">' Benchmark Schedule'!AC61</f>
        <v>0</v>
      </c>
      <c r="N61" s="464" t="n">
        <f aca="false">' Benchmark Schedule'!AD61</f>
        <v>0</v>
      </c>
      <c r="O61" s="464" t="n">
        <f aca="false">' Benchmark Schedule'!AE61</f>
        <v>0</v>
      </c>
      <c r="P61" s="464" t="n">
        <f aca="false">' Benchmark Schedule'!AF61</f>
        <v>0</v>
      </c>
      <c r="Q61" s="464" t="n">
        <f aca="false">' Benchmark Schedule'!AG61</f>
        <v>0</v>
      </c>
      <c r="R61" s="464" t="n">
        <f aca="false">' Benchmark Schedule'!AH61</f>
        <v>0</v>
      </c>
      <c r="S61" s="464" t="n">
        <f aca="false">' Benchmark Schedule'!AI61</f>
        <v>0</v>
      </c>
      <c r="T61" s="307" t="n">
        <f aca="false">' Benchmark Schedule'!AJ61</f>
        <v>0</v>
      </c>
      <c r="U61" s="464" t="n">
        <f aca="false">' Benchmark Schedule'!AK61</f>
        <v>0</v>
      </c>
      <c r="V61" s="464" t="n">
        <f aca="false">' Benchmark Schedule'!AL61</f>
        <v>0</v>
      </c>
      <c r="W61" s="464" t="n">
        <f aca="false">' Benchmark Schedule'!AM61</f>
        <v>0</v>
      </c>
      <c r="X61" s="464" t="n">
        <f aca="false">' Benchmark Schedule'!AN61</f>
        <v>0</v>
      </c>
      <c r="Y61" s="464" t="n">
        <f aca="false">' Benchmark Schedule'!AO61</f>
        <v>0</v>
      </c>
      <c r="Z61" s="464" t="n">
        <f aca="false">' Benchmark Schedule'!AP61</f>
        <v>0</v>
      </c>
      <c r="AA61" s="464" t="n">
        <f aca="false">' Benchmark Schedule'!AQ61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434"/>
      <c r="AW61" s="434"/>
      <c r="AX61" s="434"/>
      <c r="AY61" s="434"/>
      <c r="AZ61" s="434"/>
      <c r="BA61" s="434"/>
      <c r="BB61" s="434"/>
      <c r="BC61" s="434"/>
      <c r="BD61" s="0"/>
      <c r="BE61" s="289"/>
      <c r="BF61" s="289"/>
      <c r="BG61" s="289"/>
      <c r="BH61" s="289"/>
      <c r="BI61" s="177"/>
      <c r="BJ61" s="293"/>
      <c r="BK61" s="293"/>
      <c r="BL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490"/>
      <c r="F62" s="229"/>
      <c r="G62" s="229"/>
      <c r="H62" s="223"/>
      <c r="I62" s="500"/>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434"/>
      <c r="AW62" s="434"/>
      <c r="AX62" s="434"/>
      <c r="AY62" s="434"/>
      <c r="AZ62" s="434"/>
      <c r="BA62" s="434"/>
      <c r="BB62" s="434"/>
      <c r="BC62" s="434"/>
      <c r="BD62" s="0"/>
      <c r="BE62" s="289"/>
      <c r="BF62" s="289"/>
      <c r="BG62" s="289"/>
      <c r="BH62" s="289"/>
      <c r="BI62" s="177"/>
      <c r="BJ62" s="293"/>
      <c r="BK62" s="293"/>
      <c r="BL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490"/>
      <c r="F63" s="229"/>
      <c r="G63" s="229"/>
      <c r="H63" s="229"/>
      <c r="I63" s="497"/>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434"/>
      <c r="AW63" s="434"/>
      <c r="AX63" s="434"/>
      <c r="AY63" s="434"/>
      <c r="AZ63" s="434"/>
      <c r="BA63" s="434"/>
      <c r="BB63" s="434"/>
      <c r="BC63" s="434"/>
      <c r="BD63" s="0"/>
      <c r="BE63" s="289"/>
      <c r="BF63" s="289"/>
      <c r="BG63" s="289"/>
      <c r="BH63" s="289"/>
      <c r="BI63" s="177"/>
      <c r="BJ63" s="293"/>
      <c r="BK63" s="293"/>
      <c r="BL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490" t="n">
        <f aca="false">'Master Pay Period 1'!E64</f>
        <v>8</v>
      </c>
      <c r="F64" s="491" t="n">
        <f aca="false">'Master Pay Period 1'!F64</f>
        <v>0</v>
      </c>
      <c r="G64" s="492" t="str">
        <f aca="false">'Master Pay Period 1'!G64</f>
        <v>RRT</v>
      </c>
      <c r="H64" s="493" t="str">
        <f aca="false">'Master Pay Period 1'!H64</f>
        <v>11a-7:30p</v>
      </c>
      <c r="I64" s="494" t="n">
        <f aca="false">'Master Pay Period 1'!I64</f>
        <v>0</v>
      </c>
      <c r="J64" s="317" t="n">
        <f aca="false">AF64/80</f>
        <v>0</v>
      </c>
      <c r="K64" s="347" t="n">
        <f aca="false">E64*AN64</f>
        <v>0</v>
      </c>
      <c r="L64" s="348"/>
      <c r="M64" s="464" t="n">
        <f aca="false">' Benchmark Schedule'!AC64</f>
        <v>0</v>
      </c>
      <c r="N64" s="464" t="n">
        <f aca="false">' Benchmark Schedule'!AD64</f>
        <v>0</v>
      </c>
      <c r="O64" s="464" t="n">
        <f aca="false">' Benchmark Schedule'!AE64</f>
        <v>0</v>
      </c>
      <c r="P64" s="464" t="n">
        <f aca="false">' Benchmark Schedule'!AF64</f>
        <v>0</v>
      </c>
      <c r="Q64" s="464" t="n">
        <f aca="false">' Benchmark Schedule'!AG64</f>
        <v>0</v>
      </c>
      <c r="R64" s="464" t="n">
        <f aca="false">' Benchmark Schedule'!AH64</f>
        <v>0</v>
      </c>
      <c r="S64" s="464" t="n">
        <f aca="false">' Benchmark Schedule'!AI64</f>
        <v>0</v>
      </c>
      <c r="T64" s="307" t="n">
        <f aca="false">' Benchmark Schedule'!AJ64</f>
        <v>0</v>
      </c>
      <c r="U64" s="464" t="n">
        <f aca="false">' Benchmark Schedule'!AK64</f>
        <v>0</v>
      </c>
      <c r="V64" s="464" t="n">
        <f aca="false">' Benchmark Schedule'!AL64</f>
        <v>0</v>
      </c>
      <c r="W64" s="464" t="n">
        <f aca="false">' Benchmark Schedule'!AM64</f>
        <v>0</v>
      </c>
      <c r="X64" s="464" t="n">
        <f aca="false">' Benchmark Schedule'!AN64</f>
        <v>0</v>
      </c>
      <c r="Y64" s="464" t="n">
        <f aca="false">' Benchmark Schedule'!AO64</f>
        <v>0</v>
      </c>
      <c r="Z64" s="464" t="n">
        <f aca="false">' Benchmark Schedule'!AP64</f>
        <v>0</v>
      </c>
      <c r="AA64" s="464" t="n">
        <f aca="false">' Benchmark Schedule'!AQ64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434"/>
      <c r="AW64" s="434"/>
      <c r="AX64" s="434"/>
      <c r="AY64" s="434"/>
      <c r="AZ64" s="434"/>
      <c r="BA64" s="434"/>
      <c r="BB64" s="434"/>
      <c r="BC64" s="434"/>
      <c r="BD64" s="0"/>
      <c r="BE64" s="289"/>
      <c r="BF64" s="289"/>
      <c r="BG64" s="289"/>
      <c r="BH64" s="289"/>
      <c r="BI64" s="177"/>
      <c r="BJ64" s="293"/>
      <c r="BK64" s="293"/>
      <c r="BL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490"/>
      <c r="F65" s="230"/>
      <c r="G65" s="230"/>
      <c r="H65" s="230"/>
      <c r="I65" s="503"/>
      <c r="J65" s="175"/>
      <c r="L65" s="230"/>
      <c r="M65" s="162"/>
      <c r="N65" s="162"/>
      <c r="O65" s="162"/>
      <c r="P65" s="162"/>
      <c r="Q65" s="162"/>
      <c r="R65" s="162"/>
      <c r="S65" s="162"/>
      <c r="T65" s="162"/>
      <c r="U65" s="162"/>
      <c r="V65" s="162"/>
      <c r="W65" s="162"/>
      <c r="X65" s="162"/>
      <c r="Y65" s="162"/>
      <c r="Z65" s="162"/>
      <c r="AA65" s="162"/>
      <c r="AC65" s="437"/>
      <c r="AD65" s="437"/>
      <c r="AU65" s="434"/>
      <c r="AV65" s="434"/>
      <c r="AW65" s="434"/>
      <c r="AX65" s="434"/>
      <c r="AY65" s="434"/>
      <c r="AZ65" s="434"/>
      <c r="BA65" s="434"/>
      <c r="BB65" s="434"/>
      <c r="BC65" s="434"/>
      <c r="BD65" s="0"/>
      <c r="BE65" s="289"/>
      <c r="BF65" s="289"/>
      <c r="BG65" s="289"/>
      <c r="BH65" s="289"/>
      <c r="BI65" s="177"/>
      <c r="BJ65" s="293"/>
      <c r="BK65" s="293"/>
      <c r="BL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490"/>
      <c r="F66" s="229"/>
      <c r="G66" s="229"/>
      <c r="H66" s="229"/>
      <c r="I66" s="497"/>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434"/>
      <c r="AW66" s="434"/>
      <c r="AX66" s="434"/>
      <c r="AY66" s="434"/>
      <c r="AZ66" s="434"/>
      <c r="BA66" s="434"/>
      <c r="BB66" s="434"/>
      <c r="BC66" s="434"/>
      <c r="BD66" s="0"/>
      <c r="BE66" s="289"/>
      <c r="BF66" s="289"/>
      <c r="BG66" s="289"/>
      <c r="BH66" s="289"/>
      <c r="BI66" s="177"/>
      <c r="BJ66" s="293"/>
      <c r="BK66" s="293"/>
      <c r="BL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490" t="n">
        <f aca="false">'Master Pay Period 1'!E67</f>
        <v>12</v>
      </c>
      <c r="F67" s="491" t="n">
        <f aca="false">'Master Pay Period 1'!F67</f>
        <v>0</v>
      </c>
      <c r="G67" s="492" t="str">
        <f aca="false">'Master Pay Period 1'!G67</f>
        <v>RRT</v>
      </c>
      <c r="H67" s="493" t="str">
        <f aca="false">'Master Pay Period 1'!H67</f>
        <v>11a-11:30p</v>
      </c>
      <c r="I67" s="494" t="n">
        <f aca="false">'Master Pay Period 1'!I67</f>
        <v>0</v>
      </c>
      <c r="J67" s="317" t="n">
        <f aca="false">AF67/80</f>
        <v>0</v>
      </c>
      <c r="K67" s="347" t="n">
        <f aca="false">E67*AN67</f>
        <v>0</v>
      </c>
      <c r="L67" s="348"/>
      <c r="M67" s="464" t="n">
        <f aca="false">' Benchmark Schedule'!AC67</f>
        <v>0</v>
      </c>
      <c r="N67" s="464" t="n">
        <f aca="false">' Benchmark Schedule'!AD67</f>
        <v>0</v>
      </c>
      <c r="O67" s="464" t="n">
        <f aca="false">' Benchmark Schedule'!AE67</f>
        <v>0</v>
      </c>
      <c r="P67" s="464" t="n">
        <f aca="false">' Benchmark Schedule'!AF67</f>
        <v>0</v>
      </c>
      <c r="Q67" s="464" t="n">
        <f aca="false">' Benchmark Schedule'!AG67</f>
        <v>0</v>
      </c>
      <c r="R67" s="464" t="n">
        <f aca="false">' Benchmark Schedule'!AH67</f>
        <v>0</v>
      </c>
      <c r="S67" s="464" t="n">
        <f aca="false">' Benchmark Schedule'!AI67</f>
        <v>0</v>
      </c>
      <c r="T67" s="307" t="n">
        <f aca="false">' Benchmark Schedule'!AJ67</f>
        <v>0</v>
      </c>
      <c r="U67" s="464" t="n">
        <f aca="false">' Benchmark Schedule'!AK67</f>
        <v>0</v>
      </c>
      <c r="V67" s="464" t="n">
        <f aca="false">' Benchmark Schedule'!AL67</f>
        <v>0</v>
      </c>
      <c r="W67" s="464" t="n">
        <f aca="false">' Benchmark Schedule'!AM67</f>
        <v>0</v>
      </c>
      <c r="X67" s="464" t="n">
        <f aca="false">' Benchmark Schedule'!AN67</f>
        <v>0</v>
      </c>
      <c r="Y67" s="464" t="n">
        <f aca="false">' Benchmark Schedule'!AO67</f>
        <v>0</v>
      </c>
      <c r="Z67" s="464" t="n">
        <f aca="false">' Benchmark Schedule'!AP67</f>
        <v>0</v>
      </c>
      <c r="AA67" s="464" t="n">
        <f aca="false">' Benchmark Schedule'!AQ67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434"/>
      <c r="AW67" s="434"/>
      <c r="AX67" s="434"/>
      <c r="AY67" s="434"/>
      <c r="AZ67" s="434"/>
      <c r="BA67" s="434"/>
      <c r="BB67" s="434"/>
      <c r="BC67" s="434"/>
      <c r="BD67" s="0"/>
      <c r="BE67" s="289"/>
      <c r="BF67" s="289"/>
      <c r="BG67" s="289"/>
      <c r="BH67" s="289"/>
      <c r="BI67" s="177"/>
      <c r="BJ67" s="293"/>
      <c r="BK67" s="293"/>
      <c r="BL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490"/>
      <c r="F68" s="229"/>
      <c r="G68" s="465"/>
      <c r="H68" s="223"/>
      <c r="I68" s="500"/>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434"/>
      <c r="AW68" s="434"/>
      <c r="AX68" s="434"/>
      <c r="AY68" s="434"/>
      <c r="AZ68" s="434"/>
      <c r="BA68" s="434"/>
      <c r="BB68" s="434"/>
      <c r="BC68" s="434"/>
      <c r="BD68" s="0"/>
      <c r="BE68" s="289"/>
      <c r="BF68" s="289"/>
      <c r="BG68" s="289"/>
      <c r="BH68" s="289"/>
      <c r="BI68" s="177"/>
      <c r="BJ68" s="293"/>
      <c r="BK68" s="293"/>
      <c r="BL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490" t="n">
        <f aca="false">'Master Pay Period 1'!E69</f>
        <v>12</v>
      </c>
      <c r="F69" s="491" t="n">
        <f aca="false">'Master Pay Period 1'!F69</f>
        <v>0</v>
      </c>
      <c r="G69" s="492" t="str">
        <f aca="false">'Master Pay Period 1'!G69</f>
        <v>RRT</v>
      </c>
      <c r="H69" s="493" t="str">
        <f aca="false">'Master Pay Period 1'!H69</f>
        <v>11a-11:30p</v>
      </c>
      <c r="I69" s="494" t="n">
        <f aca="false">'Master Pay Period 1'!I69</f>
        <v>0</v>
      </c>
      <c r="J69" s="317" t="n">
        <f aca="false">AF69/80</f>
        <v>0</v>
      </c>
      <c r="K69" s="347" t="n">
        <f aca="false">E69*AN69</f>
        <v>0</v>
      </c>
      <c r="L69" s="348"/>
      <c r="M69" s="464" t="n">
        <f aca="false">' Benchmark Schedule'!AC69</f>
        <v>0</v>
      </c>
      <c r="N69" s="464" t="n">
        <f aca="false">' Benchmark Schedule'!AD69</f>
        <v>0</v>
      </c>
      <c r="O69" s="464" t="n">
        <f aca="false">' Benchmark Schedule'!AE69</f>
        <v>0</v>
      </c>
      <c r="P69" s="464" t="n">
        <f aca="false">' Benchmark Schedule'!AF69</f>
        <v>0</v>
      </c>
      <c r="Q69" s="464" t="n">
        <f aca="false">' Benchmark Schedule'!AG69</f>
        <v>0</v>
      </c>
      <c r="R69" s="464" t="n">
        <f aca="false">' Benchmark Schedule'!AH69</f>
        <v>0</v>
      </c>
      <c r="S69" s="464" t="n">
        <f aca="false">' Benchmark Schedule'!AI69</f>
        <v>0</v>
      </c>
      <c r="T69" s="307" t="n">
        <f aca="false">' Benchmark Schedule'!AJ69</f>
        <v>0</v>
      </c>
      <c r="U69" s="464" t="n">
        <f aca="false">' Benchmark Schedule'!AK69</f>
        <v>0</v>
      </c>
      <c r="V69" s="464" t="n">
        <f aca="false">' Benchmark Schedule'!AL69</f>
        <v>0</v>
      </c>
      <c r="W69" s="464" t="n">
        <f aca="false">' Benchmark Schedule'!AM69</f>
        <v>0</v>
      </c>
      <c r="X69" s="464" t="n">
        <f aca="false">' Benchmark Schedule'!AN69</f>
        <v>0</v>
      </c>
      <c r="Y69" s="464" t="n">
        <f aca="false">' Benchmark Schedule'!AO69</f>
        <v>0</v>
      </c>
      <c r="Z69" s="464" t="n">
        <f aca="false">' Benchmark Schedule'!AP69</f>
        <v>0</v>
      </c>
      <c r="AA69" s="464" t="n">
        <f aca="false">' Benchmark Schedule'!AQ69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434"/>
      <c r="AW69" s="434"/>
      <c r="AX69" s="434"/>
      <c r="AY69" s="434"/>
      <c r="AZ69" s="434"/>
      <c r="BA69" s="434"/>
      <c r="BB69" s="434"/>
      <c r="BC69" s="434"/>
      <c r="BD69" s="0"/>
      <c r="BE69" s="289"/>
      <c r="BF69" s="289"/>
      <c r="BG69" s="289"/>
      <c r="BH69" s="289"/>
      <c r="BI69" s="177"/>
      <c r="BJ69" s="293"/>
      <c r="BK69" s="293"/>
      <c r="BL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490"/>
      <c r="F70" s="465"/>
      <c r="G70" s="465"/>
      <c r="H70" s="293"/>
      <c r="I70" s="504"/>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434"/>
      <c r="AW70" s="434"/>
      <c r="AX70" s="434"/>
      <c r="AY70" s="434"/>
      <c r="AZ70" s="434"/>
      <c r="BA70" s="434"/>
      <c r="BB70" s="434"/>
      <c r="BC70" s="434"/>
      <c r="BD70" s="0"/>
      <c r="BE70" s="289"/>
      <c r="BF70" s="289"/>
      <c r="BG70" s="289"/>
      <c r="BH70" s="289"/>
      <c r="BI70" s="177"/>
      <c r="BJ70" s="293"/>
      <c r="BK70" s="293"/>
      <c r="BL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490"/>
      <c r="F71" s="229"/>
      <c r="G71" s="229"/>
      <c r="H71" s="229"/>
      <c r="I71" s="497"/>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434"/>
      <c r="AW71" s="434"/>
      <c r="AX71" s="434"/>
      <c r="AY71" s="434"/>
      <c r="AZ71" s="434"/>
      <c r="BA71" s="434"/>
      <c r="BB71" s="434"/>
      <c r="BC71" s="434"/>
      <c r="BD71" s="0"/>
      <c r="BE71" s="289"/>
      <c r="BF71" s="289"/>
      <c r="BG71" s="289"/>
      <c r="BH71" s="289"/>
      <c r="BI71" s="177"/>
      <c r="BJ71" s="293"/>
      <c r="BK71" s="293"/>
      <c r="BL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490" t="n">
        <f aca="false">'Master Pay Period 1'!E72</f>
        <v>5</v>
      </c>
      <c r="F72" s="491" t="n">
        <f aca="false">'Master Pay Period 1'!F72</f>
        <v>0</v>
      </c>
      <c r="G72" s="492" t="str">
        <f aca="false">'Master Pay Period 1'!G72</f>
        <v>Intern</v>
      </c>
      <c r="H72" s="493" t="str">
        <f aca="false">'Master Pay Period 1'!H72</f>
        <v>5p-10p</v>
      </c>
      <c r="I72" s="494" t="n">
        <f aca="false">'Master Pay Period 1'!I72</f>
        <v>0</v>
      </c>
      <c r="J72" s="317" t="n">
        <f aca="false">AF72/80</f>
        <v>0</v>
      </c>
      <c r="K72" s="347" t="n">
        <f aca="false">E72*AN72</f>
        <v>0</v>
      </c>
      <c r="L72" s="348"/>
      <c r="M72" s="464" t="n">
        <f aca="false">' Benchmark Schedule'!AC72</f>
        <v>0</v>
      </c>
      <c r="N72" s="464" t="n">
        <f aca="false">' Benchmark Schedule'!AD72</f>
        <v>0</v>
      </c>
      <c r="O72" s="464" t="n">
        <f aca="false">' Benchmark Schedule'!AE72</f>
        <v>0</v>
      </c>
      <c r="P72" s="464" t="n">
        <f aca="false">' Benchmark Schedule'!AF72</f>
        <v>0</v>
      </c>
      <c r="Q72" s="464" t="n">
        <f aca="false">' Benchmark Schedule'!AG72</f>
        <v>0</v>
      </c>
      <c r="R72" s="464" t="n">
        <f aca="false">' Benchmark Schedule'!AH72</f>
        <v>0</v>
      </c>
      <c r="S72" s="464" t="n">
        <f aca="false">' Benchmark Schedule'!AI72</f>
        <v>0</v>
      </c>
      <c r="T72" s="307" t="n">
        <f aca="false">' Benchmark Schedule'!AJ72</f>
        <v>0</v>
      </c>
      <c r="U72" s="464" t="n">
        <f aca="false">' Benchmark Schedule'!AK72</f>
        <v>0</v>
      </c>
      <c r="V72" s="464" t="n">
        <f aca="false">' Benchmark Schedule'!AL72</f>
        <v>0</v>
      </c>
      <c r="W72" s="464" t="n">
        <f aca="false">' Benchmark Schedule'!AM72</f>
        <v>0</v>
      </c>
      <c r="X72" s="464" t="n">
        <f aca="false">' Benchmark Schedule'!AN72</f>
        <v>0</v>
      </c>
      <c r="Y72" s="464" t="n">
        <f aca="false">' Benchmark Schedule'!AO72</f>
        <v>0</v>
      </c>
      <c r="Z72" s="464" t="n">
        <f aca="false">' Benchmark Schedule'!AP72</f>
        <v>0</v>
      </c>
      <c r="AA72" s="464" t="n">
        <f aca="false">' Benchmark Schedule'!AQ72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434"/>
      <c r="AW72" s="434"/>
      <c r="AX72" s="434"/>
      <c r="AY72" s="434"/>
      <c r="AZ72" s="434"/>
      <c r="BA72" s="434"/>
      <c r="BB72" s="434"/>
      <c r="BC72" s="434"/>
      <c r="BD72" s="0"/>
      <c r="BE72" s="465"/>
      <c r="BF72" s="465"/>
      <c r="BG72" s="465"/>
      <c r="BH72" s="465"/>
      <c r="BI72" s="177"/>
      <c r="BJ72" s="307"/>
      <c r="BK72" s="307"/>
      <c r="BL72" s="177"/>
      <c r="DN72" s="307"/>
      <c r="EE72" s="163"/>
    </row>
    <row r="73" customFormat="false" ht="10.1" hidden="false" customHeight="true" outlineLevel="0" collapsed="false">
      <c r="A73" s="312"/>
      <c r="B73" s="308"/>
      <c r="C73" s="308"/>
      <c r="D73" s="269"/>
      <c r="E73" s="490"/>
      <c r="F73" s="229"/>
      <c r="G73" s="465"/>
      <c r="H73" s="223"/>
      <c r="I73" s="500"/>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434"/>
      <c r="AW73" s="434"/>
      <c r="AX73" s="434"/>
      <c r="AY73" s="434"/>
      <c r="AZ73" s="434"/>
      <c r="BA73" s="434"/>
      <c r="BB73" s="434"/>
      <c r="BC73" s="434"/>
      <c r="BD73" s="0"/>
      <c r="BE73" s="465"/>
      <c r="BF73" s="465"/>
      <c r="BG73" s="465"/>
      <c r="BH73" s="465"/>
      <c r="BI73" s="177"/>
      <c r="BJ73" s="307"/>
      <c r="BK73" s="307"/>
      <c r="BL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490" t="n">
        <f aca="false">'Master Pay Period 1'!E74</f>
        <v>5</v>
      </c>
      <c r="F74" s="491" t="n">
        <f aca="false">'Master Pay Period 1'!F74</f>
        <v>0</v>
      </c>
      <c r="G74" s="492" t="str">
        <f aca="false">'Master Pay Period 1'!G74</f>
        <v>Student</v>
      </c>
      <c r="H74" s="493" t="str">
        <f aca="false">'Master Pay Period 1'!H74</f>
        <v>5p-10p</v>
      </c>
      <c r="I74" s="494" t="n">
        <f aca="false">'Master Pay Period 1'!I74</f>
        <v>0</v>
      </c>
      <c r="J74" s="317" t="n">
        <f aca="false">AF74/80</f>
        <v>0</v>
      </c>
      <c r="K74" s="347" t="n">
        <f aca="false">E74*AN74</f>
        <v>0</v>
      </c>
      <c r="L74" s="348"/>
      <c r="M74" s="464" t="n">
        <f aca="false">' Benchmark Schedule'!AC74</f>
        <v>0</v>
      </c>
      <c r="N74" s="464" t="n">
        <f aca="false">' Benchmark Schedule'!AD74</f>
        <v>0</v>
      </c>
      <c r="O74" s="464" t="n">
        <f aca="false">' Benchmark Schedule'!AE74</f>
        <v>0</v>
      </c>
      <c r="P74" s="464" t="n">
        <f aca="false">' Benchmark Schedule'!AF74</f>
        <v>0</v>
      </c>
      <c r="Q74" s="464" t="n">
        <f aca="false">' Benchmark Schedule'!AG74</f>
        <v>0</v>
      </c>
      <c r="R74" s="464" t="n">
        <f aca="false">' Benchmark Schedule'!AH74</f>
        <v>0</v>
      </c>
      <c r="S74" s="464" t="n">
        <f aca="false">' Benchmark Schedule'!AI74</f>
        <v>0</v>
      </c>
      <c r="T74" s="307" t="n">
        <f aca="false">' Benchmark Schedule'!AJ74</f>
        <v>0</v>
      </c>
      <c r="U74" s="464" t="n">
        <f aca="false">' Benchmark Schedule'!AK74</f>
        <v>0</v>
      </c>
      <c r="V74" s="464" t="n">
        <f aca="false">' Benchmark Schedule'!AL74</f>
        <v>0</v>
      </c>
      <c r="W74" s="464" t="n">
        <f aca="false">' Benchmark Schedule'!AM74</f>
        <v>0</v>
      </c>
      <c r="X74" s="464" t="n">
        <f aca="false">' Benchmark Schedule'!AN74</f>
        <v>0</v>
      </c>
      <c r="Y74" s="464" t="n">
        <f aca="false">' Benchmark Schedule'!AO74</f>
        <v>0</v>
      </c>
      <c r="Z74" s="464" t="n">
        <f aca="false">' Benchmark Schedule'!AP74</f>
        <v>0</v>
      </c>
      <c r="AA74" s="464" t="n">
        <f aca="false">' Benchmark Schedule'!AQ74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434"/>
      <c r="AW74" s="434"/>
      <c r="AX74" s="434"/>
      <c r="AY74" s="434"/>
      <c r="AZ74" s="434"/>
      <c r="BA74" s="434"/>
      <c r="BB74" s="434"/>
      <c r="BC74" s="434"/>
      <c r="BD74" s="0"/>
      <c r="BE74" s="465"/>
      <c r="BF74" s="465"/>
      <c r="BG74" s="465"/>
      <c r="BH74" s="465"/>
      <c r="BI74" s="177"/>
      <c r="BJ74" s="307"/>
      <c r="BK74" s="307"/>
      <c r="BL74" s="177"/>
      <c r="DN74" s="307"/>
      <c r="EE74" s="163"/>
    </row>
    <row r="75" customFormat="false" ht="10.1" hidden="false" customHeight="true" outlineLevel="0" collapsed="false">
      <c r="A75" s="312"/>
      <c r="B75" s="308"/>
      <c r="C75" s="308"/>
      <c r="D75" s="269"/>
      <c r="E75" s="490"/>
      <c r="F75" s="229"/>
      <c r="G75" s="465"/>
      <c r="H75" s="223"/>
      <c r="I75" s="500"/>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434"/>
      <c r="AW75" s="434"/>
      <c r="AX75" s="434"/>
      <c r="AY75" s="434"/>
      <c r="AZ75" s="434"/>
      <c r="BA75" s="434"/>
      <c r="BB75" s="434"/>
      <c r="BC75" s="434"/>
      <c r="BD75" s="0"/>
      <c r="BE75" s="475"/>
      <c r="BF75" s="475"/>
      <c r="BG75" s="475"/>
      <c r="BH75" s="475"/>
      <c r="BI75" s="177"/>
      <c r="BJ75" s="162"/>
      <c r="BK75" s="162"/>
      <c r="BL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490" t="n">
        <f aca="false">'Master Pay Period 1'!E76</f>
        <v>5</v>
      </c>
      <c r="F76" s="491" t="n">
        <f aca="false">'Master Pay Period 1'!F76</f>
        <v>0</v>
      </c>
      <c r="G76" s="492" t="str">
        <f aca="false">'Master Pay Period 1'!G76</f>
        <v>Student</v>
      </c>
      <c r="H76" s="493" t="str">
        <f aca="false">'Master Pay Period 1'!H76</f>
        <v>5p-10p</v>
      </c>
      <c r="I76" s="494" t="n">
        <f aca="false">'Master Pay Period 1'!I76</f>
        <v>0</v>
      </c>
      <c r="J76" s="317" t="n">
        <f aca="false">AF76/80</f>
        <v>0</v>
      </c>
      <c r="K76" s="347" t="n">
        <f aca="false">E76*AN76</f>
        <v>0</v>
      </c>
      <c r="L76" s="348"/>
      <c r="M76" s="464" t="n">
        <f aca="false">' Benchmark Schedule'!AC76</f>
        <v>0</v>
      </c>
      <c r="N76" s="464" t="n">
        <f aca="false">' Benchmark Schedule'!AD76</f>
        <v>0</v>
      </c>
      <c r="O76" s="464" t="n">
        <f aca="false">' Benchmark Schedule'!AE76</f>
        <v>0</v>
      </c>
      <c r="P76" s="464" t="n">
        <f aca="false">' Benchmark Schedule'!AF76</f>
        <v>0</v>
      </c>
      <c r="Q76" s="464" t="n">
        <f aca="false">' Benchmark Schedule'!AG76</f>
        <v>0</v>
      </c>
      <c r="R76" s="464" t="n">
        <f aca="false">' Benchmark Schedule'!AH76</f>
        <v>0</v>
      </c>
      <c r="S76" s="464" t="n">
        <f aca="false">' Benchmark Schedule'!AI76</f>
        <v>0</v>
      </c>
      <c r="T76" s="307" t="n">
        <f aca="false">' Benchmark Schedule'!AJ76</f>
        <v>0</v>
      </c>
      <c r="U76" s="464" t="n">
        <f aca="false">' Benchmark Schedule'!AK76</f>
        <v>0</v>
      </c>
      <c r="V76" s="464" t="n">
        <f aca="false">' Benchmark Schedule'!AL76</f>
        <v>0</v>
      </c>
      <c r="W76" s="464" t="n">
        <f aca="false">' Benchmark Schedule'!AM76</f>
        <v>0</v>
      </c>
      <c r="X76" s="464" t="n">
        <f aca="false">' Benchmark Schedule'!AN76</f>
        <v>0</v>
      </c>
      <c r="Y76" s="464" t="n">
        <f aca="false">' Benchmark Schedule'!AO76</f>
        <v>0</v>
      </c>
      <c r="Z76" s="464" t="n">
        <f aca="false">' Benchmark Schedule'!AP76</f>
        <v>0</v>
      </c>
      <c r="AA76" s="464" t="n">
        <f aca="false">' Benchmark Schedule'!AQ76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434"/>
      <c r="AW76" s="434"/>
      <c r="AX76" s="434"/>
      <c r="AY76" s="434"/>
      <c r="AZ76" s="434"/>
      <c r="BA76" s="434"/>
      <c r="BB76" s="434"/>
      <c r="BC76" s="434"/>
      <c r="BD76" s="0"/>
      <c r="BE76" s="465"/>
      <c r="BF76" s="465"/>
      <c r="BG76" s="465"/>
      <c r="BH76" s="465"/>
      <c r="BI76" s="177"/>
      <c r="BJ76" s="307"/>
      <c r="BK76" s="307"/>
      <c r="BL76" s="177"/>
      <c r="DN76" s="307"/>
      <c r="EE76" s="163"/>
    </row>
    <row r="77" customFormat="false" ht="10.1" hidden="false" customHeight="true" outlineLevel="0" collapsed="false">
      <c r="A77" s="312"/>
      <c r="B77" s="221"/>
      <c r="C77" s="235"/>
      <c r="D77" s="171"/>
      <c r="E77" s="490"/>
      <c r="F77" s="230"/>
      <c r="G77" s="230"/>
      <c r="H77" s="230"/>
      <c r="I77" s="503"/>
      <c r="J77" s="175"/>
      <c r="L77" s="230"/>
      <c r="M77" s="162"/>
      <c r="N77" s="162"/>
      <c r="O77" s="162"/>
      <c r="P77" s="162"/>
      <c r="Q77" s="162"/>
      <c r="R77" s="162"/>
      <c r="S77" s="162"/>
      <c r="T77" s="162"/>
      <c r="U77" s="162"/>
      <c r="V77" s="162"/>
      <c r="W77" s="162"/>
      <c r="X77" s="162"/>
      <c r="Y77" s="162"/>
      <c r="Z77" s="162"/>
      <c r="AA77" s="162"/>
      <c r="AB77" s="471"/>
      <c r="AC77" s="437"/>
      <c r="AD77" s="437"/>
      <c r="AU77" s="434"/>
      <c r="AV77" s="434"/>
      <c r="AW77" s="434"/>
      <c r="AX77" s="434"/>
      <c r="AY77" s="434"/>
      <c r="AZ77" s="434"/>
      <c r="BA77" s="434"/>
      <c r="BB77" s="434"/>
      <c r="BC77" s="434"/>
      <c r="BD77" s="0"/>
      <c r="BE77" s="465"/>
      <c r="BF77" s="465"/>
      <c r="BG77" s="465"/>
      <c r="BH77" s="465"/>
      <c r="BI77" s="177"/>
      <c r="BJ77" s="307"/>
      <c r="BK77" s="307"/>
      <c r="BL77" s="177"/>
      <c r="DN77" s="307"/>
      <c r="EE77" s="163"/>
    </row>
    <row r="78" customFormat="false" ht="10.1" hidden="false" customHeight="true" outlineLevel="0" collapsed="false">
      <c r="A78" s="312"/>
      <c r="B78" s="308"/>
      <c r="C78" s="308"/>
      <c r="D78" s="269"/>
      <c r="E78" s="490"/>
      <c r="F78" s="229"/>
      <c r="G78" s="229"/>
      <c r="H78" s="223"/>
      <c r="I78" s="500"/>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434"/>
      <c r="AW78" s="434"/>
      <c r="AX78" s="434"/>
      <c r="AY78" s="434"/>
      <c r="AZ78" s="434"/>
      <c r="BA78" s="434"/>
      <c r="BB78" s="434"/>
      <c r="BC78" s="434"/>
      <c r="BD78" s="0"/>
      <c r="BE78" s="465"/>
      <c r="BF78" s="465"/>
      <c r="BG78" s="465"/>
      <c r="BH78" s="465"/>
      <c r="BI78" s="177"/>
      <c r="BJ78" s="307"/>
      <c r="BK78" s="307"/>
      <c r="BL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490" t="n">
        <f aca="false">'Master Pay Period 1'!E79</f>
        <v>12</v>
      </c>
      <c r="F79" s="491" t="n">
        <f aca="false">'Master Pay Period 1'!F79</f>
        <v>0</v>
      </c>
      <c r="G79" s="492" t="str">
        <f aca="false">'Master Pay Period 1'!G79</f>
        <v>RRT</v>
      </c>
      <c r="H79" s="493" t="str">
        <f aca="false">'Master Pay Period 1'!H79</f>
        <v>7p-7:30a</v>
      </c>
      <c r="I79" s="494" t="n">
        <f aca="false">'Master Pay Period 1'!I79</f>
        <v>0.9</v>
      </c>
      <c r="J79" s="317" t="n">
        <f aca="false">AF79/80</f>
        <v>0.9</v>
      </c>
      <c r="K79" s="347" t="n">
        <f aca="false">E79*AN79</f>
        <v>72</v>
      </c>
      <c r="L79" s="348"/>
      <c r="M79" s="464" t="n">
        <f aca="false">' Benchmark Schedule'!AC79</f>
        <v>0</v>
      </c>
      <c r="N79" s="464" t="n">
        <f aca="false">' Benchmark Schedule'!AD79</f>
        <v>1</v>
      </c>
      <c r="O79" s="464" t="n">
        <f aca="false">' Benchmark Schedule'!AE79</f>
        <v>0</v>
      </c>
      <c r="P79" s="464" t="n">
        <f aca="false">' Benchmark Schedule'!AF79</f>
        <v>0</v>
      </c>
      <c r="Q79" s="464" t="n">
        <f aca="false">' Benchmark Schedule'!AG79</f>
        <v>0</v>
      </c>
      <c r="R79" s="464" t="n">
        <f aca="false">' Benchmark Schedule'!AH79</f>
        <v>1</v>
      </c>
      <c r="S79" s="464" t="n">
        <f aca="false">' Benchmark Schedule'!AI79</f>
        <v>1</v>
      </c>
      <c r="T79" s="307" t="n">
        <f aca="false">' Benchmark Schedule'!AJ79</f>
        <v>0</v>
      </c>
      <c r="U79" s="464" t="n">
        <f aca="false">' Benchmark Schedule'!AK79</f>
        <v>1</v>
      </c>
      <c r="V79" s="464" t="n">
        <f aca="false">' Benchmark Schedule'!AL79</f>
        <v>0</v>
      </c>
      <c r="W79" s="464" t="n">
        <f aca="false">' Benchmark Schedule'!AM79</f>
        <v>0</v>
      </c>
      <c r="X79" s="464" t="n">
        <f aca="false">' Benchmark Schedule'!AN79</f>
        <v>1</v>
      </c>
      <c r="Y79" s="464" t="n">
        <f aca="false">' Benchmark Schedule'!AO79</f>
        <v>1</v>
      </c>
      <c r="Z79" s="464" t="n">
        <f aca="false">' Benchmark Schedule'!AP79</f>
        <v>0</v>
      </c>
      <c r="AA79" s="464" t="n">
        <f aca="false">' Benchmark Schedule'!AQ79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434"/>
      <c r="AW79" s="434"/>
      <c r="AX79" s="434"/>
      <c r="AY79" s="434"/>
      <c r="AZ79" s="434"/>
      <c r="BA79" s="434"/>
      <c r="BB79" s="434"/>
      <c r="BC79" s="434"/>
      <c r="BD79" s="0"/>
      <c r="BE79" s="465"/>
      <c r="BF79" s="465"/>
      <c r="BG79" s="465"/>
      <c r="BH79" s="465"/>
      <c r="BI79" s="177"/>
      <c r="BJ79" s="307"/>
      <c r="BK79" s="307"/>
      <c r="BL79" s="177"/>
      <c r="DN79" s="307"/>
      <c r="EE79" s="163"/>
    </row>
    <row r="80" customFormat="false" ht="10.1" hidden="false" customHeight="true" outlineLevel="0" collapsed="false">
      <c r="A80" s="312"/>
      <c r="B80" s="308"/>
      <c r="C80" s="308"/>
      <c r="D80" s="269"/>
      <c r="E80" s="490"/>
      <c r="F80" s="465"/>
      <c r="G80" s="465"/>
      <c r="H80" s="293"/>
      <c r="I80" s="500"/>
      <c r="J80" s="276"/>
      <c r="K80" s="269"/>
      <c r="L80" s="308"/>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434"/>
      <c r="AW80" s="434"/>
      <c r="AX80" s="434"/>
      <c r="AY80" s="434"/>
      <c r="AZ80" s="434"/>
      <c r="BA80" s="434"/>
      <c r="BB80" s="434"/>
      <c r="BC80" s="434"/>
      <c r="BD80" s="0"/>
      <c r="BE80" s="465"/>
      <c r="BF80" s="465"/>
      <c r="BG80" s="465"/>
      <c r="BH80" s="465"/>
      <c r="BI80" s="177"/>
      <c r="BJ80" s="307"/>
      <c r="BK80" s="307"/>
      <c r="BL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490" t="n">
        <f aca="false">'Master Pay Period 1'!E81</f>
        <v>12</v>
      </c>
      <c r="F81" s="491" t="n">
        <f aca="false">'Master Pay Period 1'!F81</f>
        <v>0</v>
      </c>
      <c r="G81" s="492" t="str">
        <f aca="false">'Master Pay Period 1'!G81</f>
        <v>RRT</v>
      </c>
      <c r="H81" s="493" t="str">
        <f aca="false">'Master Pay Period 1'!H81</f>
        <v>7p-7:30a</v>
      </c>
      <c r="I81" s="494" t="n">
        <f aca="false">'Master Pay Period 1'!I81</f>
        <v>0.75</v>
      </c>
      <c r="J81" s="317" t="n">
        <f aca="false">AF81/80</f>
        <v>0.75</v>
      </c>
      <c r="K81" s="347" t="n">
        <f aca="false">E81*AN81</f>
        <v>60</v>
      </c>
      <c r="L81" s="319"/>
      <c r="M81" s="464" t="n">
        <f aca="false">' Benchmark Schedule'!AC81</f>
        <v>0</v>
      </c>
      <c r="N81" s="464" t="n">
        <f aca="false">' Benchmark Schedule'!AD81</f>
        <v>0</v>
      </c>
      <c r="O81" s="464" t="n">
        <f aca="false">' Benchmark Schedule'!AE81</f>
        <v>1</v>
      </c>
      <c r="P81" s="464" t="n">
        <f aca="false">' Benchmark Schedule'!AF81</f>
        <v>0</v>
      </c>
      <c r="Q81" s="464" t="n">
        <f aca="false">' Benchmark Schedule'!AG81</f>
        <v>1</v>
      </c>
      <c r="R81" s="464" t="n">
        <f aca="false">' Benchmark Schedule'!AH81</f>
        <v>0</v>
      </c>
      <c r="S81" s="464" t="n">
        <f aca="false">' Benchmark Schedule'!AI81</f>
        <v>0</v>
      </c>
      <c r="T81" s="307" t="n">
        <f aca="false">' Benchmark Schedule'!AJ81</f>
        <v>0</v>
      </c>
      <c r="U81" s="464" t="n">
        <f aca="false">' Benchmark Schedule'!AK81</f>
        <v>0</v>
      </c>
      <c r="V81" s="464" t="n">
        <f aca="false">' Benchmark Schedule'!AL81</f>
        <v>0</v>
      </c>
      <c r="W81" s="464" t="n">
        <f aca="false">' Benchmark Schedule'!AM81</f>
        <v>1</v>
      </c>
      <c r="X81" s="464" t="n">
        <f aca="false">' Benchmark Schedule'!AN81</f>
        <v>0</v>
      </c>
      <c r="Y81" s="464" t="n">
        <f aca="false">' Benchmark Schedule'!AO81</f>
        <v>0</v>
      </c>
      <c r="Z81" s="464" t="n">
        <f aca="false">' Benchmark Schedule'!AP81</f>
        <v>1</v>
      </c>
      <c r="AA81" s="464" t="n">
        <f aca="false">' Benchmark Schedule'!AQ81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434"/>
      <c r="AW81" s="434"/>
      <c r="AX81" s="434"/>
      <c r="AY81" s="434"/>
      <c r="AZ81" s="434"/>
      <c r="BA81" s="434"/>
      <c r="BB81" s="434"/>
      <c r="BC81" s="434"/>
      <c r="BD81" s="0"/>
      <c r="BE81" s="465"/>
      <c r="BF81" s="465"/>
      <c r="BG81" s="465"/>
      <c r="BH81" s="465"/>
      <c r="BI81" s="177"/>
      <c r="BJ81" s="307"/>
      <c r="BK81" s="307"/>
      <c r="BL81" s="177"/>
      <c r="DN81" s="307"/>
      <c r="EE81" s="163"/>
    </row>
    <row r="82" customFormat="false" ht="10.1" hidden="false" customHeight="true" outlineLevel="0" collapsed="false">
      <c r="A82" s="312"/>
      <c r="B82" s="308"/>
      <c r="C82" s="308"/>
      <c r="D82" s="269"/>
      <c r="E82" s="490"/>
      <c r="F82" s="465"/>
      <c r="G82" s="229"/>
      <c r="H82" s="293"/>
      <c r="I82" s="500"/>
      <c r="J82" s="350"/>
      <c r="K82" s="269"/>
      <c r="L82" s="308"/>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434"/>
      <c r="AW82" s="434"/>
      <c r="AX82" s="434"/>
      <c r="AY82" s="434"/>
      <c r="AZ82" s="434"/>
      <c r="BA82" s="434"/>
      <c r="BB82" s="434"/>
      <c r="BC82" s="434"/>
      <c r="BD82" s="0"/>
      <c r="BE82" s="465"/>
      <c r="BF82" s="465"/>
      <c r="BG82" s="465"/>
      <c r="BH82" s="465"/>
      <c r="BI82" s="177"/>
      <c r="BJ82" s="307"/>
      <c r="BK82" s="307"/>
      <c r="BL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490" t="n">
        <f aca="false">'Master Pay Period 1'!E83</f>
        <v>12</v>
      </c>
      <c r="F83" s="491" t="n">
        <f aca="false">'Master Pay Period 1'!F83</f>
        <v>0</v>
      </c>
      <c r="G83" s="492" t="str">
        <f aca="false">'Master Pay Period 1'!G83</f>
        <v>RRT</v>
      </c>
      <c r="H83" s="493" t="str">
        <f aca="false">'Master Pay Period 1'!H83</f>
        <v>7p-7:30a</v>
      </c>
      <c r="I83" s="494" t="n">
        <f aca="false">'Master Pay Period 1'!I83</f>
        <v>0.45</v>
      </c>
      <c r="J83" s="317" t="n">
        <f aca="false">AF83/80</f>
        <v>0.45</v>
      </c>
      <c r="K83" s="347" t="n">
        <f aca="false">E83*AN83</f>
        <v>36</v>
      </c>
      <c r="L83" s="348"/>
      <c r="M83" s="464" t="n">
        <f aca="false">' Benchmark Schedule'!AC83</f>
        <v>1</v>
      </c>
      <c r="N83" s="464" t="n">
        <f aca="false">' Benchmark Schedule'!AD83</f>
        <v>0</v>
      </c>
      <c r="O83" s="464" t="n">
        <f aca="false">' Benchmark Schedule'!AE83</f>
        <v>0</v>
      </c>
      <c r="P83" s="464" t="n">
        <f aca="false">' Benchmark Schedule'!AF83</f>
        <v>1</v>
      </c>
      <c r="Q83" s="464" t="n">
        <f aca="false">' Benchmark Schedule'!AG83</f>
        <v>0</v>
      </c>
      <c r="R83" s="464" t="n">
        <f aca="false">' Benchmark Schedule'!AH83</f>
        <v>0</v>
      </c>
      <c r="S83" s="464" t="n">
        <f aca="false">' Benchmark Schedule'!AI83</f>
        <v>0</v>
      </c>
      <c r="T83" s="307" t="n">
        <f aca="false">' Benchmark Schedule'!AJ83</f>
        <v>0</v>
      </c>
      <c r="U83" s="464" t="n">
        <f aca="false">' Benchmark Schedule'!AK83</f>
        <v>0</v>
      </c>
      <c r="V83" s="464" t="n">
        <f aca="false">' Benchmark Schedule'!AL83</f>
        <v>1</v>
      </c>
      <c r="W83" s="464" t="n">
        <f aca="false">' Benchmark Schedule'!AM83</f>
        <v>0</v>
      </c>
      <c r="X83" s="464" t="n">
        <f aca="false">' Benchmark Schedule'!AN83</f>
        <v>0</v>
      </c>
      <c r="Y83" s="464" t="n">
        <f aca="false">' Benchmark Schedule'!AO83</f>
        <v>0</v>
      </c>
      <c r="Z83" s="464" t="n">
        <f aca="false">' Benchmark Schedule'!AP83</f>
        <v>0</v>
      </c>
      <c r="AA83" s="464" t="n">
        <f aca="false">' Benchmark Schedule'!AQ83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434"/>
      <c r="AW83" s="434"/>
      <c r="AX83" s="434"/>
      <c r="AY83" s="434"/>
      <c r="AZ83" s="434"/>
      <c r="BA83" s="434"/>
      <c r="BB83" s="434"/>
      <c r="BC83" s="434"/>
      <c r="BD83" s="0"/>
      <c r="BE83" s="465"/>
      <c r="BF83" s="465"/>
      <c r="BG83" s="465"/>
      <c r="BH83" s="465"/>
      <c r="BI83" s="177"/>
      <c r="BJ83" s="307"/>
      <c r="BK83" s="307"/>
      <c r="BL83" s="177"/>
      <c r="DN83" s="307"/>
      <c r="EE83" s="163"/>
    </row>
    <row r="84" customFormat="false" ht="10.1" hidden="false" customHeight="true" outlineLevel="0" collapsed="false">
      <c r="A84" s="312"/>
      <c r="B84" s="308"/>
      <c r="C84" s="308"/>
      <c r="D84" s="269"/>
      <c r="E84" s="490"/>
      <c r="F84" s="465"/>
      <c r="G84" s="465"/>
      <c r="H84" s="223"/>
      <c r="I84" s="500"/>
      <c r="J84" s="350"/>
      <c r="K84" s="269"/>
      <c r="L84" s="308"/>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434"/>
      <c r="AW84" s="434"/>
      <c r="AX84" s="434"/>
      <c r="AY84" s="434"/>
      <c r="AZ84" s="434"/>
      <c r="BA84" s="434"/>
      <c r="BB84" s="434"/>
      <c r="BC84" s="434"/>
      <c r="BD84" s="0"/>
      <c r="BE84" s="465"/>
      <c r="BF84" s="465"/>
      <c r="BG84" s="465"/>
      <c r="BH84" s="465"/>
      <c r="BI84" s="177"/>
      <c r="BJ84" s="307"/>
      <c r="BK84" s="307"/>
      <c r="BL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490" t="n">
        <f aca="false">'Master Pay Period 1'!E85</f>
        <v>12</v>
      </c>
      <c r="F85" s="491" t="n">
        <f aca="false">'Master Pay Period 1'!F85</f>
        <v>0</v>
      </c>
      <c r="G85" s="492" t="str">
        <f aca="false">'Master Pay Period 1'!G85</f>
        <v>RRT</v>
      </c>
      <c r="H85" s="493" t="str">
        <f aca="false">'Master Pay Period 1'!H85</f>
        <v>7p-7:30a</v>
      </c>
      <c r="I85" s="494" t="n">
        <f aca="false">'Master Pay Period 1'!I85</f>
        <v>0.9</v>
      </c>
      <c r="J85" s="317" t="n">
        <f aca="false">AF85/80</f>
        <v>0.9</v>
      </c>
      <c r="K85" s="347" t="n">
        <f aca="false">E85*AN85</f>
        <v>72</v>
      </c>
      <c r="L85" s="348"/>
      <c r="M85" s="464" t="n">
        <f aca="false">' Benchmark Schedule'!AC85</f>
        <v>0</v>
      </c>
      <c r="N85" s="464" t="n">
        <f aca="false">' Benchmark Schedule'!AD85</f>
        <v>1</v>
      </c>
      <c r="O85" s="464" t="n">
        <f aca="false">' Benchmark Schedule'!AE85</f>
        <v>0</v>
      </c>
      <c r="P85" s="464" t="n">
        <f aca="false">' Benchmark Schedule'!AF85</f>
        <v>0</v>
      </c>
      <c r="Q85" s="464" t="n">
        <f aca="false">' Benchmark Schedule'!AG85</f>
        <v>0</v>
      </c>
      <c r="R85" s="464" t="n">
        <f aca="false">' Benchmark Schedule'!AH85</f>
        <v>1</v>
      </c>
      <c r="S85" s="464" t="n">
        <f aca="false">' Benchmark Schedule'!AI85</f>
        <v>1</v>
      </c>
      <c r="T85" s="307" t="n">
        <f aca="false">' Benchmark Schedule'!AJ85</f>
        <v>0</v>
      </c>
      <c r="U85" s="464" t="n">
        <f aca="false">' Benchmark Schedule'!AK85</f>
        <v>1</v>
      </c>
      <c r="V85" s="464" t="n">
        <f aca="false">' Benchmark Schedule'!AL85</f>
        <v>0</v>
      </c>
      <c r="W85" s="464" t="n">
        <f aca="false">' Benchmark Schedule'!AM85</f>
        <v>0</v>
      </c>
      <c r="X85" s="464" t="n">
        <f aca="false">' Benchmark Schedule'!AN85</f>
        <v>1</v>
      </c>
      <c r="Y85" s="464" t="n">
        <f aca="false">' Benchmark Schedule'!AO85</f>
        <v>1</v>
      </c>
      <c r="Z85" s="464" t="n">
        <f aca="false">' Benchmark Schedule'!AP85</f>
        <v>0</v>
      </c>
      <c r="AA85" s="464" t="n">
        <f aca="false">' Benchmark Schedule'!AQ85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434"/>
      <c r="AW85" s="434"/>
      <c r="AX85" s="434"/>
      <c r="AY85" s="434"/>
      <c r="AZ85" s="434"/>
      <c r="BA85" s="434"/>
      <c r="BB85" s="434"/>
      <c r="BC85" s="434"/>
      <c r="BD85" s="0"/>
      <c r="BE85" s="465"/>
      <c r="BF85" s="465"/>
      <c r="BG85" s="465"/>
      <c r="BH85" s="465"/>
      <c r="BI85" s="177"/>
      <c r="BJ85" s="307"/>
      <c r="BK85" s="307"/>
      <c r="BL85" s="177"/>
      <c r="DN85" s="307"/>
      <c r="EE85" s="163"/>
    </row>
    <row r="86" customFormat="false" ht="10.1" hidden="false" customHeight="true" outlineLevel="0" collapsed="false">
      <c r="A86" s="312"/>
      <c r="B86" s="308"/>
      <c r="C86" s="308"/>
      <c r="D86" s="269"/>
      <c r="E86" s="490"/>
      <c r="F86" s="465"/>
      <c r="G86" s="229"/>
      <c r="H86" s="223"/>
      <c r="I86" s="504"/>
      <c r="J86" s="350"/>
      <c r="K86" s="269"/>
      <c r="L86" s="308"/>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434"/>
      <c r="AW86" s="434"/>
      <c r="AX86" s="434"/>
      <c r="AY86" s="434"/>
      <c r="AZ86" s="434"/>
      <c r="BA86" s="434"/>
      <c r="BB86" s="434"/>
      <c r="BC86" s="434"/>
      <c r="BD86" s="0"/>
      <c r="BE86" s="465"/>
      <c r="BF86" s="465"/>
      <c r="BG86" s="465"/>
      <c r="BH86" s="465"/>
      <c r="BI86" s="177"/>
      <c r="BJ86" s="307"/>
      <c r="BK86" s="307"/>
      <c r="BL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490" t="n">
        <f aca="false">'Master Pay Period 1'!E87</f>
        <v>12</v>
      </c>
      <c r="F87" s="491" t="n">
        <f aca="false">'Master Pay Period 1'!F87</f>
        <v>0</v>
      </c>
      <c r="G87" s="492" t="str">
        <f aca="false">'Master Pay Period 1'!G87</f>
        <v>RRT</v>
      </c>
      <c r="H87" s="493" t="str">
        <f aca="false">'Master Pay Period 1'!H87</f>
        <v>7p-7:30a</v>
      </c>
      <c r="I87" s="494" t="n">
        <f aca="false">'Master Pay Period 1'!I87</f>
        <v>0.75</v>
      </c>
      <c r="J87" s="317" t="n">
        <f aca="false">AF87/80</f>
        <v>0.75</v>
      </c>
      <c r="K87" s="347" t="n">
        <f aca="false">E87*AN87</f>
        <v>60</v>
      </c>
      <c r="L87" s="348"/>
      <c r="M87" s="464" t="n">
        <f aca="false">' Benchmark Schedule'!AC87</f>
        <v>0</v>
      </c>
      <c r="N87" s="464" t="n">
        <f aca="false">' Benchmark Schedule'!AD87</f>
        <v>0</v>
      </c>
      <c r="O87" s="464" t="n">
        <f aca="false">' Benchmark Schedule'!AE87</f>
        <v>1</v>
      </c>
      <c r="P87" s="464" t="n">
        <f aca="false">' Benchmark Schedule'!AF87</f>
        <v>1</v>
      </c>
      <c r="Q87" s="464" t="n">
        <f aca="false">' Benchmark Schedule'!AG87</f>
        <v>0</v>
      </c>
      <c r="R87" s="464" t="n">
        <f aca="false">' Benchmark Schedule'!AH87</f>
        <v>0</v>
      </c>
      <c r="S87" s="464" t="n">
        <f aca="false">' Benchmark Schedule'!AI87</f>
        <v>0</v>
      </c>
      <c r="T87" s="307" t="n">
        <f aca="false">' Benchmark Schedule'!AJ87</f>
        <v>0</v>
      </c>
      <c r="U87" s="464" t="n">
        <f aca="false">' Benchmark Schedule'!AK87</f>
        <v>0</v>
      </c>
      <c r="V87" s="464" t="n">
        <f aca="false">' Benchmark Schedule'!AL87</f>
        <v>1</v>
      </c>
      <c r="W87" s="464" t="n">
        <f aca="false">' Benchmark Schedule'!AM87</f>
        <v>0</v>
      </c>
      <c r="X87" s="464" t="n">
        <f aca="false">' Benchmark Schedule'!AN87</f>
        <v>0</v>
      </c>
      <c r="Y87" s="464" t="n">
        <f aca="false">' Benchmark Schedule'!AO87</f>
        <v>0</v>
      </c>
      <c r="Z87" s="464" t="n">
        <f aca="false">' Benchmark Schedule'!AP87</f>
        <v>1</v>
      </c>
      <c r="AA87" s="464" t="n">
        <f aca="false">' Benchmark Schedule'!AQ87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434"/>
      <c r="AW87" s="434"/>
      <c r="AX87" s="434"/>
      <c r="AY87" s="434"/>
      <c r="AZ87" s="434"/>
      <c r="BA87" s="434"/>
      <c r="BB87" s="434"/>
      <c r="BC87" s="434"/>
      <c r="BD87" s="0"/>
      <c r="BE87" s="475"/>
      <c r="BF87" s="475"/>
      <c r="BG87" s="475"/>
      <c r="BH87" s="475"/>
      <c r="BI87" s="177"/>
      <c r="BJ87" s="162"/>
      <c r="BK87" s="162"/>
      <c r="BL87" s="177"/>
      <c r="DN87" s="162"/>
    </row>
    <row r="88" customFormat="false" ht="10.1" hidden="false" customHeight="true" outlineLevel="0" collapsed="false">
      <c r="A88" s="312"/>
      <c r="B88" s="308"/>
      <c r="C88" s="308"/>
      <c r="D88" s="269"/>
      <c r="E88" s="490"/>
      <c r="F88" s="229"/>
      <c r="G88" s="465"/>
      <c r="H88" s="293"/>
      <c r="I88" s="497"/>
      <c r="J88" s="350"/>
      <c r="K88" s="258"/>
      <c r="L88" s="221"/>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434"/>
      <c r="AW88" s="434"/>
      <c r="AX88" s="434"/>
      <c r="AY88" s="434"/>
      <c r="AZ88" s="434"/>
      <c r="BA88" s="434"/>
      <c r="BB88" s="434"/>
      <c r="BC88" s="434"/>
      <c r="BD88" s="0"/>
      <c r="BE88" s="289"/>
      <c r="BF88" s="289"/>
      <c r="BG88" s="289"/>
      <c r="BH88" s="289"/>
      <c r="BI88" s="177"/>
      <c r="BJ88" s="293"/>
      <c r="BK88" s="293"/>
      <c r="BL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490" t="n">
        <f aca="false">'Master Pay Period 1'!E89</f>
        <v>12</v>
      </c>
      <c r="F89" s="491" t="n">
        <f aca="false">'Master Pay Period 1'!F89</f>
        <v>0</v>
      </c>
      <c r="G89" s="492" t="str">
        <f aca="false">'Master Pay Period 1'!G89</f>
        <v>RRT</v>
      </c>
      <c r="H89" s="493" t="str">
        <f aca="false">'Master Pay Period 1'!H89</f>
        <v>7p-7:30a</v>
      </c>
      <c r="I89" s="494" t="n">
        <f aca="false">'Master Pay Period 1'!I89</f>
        <v>0.45</v>
      </c>
      <c r="J89" s="317" t="n">
        <f aca="false">AF89/80</f>
        <v>0.45</v>
      </c>
      <c r="K89" s="347" t="n">
        <f aca="false">E89*AN89</f>
        <v>36</v>
      </c>
      <c r="L89" s="348"/>
      <c r="M89" s="464" t="n">
        <f aca="false">' Benchmark Schedule'!AC89</f>
        <v>1</v>
      </c>
      <c r="N89" s="464" t="n">
        <f aca="false">' Benchmark Schedule'!AD89</f>
        <v>0</v>
      </c>
      <c r="O89" s="464" t="n">
        <f aca="false">' Benchmark Schedule'!AE89</f>
        <v>0</v>
      </c>
      <c r="P89" s="464" t="n">
        <f aca="false">' Benchmark Schedule'!AF89</f>
        <v>0</v>
      </c>
      <c r="Q89" s="464" t="n">
        <f aca="false">' Benchmark Schedule'!AG89</f>
        <v>1</v>
      </c>
      <c r="R89" s="464" t="n">
        <f aca="false">' Benchmark Schedule'!AH89</f>
        <v>0</v>
      </c>
      <c r="S89" s="464" t="n">
        <f aca="false">' Benchmark Schedule'!AI89</f>
        <v>0</v>
      </c>
      <c r="T89" s="307" t="n">
        <f aca="false">' Benchmark Schedule'!AJ89</f>
        <v>0</v>
      </c>
      <c r="U89" s="464" t="n">
        <f aca="false">' Benchmark Schedule'!AK89</f>
        <v>0</v>
      </c>
      <c r="V89" s="464" t="n">
        <f aca="false">' Benchmark Schedule'!AL89</f>
        <v>0</v>
      </c>
      <c r="W89" s="464" t="n">
        <f aca="false">' Benchmark Schedule'!AM89</f>
        <v>1</v>
      </c>
      <c r="X89" s="464" t="n">
        <f aca="false">' Benchmark Schedule'!AN89</f>
        <v>0</v>
      </c>
      <c r="Y89" s="464" t="n">
        <f aca="false">' Benchmark Schedule'!AO89</f>
        <v>0</v>
      </c>
      <c r="Z89" s="464" t="n">
        <f aca="false">' Benchmark Schedule'!AP89</f>
        <v>0</v>
      </c>
      <c r="AA89" s="464" t="n">
        <f aca="false">' Benchmark Schedule'!AQ89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434"/>
      <c r="AW89" s="434"/>
      <c r="AX89" s="434"/>
      <c r="AY89" s="434"/>
      <c r="AZ89" s="434"/>
      <c r="BA89" s="434"/>
      <c r="BB89" s="434"/>
      <c r="BC89" s="434"/>
      <c r="BD89" s="0"/>
      <c r="BE89" s="289"/>
      <c r="BF89" s="289"/>
      <c r="BG89" s="289"/>
      <c r="BH89" s="289"/>
      <c r="BI89" s="177"/>
      <c r="BJ89" s="293"/>
      <c r="BK89" s="293"/>
      <c r="BL89" s="177"/>
      <c r="DN89" s="293"/>
      <c r="DO89" s="184"/>
    </row>
    <row r="90" customFormat="false" ht="10.1" hidden="false" customHeight="true" outlineLevel="0" collapsed="false">
      <c r="A90" s="312"/>
      <c r="B90" s="308"/>
      <c r="C90" s="308"/>
      <c r="D90" s="269"/>
      <c r="E90" s="490"/>
      <c r="F90" s="229"/>
      <c r="G90" s="229"/>
      <c r="H90" s="223"/>
      <c r="I90" s="500"/>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434"/>
      <c r="AW90" s="434"/>
      <c r="AX90" s="434"/>
      <c r="AY90" s="434"/>
      <c r="AZ90" s="434"/>
      <c r="BA90" s="434"/>
      <c r="BB90" s="434"/>
      <c r="BC90" s="434"/>
      <c r="BD90" s="0"/>
      <c r="BE90" s="289"/>
      <c r="BF90" s="289"/>
      <c r="BG90" s="289"/>
      <c r="BH90" s="289"/>
      <c r="BI90" s="177"/>
      <c r="BJ90" s="293"/>
      <c r="BK90" s="293"/>
      <c r="BL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490" t="n">
        <f aca="false">'Master Pay Period 1'!E91</f>
        <v>12</v>
      </c>
      <c r="F91" s="491" t="n">
        <f aca="false">'Master Pay Period 1'!F91</f>
        <v>0</v>
      </c>
      <c r="G91" s="492" t="str">
        <f aca="false">'Master Pay Period 1'!G91</f>
        <v>RRT</v>
      </c>
      <c r="H91" s="493" t="str">
        <f aca="false">'Master Pay Period 1'!H91</f>
        <v>7p-7:30a</v>
      </c>
      <c r="I91" s="494" t="n">
        <f aca="false">'Master Pay Period 1'!I91</f>
        <v>0</v>
      </c>
      <c r="J91" s="317" t="n">
        <f aca="false">AF91/80</f>
        <v>0</v>
      </c>
      <c r="K91" s="347" t="n">
        <f aca="false">E91*AN91</f>
        <v>0</v>
      </c>
      <c r="L91" s="348"/>
      <c r="M91" s="464" t="n">
        <f aca="false">' Benchmark Schedule'!AC91</f>
        <v>0</v>
      </c>
      <c r="N91" s="464" t="n">
        <f aca="false">' Benchmark Schedule'!AD91</f>
        <v>0</v>
      </c>
      <c r="O91" s="464" t="n">
        <f aca="false">' Benchmark Schedule'!AE91</f>
        <v>0</v>
      </c>
      <c r="P91" s="464" t="n">
        <f aca="false">' Benchmark Schedule'!AF91</f>
        <v>0</v>
      </c>
      <c r="Q91" s="464" t="n">
        <f aca="false">' Benchmark Schedule'!AG91</f>
        <v>0</v>
      </c>
      <c r="R91" s="464" t="n">
        <f aca="false">' Benchmark Schedule'!AH91</f>
        <v>0</v>
      </c>
      <c r="S91" s="464" t="n">
        <f aca="false">' Benchmark Schedule'!AI91</f>
        <v>0</v>
      </c>
      <c r="T91" s="307" t="n">
        <f aca="false">' Benchmark Schedule'!AJ91</f>
        <v>0</v>
      </c>
      <c r="U91" s="464" t="n">
        <f aca="false">' Benchmark Schedule'!AK91</f>
        <v>0</v>
      </c>
      <c r="V91" s="464" t="n">
        <f aca="false">' Benchmark Schedule'!AL91</f>
        <v>0</v>
      </c>
      <c r="W91" s="464" t="n">
        <f aca="false">' Benchmark Schedule'!AM91</f>
        <v>0</v>
      </c>
      <c r="X91" s="464" t="n">
        <f aca="false">' Benchmark Schedule'!AN91</f>
        <v>0</v>
      </c>
      <c r="Y91" s="464" t="n">
        <f aca="false">' Benchmark Schedule'!AO91</f>
        <v>0</v>
      </c>
      <c r="Z91" s="464" t="n">
        <f aca="false">' Benchmark Schedule'!AP91</f>
        <v>0</v>
      </c>
      <c r="AA91" s="464" t="n">
        <f aca="false">' Benchmark Schedule'!AQ91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434"/>
      <c r="AW91" s="434"/>
      <c r="AX91" s="434"/>
      <c r="AY91" s="434"/>
      <c r="AZ91" s="434"/>
      <c r="BA91" s="434"/>
      <c r="BB91" s="434"/>
      <c r="BC91" s="434"/>
      <c r="BD91" s="0"/>
      <c r="BE91" s="289"/>
      <c r="BF91" s="289"/>
      <c r="BG91" s="289"/>
      <c r="BH91" s="289"/>
      <c r="BI91" s="177"/>
      <c r="BJ91" s="293"/>
      <c r="BK91" s="293"/>
      <c r="BL91" s="177"/>
      <c r="DN91" s="293"/>
      <c r="DO91" s="184"/>
    </row>
    <row r="92" customFormat="false" ht="10.1" hidden="false" customHeight="true" outlineLevel="0" collapsed="false">
      <c r="A92" s="312"/>
      <c r="B92" s="308"/>
      <c r="C92" s="308"/>
      <c r="D92" s="269"/>
      <c r="E92" s="490"/>
      <c r="F92" s="465"/>
      <c r="G92" s="465"/>
      <c r="H92" s="293"/>
      <c r="I92" s="500"/>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434"/>
      <c r="AW92" s="434"/>
      <c r="AX92" s="434"/>
      <c r="AY92" s="434"/>
      <c r="AZ92" s="434"/>
      <c r="BA92" s="434"/>
      <c r="BB92" s="434"/>
      <c r="BC92" s="434"/>
      <c r="BD92" s="0"/>
      <c r="BE92" s="289"/>
      <c r="BF92" s="289"/>
      <c r="BG92" s="289"/>
      <c r="BH92" s="289"/>
      <c r="BI92" s="177"/>
      <c r="BJ92" s="293"/>
      <c r="BK92" s="293"/>
      <c r="BL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490" t="n">
        <f aca="false">'Master Pay Period 1'!E93</f>
        <v>12</v>
      </c>
      <c r="F93" s="491" t="n">
        <f aca="false">'Master Pay Period 1'!F93</f>
        <v>0</v>
      </c>
      <c r="G93" s="492" t="str">
        <f aca="false">'Master Pay Period 1'!G93</f>
        <v>RRT</v>
      </c>
      <c r="H93" s="493" t="str">
        <f aca="false">'Master Pay Period 1'!H93</f>
        <v>7p-7:30a</v>
      </c>
      <c r="I93" s="494" t="n">
        <f aca="false">'Master Pay Period 1'!I93</f>
        <v>0</v>
      </c>
      <c r="J93" s="317" t="n">
        <f aca="false">AF93/80</f>
        <v>0</v>
      </c>
      <c r="K93" s="347" t="n">
        <f aca="false">E93*AN93</f>
        <v>0</v>
      </c>
      <c r="L93" s="348"/>
      <c r="M93" s="464" t="n">
        <f aca="false">' Benchmark Schedule'!AC93</f>
        <v>0</v>
      </c>
      <c r="N93" s="464" t="n">
        <f aca="false">' Benchmark Schedule'!AD93</f>
        <v>0</v>
      </c>
      <c r="O93" s="464" t="n">
        <f aca="false">' Benchmark Schedule'!AE93</f>
        <v>0</v>
      </c>
      <c r="P93" s="464" t="n">
        <f aca="false">' Benchmark Schedule'!AF93</f>
        <v>0</v>
      </c>
      <c r="Q93" s="464" t="n">
        <f aca="false">' Benchmark Schedule'!AG93</f>
        <v>0</v>
      </c>
      <c r="R93" s="464" t="n">
        <f aca="false">' Benchmark Schedule'!AH93</f>
        <v>0</v>
      </c>
      <c r="S93" s="464" t="n">
        <f aca="false">' Benchmark Schedule'!AI93</f>
        <v>0</v>
      </c>
      <c r="T93" s="307" t="n">
        <f aca="false">' Benchmark Schedule'!AJ93</f>
        <v>0</v>
      </c>
      <c r="U93" s="464" t="n">
        <f aca="false">' Benchmark Schedule'!AK93</f>
        <v>0</v>
      </c>
      <c r="V93" s="464" t="n">
        <f aca="false">' Benchmark Schedule'!AL93</f>
        <v>0</v>
      </c>
      <c r="W93" s="464" t="n">
        <f aca="false">' Benchmark Schedule'!AM93</f>
        <v>0</v>
      </c>
      <c r="X93" s="464" t="n">
        <f aca="false">' Benchmark Schedule'!AN93</f>
        <v>0</v>
      </c>
      <c r="Y93" s="464" t="n">
        <f aca="false">' Benchmark Schedule'!AO93</f>
        <v>0</v>
      </c>
      <c r="Z93" s="464" t="n">
        <f aca="false">' Benchmark Schedule'!AP93</f>
        <v>0</v>
      </c>
      <c r="AA93" s="464" t="n">
        <f aca="false">' Benchmark Schedule'!AQ93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434"/>
      <c r="AW93" s="434"/>
      <c r="AX93" s="434"/>
      <c r="AY93" s="434"/>
      <c r="AZ93" s="434"/>
      <c r="BA93" s="434"/>
      <c r="BB93" s="434"/>
      <c r="BC93" s="434"/>
      <c r="BD93" s="0"/>
      <c r="BE93" s="289"/>
      <c r="BF93" s="289"/>
      <c r="BG93" s="289"/>
      <c r="BH93" s="289"/>
      <c r="BI93" s="177"/>
      <c r="BJ93" s="293"/>
      <c r="BK93" s="293"/>
      <c r="BL93" s="177"/>
      <c r="DN93" s="293"/>
      <c r="DO93" s="184"/>
    </row>
    <row r="94" customFormat="false" ht="10.1" hidden="false" customHeight="true" outlineLevel="0" collapsed="false">
      <c r="A94" s="312"/>
      <c r="B94" s="308"/>
      <c r="C94" s="308"/>
      <c r="D94" s="269"/>
      <c r="E94" s="490"/>
      <c r="F94" s="465"/>
      <c r="G94" s="229"/>
      <c r="H94" s="293"/>
      <c r="I94" s="500"/>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434"/>
      <c r="AW94" s="434"/>
      <c r="AX94" s="434"/>
      <c r="AY94" s="434"/>
      <c r="AZ94" s="434"/>
      <c r="BA94" s="434"/>
      <c r="BB94" s="434"/>
      <c r="BC94" s="434"/>
      <c r="BD94" s="0"/>
      <c r="BE94" s="289"/>
      <c r="BF94" s="289"/>
      <c r="BG94" s="289"/>
      <c r="BH94" s="289"/>
      <c r="BI94" s="177"/>
      <c r="BJ94" s="293"/>
      <c r="BK94" s="293"/>
      <c r="BL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490" t="n">
        <f aca="false">'Master Pay Period 1'!E95</f>
        <v>12</v>
      </c>
      <c r="F95" s="491" t="n">
        <f aca="false">'Master Pay Period 1'!F95</f>
        <v>0</v>
      </c>
      <c r="G95" s="492" t="str">
        <f aca="false">'Master Pay Period 1'!G95</f>
        <v>RRT</v>
      </c>
      <c r="H95" s="493" t="str">
        <f aca="false">'Master Pay Period 1'!H95</f>
        <v>7p-7:30a</v>
      </c>
      <c r="I95" s="494" t="n">
        <f aca="false">'Master Pay Period 1'!I95</f>
        <v>0</v>
      </c>
      <c r="J95" s="317" t="n">
        <f aca="false">AF95/80</f>
        <v>0</v>
      </c>
      <c r="K95" s="347" t="n">
        <f aca="false">E95*AN95</f>
        <v>0</v>
      </c>
      <c r="L95" s="348"/>
      <c r="M95" s="464" t="n">
        <f aca="false">' Benchmark Schedule'!AC95</f>
        <v>0</v>
      </c>
      <c r="N95" s="464" t="n">
        <f aca="false">' Benchmark Schedule'!AD95</f>
        <v>0</v>
      </c>
      <c r="O95" s="464" t="n">
        <f aca="false">' Benchmark Schedule'!AE95</f>
        <v>0</v>
      </c>
      <c r="P95" s="464" t="n">
        <f aca="false">' Benchmark Schedule'!AF95</f>
        <v>0</v>
      </c>
      <c r="Q95" s="464" t="n">
        <f aca="false">' Benchmark Schedule'!AG95</f>
        <v>0</v>
      </c>
      <c r="R95" s="464" t="n">
        <f aca="false">' Benchmark Schedule'!AH95</f>
        <v>0</v>
      </c>
      <c r="S95" s="464" t="n">
        <f aca="false">' Benchmark Schedule'!AI95</f>
        <v>0</v>
      </c>
      <c r="T95" s="307" t="n">
        <f aca="false">' Benchmark Schedule'!AJ95</f>
        <v>0</v>
      </c>
      <c r="U95" s="464" t="n">
        <f aca="false">' Benchmark Schedule'!AK95</f>
        <v>0</v>
      </c>
      <c r="V95" s="464" t="n">
        <f aca="false">' Benchmark Schedule'!AL95</f>
        <v>0</v>
      </c>
      <c r="W95" s="464" t="n">
        <f aca="false">' Benchmark Schedule'!AM95</f>
        <v>0</v>
      </c>
      <c r="X95" s="464" t="n">
        <f aca="false">' Benchmark Schedule'!AN95</f>
        <v>0</v>
      </c>
      <c r="Y95" s="464" t="n">
        <f aca="false">' Benchmark Schedule'!AO95</f>
        <v>0</v>
      </c>
      <c r="Z95" s="464" t="n">
        <f aca="false">' Benchmark Schedule'!AP95</f>
        <v>0</v>
      </c>
      <c r="AA95" s="464" t="n">
        <f aca="false">' Benchmark Schedule'!AQ95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434"/>
      <c r="AW95" s="434"/>
      <c r="AX95" s="434"/>
      <c r="AY95" s="434"/>
      <c r="AZ95" s="434"/>
      <c r="BA95" s="434"/>
      <c r="BB95" s="434"/>
      <c r="BC95" s="434"/>
      <c r="BD95" s="0"/>
      <c r="BE95" s="289"/>
      <c r="BF95" s="289"/>
      <c r="BG95" s="289"/>
      <c r="BH95" s="289"/>
      <c r="BI95" s="177"/>
      <c r="BJ95" s="293"/>
      <c r="BK95" s="293"/>
      <c r="BL95" s="177"/>
      <c r="DN95" s="293"/>
      <c r="DO95" s="184"/>
    </row>
    <row r="96" customFormat="false" ht="10.1" hidden="false" customHeight="true" outlineLevel="0" collapsed="false">
      <c r="A96" s="312"/>
      <c r="B96" s="308"/>
      <c r="C96" s="308"/>
      <c r="D96" s="269"/>
      <c r="E96" s="490"/>
      <c r="F96" s="229"/>
      <c r="G96" s="465"/>
      <c r="H96" s="229"/>
      <c r="I96" s="497"/>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434"/>
      <c r="AW96" s="434"/>
      <c r="AX96" s="434"/>
      <c r="AY96" s="434"/>
      <c r="AZ96" s="434"/>
      <c r="BA96" s="434"/>
      <c r="BB96" s="434"/>
      <c r="BC96" s="434"/>
      <c r="BD96" s="0"/>
      <c r="BE96" s="289"/>
      <c r="BF96" s="289"/>
      <c r="BG96" s="289"/>
      <c r="BH96" s="289"/>
      <c r="BI96" s="177"/>
      <c r="BJ96" s="293"/>
      <c r="BK96" s="293"/>
      <c r="BL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490" t="n">
        <f aca="false">'Master Pay Period 1'!E97</f>
        <v>12</v>
      </c>
      <c r="F97" s="491" t="n">
        <f aca="false">'Master Pay Period 1'!F97</f>
        <v>0</v>
      </c>
      <c r="G97" s="492" t="str">
        <f aca="false">'Master Pay Period 1'!G97</f>
        <v>RRT</v>
      </c>
      <c r="H97" s="493" t="str">
        <f aca="false">'Master Pay Period 1'!H97</f>
        <v>7p-7:30a</v>
      </c>
      <c r="I97" s="494" t="n">
        <f aca="false">'Master Pay Period 1'!I97</f>
        <v>0</v>
      </c>
      <c r="J97" s="317" t="n">
        <f aca="false">AF97/80</f>
        <v>0</v>
      </c>
      <c r="K97" s="347" t="n">
        <f aca="false">E97*AN97</f>
        <v>0</v>
      </c>
      <c r="L97" s="348"/>
      <c r="M97" s="464" t="n">
        <f aca="false">' Benchmark Schedule'!AC97</f>
        <v>0</v>
      </c>
      <c r="N97" s="464" t="n">
        <f aca="false">' Benchmark Schedule'!AD97</f>
        <v>0</v>
      </c>
      <c r="O97" s="464" t="n">
        <f aca="false">' Benchmark Schedule'!AE97</f>
        <v>0</v>
      </c>
      <c r="P97" s="464" t="n">
        <f aca="false">' Benchmark Schedule'!AF97</f>
        <v>0</v>
      </c>
      <c r="Q97" s="464" t="n">
        <f aca="false">' Benchmark Schedule'!AG97</f>
        <v>0</v>
      </c>
      <c r="R97" s="464" t="n">
        <f aca="false">' Benchmark Schedule'!AH97</f>
        <v>0</v>
      </c>
      <c r="S97" s="464" t="n">
        <f aca="false">' Benchmark Schedule'!AI97</f>
        <v>0</v>
      </c>
      <c r="T97" s="307" t="n">
        <f aca="false">' Benchmark Schedule'!AJ97</f>
        <v>0</v>
      </c>
      <c r="U97" s="464" t="n">
        <f aca="false">' Benchmark Schedule'!AK97</f>
        <v>0</v>
      </c>
      <c r="V97" s="464" t="n">
        <f aca="false">' Benchmark Schedule'!AL97</f>
        <v>0</v>
      </c>
      <c r="W97" s="464" t="n">
        <f aca="false">' Benchmark Schedule'!AM97</f>
        <v>0</v>
      </c>
      <c r="X97" s="464" t="n">
        <f aca="false">' Benchmark Schedule'!AN97</f>
        <v>0</v>
      </c>
      <c r="Y97" s="464" t="n">
        <f aca="false">' Benchmark Schedule'!AO97</f>
        <v>0</v>
      </c>
      <c r="Z97" s="464" t="n">
        <f aca="false">' Benchmark Schedule'!AP97</f>
        <v>0</v>
      </c>
      <c r="AA97" s="507" t="n">
        <f aca="false">' Benchmark Schedule'!AQ97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434"/>
      <c r="AW97" s="434"/>
      <c r="AX97" s="434"/>
      <c r="AY97" s="434"/>
      <c r="AZ97" s="434"/>
      <c r="BA97" s="434"/>
      <c r="BB97" s="434"/>
      <c r="BC97" s="434"/>
      <c r="BD97" s="0"/>
      <c r="BE97" s="289"/>
      <c r="BF97" s="289"/>
      <c r="BG97" s="289"/>
      <c r="BH97" s="289"/>
      <c r="BI97" s="177"/>
      <c r="BJ97" s="293"/>
      <c r="BK97" s="293"/>
      <c r="BL97" s="177"/>
      <c r="DN97" s="293"/>
      <c r="DO97" s="184"/>
    </row>
    <row r="98" customFormat="false" ht="10.1" hidden="false" customHeight="true" outlineLevel="0" collapsed="false">
      <c r="A98" s="312"/>
      <c r="B98" s="308"/>
      <c r="C98" s="308"/>
      <c r="D98" s="269"/>
      <c r="E98" s="490"/>
      <c r="F98" s="229"/>
      <c r="G98" s="465"/>
      <c r="H98" s="293"/>
      <c r="I98" s="500"/>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434"/>
      <c r="AW98" s="434"/>
      <c r="AX98" s="434"/>
      <c r="AY98" s="434"/>
      <c r="AZ98" s="434"/>
      <c r="BA98" s="434"/>
      <c r="BB98" s="434"/>
      <c r="BC98" s="434"/>
      <c r="BD98" s="0"/>
      <c r="BE98" s="289"/>
      <c r="BF98" s="289"/>
      <c r="BG98" s="289"/>
      <c r="BH98" s="289"/>
      <c r="BI98" s="177"/>
      <c r="BJ98" s="274"/>
      <c r="BK98" s="274"/>
      <c r="BL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490" t="n">
        <f aca="false">'Master Pay Period 1'!E99</f>
        <v>12</v>
      </c>
      <c r="F99" s="491" t="n">
        <f aca="false">'Master Pay Period 1'!F99</f>
        <v>0</v>
      </c>
      <c r="G99" s="492" t="str">
        <f aca="false">'Master Pay Period 1'!G99</f>
        <v>RRT</v>
      </c>
      <c r="H99" s="493" t="str">
        <f aca="false">'Master Pay Period 1'!H99</f>
        <v>7p-7:30a</v>
      </c>
      <c r="I99" s="494" t="n">
        <f aca="false">'Master Pay Period 1'!I99</f>
        <v>0</v>
      </c>
      <c r="J99" s="317" t="n">
        <f aca="false">AF99/80</f>
        <v>0</v>
      </c>
      <c r="K99" s="347" t="n">
        <f aca="false">E99*AN99</f>
        <v>0</v>
      </c>
      <c r="L99" s="348"/>
      <c r="M99" s="464" t="n">
        <f aca="false">' Benchmark Schedule'!AC99</f>
        <v>0</v>
      </c>
      <c r="N99" s="464" t="n">
        <f aca="false">' Benchmark Schedule'!AD99</f>
        <v>0</v>
      </c>
      <c r="O99" s="464" t="n">
        <f aca="false">' Benchmark Schedule'!AE99</f>
        <v>0</v>
      </c>
      <c r="P99" s="464" t="n">
        <f aca="false">' Benchmark Schedule'!AF99</f>
        <v>0</v>
      </c>
      <c r="Q99" s="464" t="n">
        <f aca="false">' Benchmark Schedule'!AG99</f>
        <v>0</v>
      </c>
      <c r="R99" s="464" t="n">
        <f aca="false">' Benchmark Schedule'!AH99</f>
        <v>0</v>
      </c>
      <c r="S99" s="464" t="n">
        <f aca="false">' Benchmark Schedule'!AI99</f>
        <v>0</v>
      </c>
      <c r="T99" s="307" t="n">
        <f aca="false">' Benchmark Schedule'!AJ99</f>
        <v>0</v>
      </c>
      <c r="U99" s="464" t="n">
        <f aca="false">' Benchmark Schedule'!AK99</f>
        <v>0</v>
      </c>
      <c r="V99" s="464" t="n">
        <f aca="false">' Benchmark Schedule'!AL99</f>
        <v>0</v>
      </c>
      <c r="W99" s="464" t="n">
        <f aca="false">' Benchmark Schedule'!AM99</f>
        <v>0</v>
      </c>
      <c r="X99" s="464" t="n">
        <f aca="false">' Benchmark Schedule'!AN99</f>
        <v>0</v>
      </c>
      <c r="Y99" s="464" t="n">
        <f aca="false">' Benchmark Schedule'!AO99</f>
        <v>0</v>
      </c>
      <c r="Z99" s="464" t="n">
        <f aca="false">' Benchmark Schedule'!AP99</f>
        <v>0</v>
      </c>
      <c r="AA99" s="464" t="n">
        <f aca="false">' Benchmark Schedule'!AQ99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434"/>
      <c r="AW99" s="434"/>
      <c r="AX99" s="434"/>
      <c r="AY99" s="434"/>
      <c r="AZ99" s="434"/>
      <c r="BA99" s="434"/>
      <c r="BB99" s="434"/>
      <c r="BC99" s="434"/>
      <c r="BD99" s="0"/>
      <c r="BE99" s="289"/>
      <c r="BF99" s="289"/>
      <c r="BG99" s="289"/>
      <c r="BH99" s="289"/>
      <c r="BI99" s="177"/>
      <c r="BJ99" s="274"/>
      <c r="BK99" s="274"/>
      <c r="BL99" s="177"/>
      <c r="DN99" s="274"/>
      <c r="DO99" s="184"/>
    </row>
    <row r="100" customFormat="false" ht="10.1" hidden="false" customHeight="true" outlineLevel="0" collapsed="false">
      <c r="A100" s="312"/>
      <c r="B100" s="308"/>
      <c r="C100" s="308"/>
      <c r="D100" s="269"/>
      <c r="E100" s="490"/>
      <c r="F100" s="465"/>
      <c r="G100" s="465"/>
      <c r="H100" s="293"/>
      <c r="I100" s="500"/>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434"/>
      <c r="AW100" s="434"/>
      <c r="AX100" s="434"/>
      <c r="AY100" s="434"/>
      <c r="AZ100" s="434"/>
      <c r="BA100" s="434"/>
      <c r="BB100" s="434"/>
      <c r="BC100" s="434"/>
      <c r="BD100" s="0"/>
      <c r="BE100" s="289"/>
      <c r="BF100" s="289"/>
      <c r="BG100" s="289"/>
      <c r="BH100" s="289"/>
      <c r="BI100" s="177"/>
      <c r="BJ100" s="378"/>
      <c r="BK100" s="378"/>
      <c r="BL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490" t="n">
        <f aca="false">'Master Pay Period 1'!E101</f>
        <v>12</v>
      </c>
      <c r="F101" s="491" t="n">
        <f aca="false">'Master Pay Period 1'!F101</f>
        <v>0</v>
      </c>
      <c r="G101" s="492" t="str">
        <f aca="false">'Master Pay Period 1'!G101</f>
        <v>CRT</v>
      </c>
      <c r="H101" s="493" t="str">
        <f aca="false">'Master Pay Period 1'!H101</f>
        <v>7p-7:30a</v>
      </c>
      <c r="I101" s="494" t="n">
        <f aca="false">'Master Pay Period 1'!I101</f>
        <v>0</v>
      </c>
      <c r="J101" s="317" t="n">
        <f aca="false">AF101/80</f>
        <v>0</v>
      </c>
      <c r="K101" s="347" t="n">
        <f aca="false">E101*AN101</f>
        <v>0</v>
      </c>
      <c r="L101" s="348"/>
      <c r="M101" s="464" t="n">
        <f aca="false">' Benchmark Schedule'!AC101</f>
        <v>0</v>
      </c>
      <c r="N101" s="464" t="n">
        <f aca="false">' Benchmark Schedule'!AD101</f>
        <v>0</v>
      </c>
      <c r="O101" s="464" t="n">
        <f aca="false">' Benchmark Schedule'!AE101</f>
        <v>0</v>
      </c>
      <c r="P101" s="464" t="n">
        <f aca="false">' Benchmark Schedule'!AF101</f>
        <v>0</v>
      </c>
      <c r="Q101" s="464" t="n">
        <f aca="false">' Benchmark Schedule'!AG101</f>
        <v>0</v>
      </c>
      <c r="R101" s="464" t="n">
        <f aca="false">' Benchmark Schedule'!AH101</f>
        <v>0</v>
      </c>
      <c r="S101" s="464" t="n">
        <f aca="false">' Benchmark Schedule'!AI101</f>
        <v>0</v>
      </c>
      <c r="T101" s="307" t="n">
        <f aca="false">' Benchmark Schedule'!AJ101</f>
        <v>0</v>
      </c>
      <c r="U101" s="464" t="n">
        <f aca="false">' Benchmark Schedule'!AK101</f>
        <v>0</v>
      </c>
      <c r="V101" s="464" t="n">
        <f aca="false">' Benchmark Schedule'!AL101</f>
        <v>0</v>
      </c>
      <c r="W101" s="464" t="n">
        <f aca="false">' Benchmark Schedule'!AM101</f>
        <v>0</v>
      </c>
      <c r="X101" s="464" t="n">
        <f aca="false">' Benchmark Schedule'!AN101</f>
        <v>0</v>
      </c>
      <c r="Y101" s="464" t="n">
        <f aca="false">' Benchmark Schedule'!AO101</f>
        <v>0</v>
      </c>
      <c r="Z101" s="464" t="n">
        <f aca="false">' Benchmark Schedule'!AP101</f>
        <v>0</v>
      </c>
      <c r="AA101" s="464" t="n">
        <f aca="false">' Benchmark Schedule'!AQ101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434"/>
      <c r="AW101" s="434"/>
      <c r="AX101" s="434"/>
      <c r="AY101" s="434"/>
      <c r="AZ101" s="434"/>
      <c r="BA101" s="434"/>
      <c r="BB101" s="434"/>
      <c r="BC101" s="434"/>
      <c r="BD101" s="0"/>
      <c r="BE101" s="289"/>
      <c r="BF101" s="289"/>
      <c r="BG101" s="289"/>
      <c r="BH101" s="289"/>
      <c r="BI101" s="177"/>
      <c r="BJ101" s="378"/>
      <c r="BK101" s="378"/>
      <c r="BL101" s="177"/>
      <c r="DN101" s="378"/>
      <c r="DO101" s="184"/>
    </row>
    <row r="102" customFormat="false" ht="10.1" hidden="false" customHeight="true" outlineLevel="0" collapsed="false">
      <c r="A102" s="312"/>
      <c r="B102" s="221"/>
      <c r="C102" s="235"/>
      <c r="D102" s="171"/>
      <c r="E102" s="490"/>
      <c r="F102" s="230"/>
      <c r="G102" s="230"/>
      <c r="H102" s="230"/>
      <c r="I102" s="503"/>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434"/>
      <c r="AW102" s="434"/>
      <c r="AX102" s="434"/>
      <c r="AY102" s="434"/>
      <c r="AZ102" s="434"/>
      <c r="BA102" s="434"/>
      <c r="BB102" s="434"/>
      <c r="BC102" s="434"/>
      <c r="BD102" s="0"/>
      <c r="BE102" s="289"/>
      <c r="BF102" s="289"/>
      <c r="BG102" s="289"/>
      <c r="BH102" s="289"/>
      <c r="BI102" s="177"/>
      <c r="BJ102" s="378"/>
      <c r="BK102" s="378"/>
      <c r="BL102" s="177"/>
      <c r="DN102" s="378"/>
    </row>
    <row r="103" customFormat="false" ht="10.1" hidden="false" customHeight="true" outlineLevel="0" collapsed="false">
      <c r="A103" s="312"/>
      <c r="B103" s="308"/>
      <c r="C103" s="308"/>
      <c r="D103" s="269"/>
      <c r="E103" s="490"/>
      <c r="F103" s="229"/>
      <c r="G103" s="229"/>
      <c r="H103" s="229"/>
      <c r="I103" s="497"/>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434"/>
      <c r="AW103" s="434"/>
      <c r="AX103" s="434"/>
      <c r="AY103" s="434"/>
      <c r="AZ103" s="434"/>
      <c r="BA103" s="434"/>
      <c r="BB103" s="434"/>
      <c r="BC103" s="434"/>
      <c r="BD103" s="0"/>
      <c r="BE103" s="289"/>
      <c r="BF103" s="289"/>
      <c r="BG103" s="289"/>
      <c r="BH103" s="289"/>
      <c r="BI103" s="177"/>
      <c r="BJ103" s="378"/>
      <c r="BK103" s="378"/>
      <c r="BL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490" t="n">
        <f aca="false">'Master Pay Period 1'!E104</f>
        <v>8</v>
      </c>
      <c r="F104" s="491" t="n">
        <f aca="false">'Master Pay Period 1'!F104</f>
        <v>0</v>
      </c>
      <c r="G104" s="492" t="str">
        <f aca="false">'Master Pay Period 1'!G104</f>
        <v>RRT</v>
      </c>
      <c r="H104" s="493" t="str">
        <f aca="false">'Master Pay Period 1'!H104</f>
        <v>11p-7:30a</v>
      </c>
      <c r="I104" s="494" t="n">
        <f aca="false">'Master Pay Period 1'!I104</f>
        <v>0</v>
      </c>
      <c r="J104" s="317" t="n">
        <f aca="false">AF104/80</f>
        <v>0</v>
      </c>
      <c r="K104" s="347" t="n">
        <f aca="false">E104*AN104</f>
        <v>0</v>
      </c>
      <c r="L104" s="348"/>
      <c r="M104" s="464" t="n">
        <f aca="false">' Benchmark Schedule'!AC104</f>
        <v>0</v>
      </c>
      <c r="N104" s="464" t="n">
        <f aca="false">' Benchmark Schedule'!AD104</f>
        <v>0</v>
      </c>
      <c r="O104" s="464" t="n">
        <f aca="false">' Benchmark Schedule'!AE104</f>
        <v>0</v>
      </c>
      <c r="P104" s="464" t="n">
        <f aca="false">' Benchmark Schedule'!AF104</f>
        <v>0</v>
      </c>
      <c r="Q104" s="464" t="n">
        <f aca="false">' Benchmark Schedule'!AG104</f>
        <v>0</v>
      </c>
      <c r="R104" s="464" t="n">
        <f aca="false">' Benchmark Schedule'!AH104</f>
        <v>0</v>
      </c>
      <c r="S104" s="464" t="n">
        <f aca="false">' Benchmark Schedule'!AI104</f>
        <v>0</v>
      </c>
      <c r="T104" s="307" t="n">
        <f aca="false">' Benchmark Schedule'!AJ104</f>
        <v>0</v>
      </c>
      <c r="U104" s="464" t="n">
        <f aca="false">' Benchmark Schedule'!AK104</f>
        <v>0</v>
      </c>
      <c r="V104" s="464" t="n">
        <f aca="false">' Benchmark Schedule'!AL104</f>
        <v>0</v>
      </c>
      <c r="W104" s="464" t="n">
        <f aca="false">' Benchmark Schedule'!AM104</f>
        <v>0</v>
      </c>
      <c r="X104" s="464" t="n">
        <f aca="false">' Benchmark Schedule'!AN104</f>
        <v>0</v>
      </c>
      <c r="Y104" s="464" t="n">
        <f aca="false">' Benchmark Schedule'!AO104</f>
        <v>0</v>
      </c>
      <c r="Z104" s="464" t="n">
        <f aca="false">' Benchmark Schedule'!AP104</f>
        <v>0</v>
      </c>
      <c r="AA104" s="464" t="n">
        <f aca="false">' Benchmark Schedule'!AQ104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434"/>
      <c r="AW104" s="434"/>
      <c r="AX104" s="434"/>
      <c r="AY104" s="434"/>
      <c r="AZ104" s="434"/>
      <c r="BA104" s="434"/>
      <c r="BB104" s="434"/>
      <c r="BC104" s="434"/>
      <c r="BD104" s="0"/>
      <c r="BE104" s="289"/>
      <c r="BF104" s="289"/>
      <c r="BG104" s="289"/>
      <c r="BH104" s="289"/>
      <c r="BI104" s="177"/>
      <c r="BJ104" s="293"/>
      <c r="BK104" s="293"/>
      <c r="BL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490"/>
      <c r="F105" s="229"/>
      <c r="G105" s="465"/>
      <c r="H105" s="223"/>
      <c r="I105" s="500"/>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434"/>
      <c r="AW105" s="434"/>
      <c r="AX105" s="434"/>
      <c r="AY105" s="434"/>
      <c r="AZ105" s="434"/>
      <c r="BA105" s="434"/>
      <c r="BB105" s="434"/>
      <c r="BC105" s="434"/>
      <c r="BD105" s="0"/>
      <c r="BE105" s="289"/>
      <c r="BF105" s="289"/>
      <c r="BG105" s="289"/>
      <c r="BH105" s="289"/>
      <c r="BI105" s="177"/>
      <c r="BJ105" s="293"/>
      <c r="BK105" s="293"/>
      <c r="BL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490" t="n">
        <f aca="false">'Master Pay Period 1'!E106</f>
        <v>8</v>
      </c>
      <c r="F106" s="491" t="n">
        <f aca="false">'Master Pay Period 1'!F106</f>
        <v>0</v>
      </c>
      <c r="G106" s="492" t="str">
        <f aca="false">'Master Pay Period 1'!G106</f>
        <v>RRT</v>
      </c>
      <c r="H106" s="493" t="str">
        <f aca="false">'Master Pay Period 1'!H106</f>
        <v>11p-7:30a</v>
      </c>
      <c r="I106" s="494" t="n">
        <f aca="false">'Master Pay Period 1'!I106</f>
        <v>0</v>
      </c>
      <c r="J106" s="317" t="n">
        <f aca="false">AF106/80</f>
        <v>0</v>
      </c>
      <c r="K106" s="347" t="n">
        <f aca="false">E106*AN106</f>
        <v>0</v>
      </c>
      <c r="L106" s="348"/>
      <c r="M106" s="464" t="n">
        <f aca="false">' Benchmark Schedule'!AC106</f>
        <v>0</v>
      </c>
      <c r="N106" s="464" t="n">
        <f aca="false">' Benchmark Schedule'!AD106</f>
        <v>0</v>
      </c>
      <c r="O106" s="464" t="n">
        <f aca="false">' Benchmark Schedule'!AE106</f>
        <v>0</v>
      </c>
      <c r="P106" s="464" t="n">
        <f aca="false">' Benchmark Schedule'!AF106</f>
        <v>0</v>
      </c>
      <c r="Q106" s="464" t="n">
        <f aca="false">' Benchmark Schedule'!AG106</f>
        <v>0</v>
      </c>
      <c r="R106" s="464" t="n">
        <f aca="false">' Benchmark Schedule'!AH106</f>
        <v>0</v>
      </c>
      <c r="S106" s="464" t="n">
        <f aca="false">' Benchmark Schedule'!AI106</f>
        <v>0</v>
      </c>
      <c r="T106" s="307" t="n">
        <f aca="false">' Benchmark Schedule'!AJ106</f>
        <v>0</v>
      </c>
      <c r="U106" s="464" t="n">
        <f aca="false">' Benchmark Schedule'!AK106</f>
        <v>0</v>
      </c>
      <c r="V106" s="464" t="n">
        <f aca="false">' Benchmark Schedule'!AL106</f>
        <v>0</v>
      </c>
      <c r="W106" s="464" t="n">
        <f aca="false">' Benchmark Schedule'!AM106</f>
        <v>0</v>
      </c>
      <c r="X106" s="464" t="n">
        <f aca="false">' Benchmark Schedule'!AN106</f>
        <v>0</v>
      </c>
      <c r="Y106" s="464" t="n">
        <f aca="false">' Benchmark Schedule'!AO106</f>
        <v>0</v>
      </c>
      <c r="Z106" s="464" t="n">
        <f aca="false">' Benchmark Schedule'!AP106</f>
        <v>0</v>
      </c>
      <c r="AA106" s="464" t="n">
        <f aca="false">' Benchmark Schedule'!AQ106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434"/>
      <c r="AW106" s="434"/>
      <c r="AX106" s="434"/>
      <c r="AY106" s="434"/>
      <c r="AZ106" s="434"/>
      <c r="BA106" s="434"/>
      <c r="BB106" s="434"/>
      <c r="BC106" s="434"/>
      <c r="BD106" s="0"/>
      <c r="BE106" s="289"/>
      <c r="BF106" s="289"/>
      <c r="BG106" s="289"/>
      <c r="BH106" s="289"/>
      <c r="BI106" s="177"/>
      <c r="BJ106" s="293"/>
      <c r="BK106" s="293"/>
      <c r="BL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2</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434"/>
      <c r="AW107" s="434"/>
      <c r="AX107" s="434"/>
      <c r="AY107" s="434"/>
      <c r="AZ107" s="434"/>
      <c r="BA107" s="434"/>
      <c r="BB107" s="434"/>
      <c r="BC107" s="434"/>
      <c r="BD107" s="0"/>
      <c r="BE107" s="289"/>
      <c r="BF107" s="289"/>
      <c r="BG107" s="289"/>
      <c r="BH107" s="289"/>
      <c r="BI107" s="177"/>
      <c r="BJ107" s="293"/>
      <c r="BK107" s="293"/>
      <c r="BL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str">
        <f aca="false">M22</f>
        <v>January</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434"/>
      <c r="AW108" s="434"/>
      <c r="AX108" s="434"/>
      <c r="AY108" s="434"/>
      <c r="AZ108" s="434"/>
      <c r="BA108" s="434"/>
      <c r="BB108" s="434"/>
      <c r="BC108" s="434"/>
      <c r="BD108" s="0"/>
      <c r="BE108" s="289"/>
      <c r="BF108" s="289"/>
      <c r="BG108" s="289"/>
      <c r="BH108" s="289"/>
      <c r="BI108" s="177"/>
      <c r="BJ108" s="274"/>
      <c r="BK108" s="274"/>
      <c r="BL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13</v>
      </c>
      <c r="N109" s="37" t="n">
        <f aca="false">N23</f>
        <v>14</v>
      </c>
      <c r="O109" s="37" t="n">
        <f aca="false">O23</f>
        <v>15</v>
      </c>
      <c r="P109" s="37" t="n">
        <f aca="false">P23</f>
        <v>16</v>
      </c>
      <c r="Q109" s="37" t="n">
        <f aca="false">Q23</f>
        <v>17</v>
      </c>
      <c r="R109" s="37" t="n">
        <f aca="false">R23</f>
        <v>18</v>
      </c>
      <c r="S109" s="37" t="n">
        <f aca="false">S23</f>
        <v>19</v>
      </c>
      <c r="T109" s="0"/>
      <c r="U109" s="37" t="n">
        <f aca="false">U23</f>
        <v>20</v>
      </c>
      <c r="V109" s="37" t="n">
        <f aca="false">V23</f>
        <v>21</v>
      </c>
      <c r="W109" s="37" t="n">
        <f aca="false">W23</f>
        <v>22</v>
      </c>
      <c r="X109" s="37" t="n">
        <f aca="false">X23</f>
        <v>23</v>
      </c>
      <c r="Y109" s="37" t="n">
        <f aca="false">Y23</f>
        <v>24</v>
      </c>
      <c r="Z109" s="37" t="n">
        <f aca="false">Z23</f>
        <v>25</v>
      </c>
      <c r="AA109" s="37" t="n">
        <f aca="false">AA23</f>
        <v>26</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434"/>
      <c r="AW109" s="434"/>
      <c r="AX109" s="434"/>
      <c r="AY109" s="434"/>
      <c r="AZ109" s="434"/>
      <c r="BA109" s="434"/>
      <c r="BB109" s="434"/>
      <c r="BC109" s="434"/>
      <c r="BD109" s="0"/>
      <c r="BE109" s="289"/>
      <c r="BF109" s="289"/>
      <c r="BG109" s="289"/>
      <c r="BH109" s="289"/>
      <c r="BI109" s="177"/>
      <c r="BJ109" s="274"/>
      <c r="BK109" s="274"/>
      <c r="BL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434"/>
      <c r="AW110" s="434"/>
      <c r="AX110" s="434"/>
      <c r="AY110" s="434"/>
      <c r="AZ110" s="434"/>
      <c r="BA110" s="434"/>
      <c r="BB110" s="434"/>
      <c r="BC110" s="434"/>
      <c r="BD110" s="0"/>
      <c r="BE110" s="289"/>
      <c r="BF110" s="289"/>
      <c r="BG110" s="289"/>
      <c r="BH110" s="289"/>
      <c r="BI110" s="177"/>
      <c r="BJ110" s="378"/>
      <c r="BK110" s="378"/>
      <c r="BL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434"/>
      <c r="AW111" s="434"/>
      <c r="AX111" s="434"/>
      <c r="AY111" s="434"/>
      <c r="AZ111" s="434"/>
      <c r="BA111" s="434"/>
      <c r="BB111" s="434"/>
      <c r="BC111" s="434"/>
      <c r="BD111" s="0"/>
      <c r="BE111" s="289"/>
      <c r="BF111" s="289"/>
      <c r="BG111" s="289"/>
      <c r="BH111" s="289"/>
      <c r="BI111" s="177"/>
      <c r="BJ111" s="378"/>
      <c r="BK111" s="378"/>
      <c r="BL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434"/>
      <c r="AW112" s="434"/>
      <c r="AX112" s="434"/>
      <c r="AY112" s="434"/>
      <c r="AZ112" s="434"/>
      <c r="BA112" s="434"/>
      <c r="BB112" s="434"/>
      <c r="BC112" s="434"/>
      <c r="BD112" s="0"/>
      <c r="BE112" s="475"/>
      <c r="BF112" s="475"/>
      <c r="BG112" s="475"/>
      <c r="BH112" s="475"/>
      <c r="BI112" s="162"/>
      <c r="BJ112" s="162"/>
      <c r="BK112" s="162"/>
      <c r="BL112" s="177"/>
      <c r="DN112" s="162"/>
    </row>
    <row r="113" customFormat="false" ht="14.4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434"/>
      <c r="AW113" s="434"/>
      <c r="AX113" s="434"/>
      <c r="AY113" s="434"/>
      <c r="AZ113" s="434"/>
      <c r="BA113" s="434"/>
      <c r="BB113" s="434"/>
      <c r="BC113" s="434"/>
      <c r="BD113" s="0"/>
      <c r="BE113" s="465"/>
      <c r="BF113" s="465"/>
      <c r="BG113" s="465"/>
      <c r="BH113" s="465"/>
      <c r="BI113" s="307"/>
      <c r="BJ113" s="307"/>
      <c r="BK113" s="307"/>
      <c r="BL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434"/>
      <c r="AW114" s="434"/>
      <c r="AX114" s="434"/>
      <c r="AY114" s="434"/>
      <c r="AZ114" s="434"/>
      <c r="BA114" s="434"/>
      <c r="BB114" s="434"/>
      <c r="BC114" s="434"/>
      <c r="BD114" s="0"/>
      <c r="BE114" s="465"/>
      <c r="BF114" s="465"/>
      <c r="BG114" s="465"/>
      <c r="BH114" s="307"/>
      <c r="BI114" s="307"/>
      <c r="BJ114" s="307"/>
      <c r="BK114" s="307"/>
      <c r="BL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434"/>
      <c r="AW115" s="434"/>
      <c r="AX115" s="434"/>
      <c r="AY115" s="434"/>
      <c r="AZ115" s="434"/>
      <c r="BA115" s="434"/>
      <c r="BB115" s="434"/>
      <c r="BC115" s="434"/>
      <c r="BD115" s="0"/>
      <c r="BE115" s="465"/>
      <c r="BF115" s="465"/>
      <c r="BG115" s="465"/>
      <c r="BH115" s="307"/>
      <c r="BI115" s="307"/>
      <c r="BJ115" s="307"/>
      <c r="BK115" s="307"/>
      <c r="BL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434"/>
      <c r="AW116" s="434"/>
      <c r="AX116" s="434"/>
      <c r="AY116" s="434"/>
      <c r="AZ116" s="434"/>
      <c r="BA116" s="434"/>
      <c r="BB116" s="434"/>
      <c r="BC116" s="434"/>
      <c r="BD116" s="0"/>
      <c r="BE116" s="307"/>
      <c r="BF116" s="307"/>
      <c r="BG116" s="307"/>
      <c r="BH116" s="307"/>
      <c r="BI116" s="307"/>
      <c r="BJ116" s="307"/>
      <c r="BK116" s="307"/>
      <c r="BL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434"/>
      <c r="AW117" s="434"/>
      <c r="AX117" s="434"/>
      <c r="AY117" s="434"/>
      <c r="AZ117" s="434"/>
      <c r="BA117" s="434"/>
      <c r="BB117" s="434"/>
      <c r="BC117" s="434"/>
      <c r="BD117" s="0"/>
      <c r="BE117" s="266"/>
      <c r="BF117" s="268"/>
      <c r="BG117" s="268"/>
      <c r="BH117" s="268"/>
      <c r="BI117" s="162"/>
      <c r="BJ117" s="467"/>
      <c r="BK117" s="467"/>
      <c r="BL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434"/>
      <c r="AW118" s="434"/>
      <c r="AX118" s="434"/>
      <c r="AY118" s="434"/>
      <c r="AZ118" s="434"/>
      <c r="BA118" s="434"/>
      <c r="BB118" s="434"/>
      <c r="BC118" s="434"/>
      <c r="BD118" s="0"/>
      <c r="BE118" s="266"/>
      <c r="BF118" s="266"/>
      <c r="BG118" s="266"/>
      <c r="BH118" s="266"/>
      <c r="BI118" s="162"/>
      <c r="BJ118" s="467"/>
      <c r="BK118" s="467"/>
      <c r="BL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434"/>
      <c r="AW119" s="434"/>
      <c r="AX119" s="434"/>
      <c r="AY119" s="434"/>
      <c r="AZ119" s="434"/>
      <c r="BA119" s="434"/>
      <c r="BB119" s="434"/>
      <c r="BC119" s="434"/>
      <c r="BD119" s="0"/>
      <c r="BE119" s="293"/>
      <c r="BF119" s="293"/>
      <c r="BG119" s="293"/>
      <c r="BH119" s="293"/>
      <c r="BI119" s="162"/>
      <c r="BJ119" s="337"/>
      <c r="BK119" s="337"/>
      <c r="BL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434"/>
      <c r="AW120" s="434"/>
      <c r="AX120" s="434"/>
      <c r="AY120" s="434"/>
      <c r="AZ120" s="434"/>
      <c r="BA120" s="434"/>
      <c r="BB120" s="434"/>
      <c r="BC120" s="434"/>
      <c r="BD120" s="0"/>
      <c r="BE120" s="293"/>
      <c r="BF120" s="293"/>
      <c r="BG120" s="293"/>
      <c r="BH120" s="293"/>
      <c r="BI120" s="162"/>
      <c r="BJ120" s="337"/>
      <c r="BK120" s="337"/>
      <c r="BL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434"/>
      <c r="AW121" s="434"/>
      <c r="AX121" s="434"/>
      <c r="AY121" s="434"/>
      <c r="AZ121" s="434"/>
      <c r="BA121" s="434"/>
      <c r="BB121" s="434"/>
      <c r="BC121" s="434"/>
      <c r="BD121" s="0"/>
      <c r="BE121" s="69"/>
      <c r="BF121" s="69"/>
      <c r="BG121" s="69"/>
      <c r="BH121" s="69"/>
      <c r="BI121" s="69"/>
      <c r="BJ121" s="69"/>
      <c r="BK121" s="69"/>
      <c r="BL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434"/>
      <c r="AW122" s="434"/>
      <c r="AX122" s="434"/>
      <c r="AY122" s="434"/>
      <c r="AZ122" s="434"/>
      <c r="BA122" s="434"/>
      <c r="BB122" s="434"/>
      <c r="BC122" s="434"/>
      <c r="BD122" s="0"/>
      <c r="BE122" s="61"/>
      <c r="BF122" s="61"/>
      <c r="BG122" s="61"/>
      <c r="BH122" s="61"/>
      <c r="BI122" s="69"/>
      <c r="BJ122" s="61"/>
      <c r="BK122" s="61"/>
      <c r="BL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434"/>
      <c r="AW123" s="434"/>
      <c r="AX123" s="434"/>
      <c r="AY123" s="434"/>
      <c r="AZ123" s="434"/>
      <c r="BA123" s="434"/>
      <c r="BB123" s="434"/>
      <c r="BC123" s="434"/>
      <c r="BD123" s="0"/>
      <c r="BE123" s="61"/>
      <c r="BF123" s="61"/>
      <c r="BG123" s="61"/>
      <c r="BH123" s="61"/>
      <c r="BI123" s="69"/>
      <c r="BJ123" s="61"/>
      <c r="BK123" s="61"/>
      <c r="BL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434"/>
      <c r="AW124" s="434"/>
      <c r="AX124" s="434"/>
      <c r="AY124" s="434"/>
      <c r="AZ124" s="434"/>
      <c r="BA124" s="434"/>
      <c r="BB124" s="434"/>
      <c r="BC124" s="434"/>
      <c r="BD124" s="0"/>
      <c r="BE124" s="61"/>
      <c r="BF124" s="61"/>
      <c r="BG124" s="61"/>
      <c r="BH124" s="61"/>
      <c r="BI124" s="69"/>
      <c r="BJ124" s="61"/>
      <c r="BK124" s="61"/>
      <c r="BL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414" t="n">
        <f aca="false">M119/M123</f>
        <v>1</v>
      </c>
      <c r="N125" s="414" t="n">
        <f aca="false">N119/N123</f>
        <v>1.5</v>
      </c>
      <c r="O125" s="414" t="n">
        <f aca="false">O119/O123</f>
        <v>1.5</v>
      </c>
      <c r="P125" s="414" t="n">
        <f aca="false">P119/P123</f>
        <v>1.5</v>
      </c>
      <c r="Q125" s="414" t="n">
        <f aca="false">Q119/Q123</f>
        <v>1.5</v>
      </c>
      <c r="R125" s="414" t="n">
        <f aca="false">R119/R123</f>
        <v>1.5</v>
      </c>
      <c r="S125" s="414" t="n">
        <f aca="false">S119/S123</f>
        <v>1</v>
      </c>
      <c r="T125" s="415"/>
      <c r="U125" s="414" t="n">
        <f aca="false">U119/U123</f>
        <v>1</v>
      </c>
      <c r="V125" s="414" t="n">
        <f aca="false">V119/V123</f>
        <v>1.5</v>
      </c>
      <c r="W125" s="414" t="n">
        <f aca="false">W119/W123</f>
        <v>1.5</v>
      </c>
      <c r="X125" s="414" t="n">
        <f aca="false">X119/X123</f>
        <v>1.5</v>
      </c>
      <c r="Y125" s="414" t="n">
        <f aca="false">Y119/Y123</f>
        <v>1.5</v>
      </c>
      <c r="Z125" s="414" t="n">
        <f aca="false">Z119/Z123</f>
        <v>1.5</v>
      </c>
      <c r="AA125" s="414" t="n">
        <f aca="false">AA119/AA123</f>
        <v>1</v>
      </c>
      <c r="AB125" s="378"/>
      <c r="AC125" s="437"/>
      <c r="AD125" s="437"/>
      <c r="AE125" s="434"/>
      <c r="AF125" s="434"/>
      <c r="AG125" s="434"/>
      <c r="AH125" s="434"/>
      <c r="AI125" s="434"/>
      <c r="AJ125" s="434"/>
      <c r="AK125" s="434"/>
      <c r="AL125" s="434"/>
      <c r="AM125" s="434"/>
      <c r="AN125" s="434"/>
      <c r="BD125" s="277"/>
      <c r="BE125" s="61"/>
      <c r="BF125" s="61"/>
      <c r="BG125" s="61"/>
      <c r="BH125" s="61"/>
      <c r="BI125" s="69"/>
      <c r="BJ125" s="61"/>
      <c r="BK125" s="61"/>
      <c r="BL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430"/>
      <c r="AW126" s="430"/>
      <c r="AX126" s="430"/>
      <c r="AY126" s="430"/>
      <c r="AZ126" s="430"/>
      <c r="BA126" s="430"/>
      <c r="BB126" s="430"/>
      <c r="BC126" s="430"/>
      <c r="BD126" s="258"/>
      <c r="BE126" s="61"/>
      <c r="BF126" s="61"/>
      <c r="BG126" s="61"/>
      <c r="BH126" s="61"/>
      <c r="BI126" s="69"/>
      <c r="BJ126" s="61"/>
      <c r="BK126" s="61"/>
      <c r="BL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485" t="n">
        <f aca="false">((M115+M116+M117)*4)/M123</f>
        <v>1</v>
      </c>
      <c r="N127" s="485" t="n">
        <f aca="false">((N115+N116+N117)*4)/N123</f>
        <v>1</v>
      </c>
      <c r="O127" s="485" t="n">
        <f aca="false">((O115+O116+O117)*4)/O123</f>
        <v>1</v>
      </c>
      <c r="P127" s="485" t="n">
        <f aca="false">((P115+P116+P117)*4)/P123</f>
        <v>1</v>
      </c>
      <c r="Q127" s="485" t="n">
        <f aca="false">((Q115+Q116+Q117)*4)/Q123</f>
        <v>1</v>
      </c>
      <c r="R127" s="485" t="n">
        <f aca="false">((R115+R116+R117)*4)/R123</f>
        <v>1</v>
      </c>
      <c r="S127" s="485" t="n">
        <f aca="false">((S115+S116+S117)*4)/S123</f>
        <v>1</v>
      </c>
      <c r="T127" s="165"/>
      <c r="U127" s="485" t="n">
        <f aca="false">((U115+U116+U117)*4)/U123</f>
        <v>1</v>
      </c>
      <c r="V127" s="485" t="n">
        <f aca="false">((V115+V116+V117)*4)/V123</f>
        <v>1</v>
      </c>
      <c r="W127" s="485" t="n">
        <f aca="false">((W115+W116+W117)*4)/W123</f>
        <v>1</v>
      </c>
      <c r="X127" s="485" t="n">
        <f aca="false">((X115+X116+X117)*4)/X123</f>
        <v>1</v>
      </c>
      <c r="Y127" s="485" t="n">
        <f aca="false">((Y115+Y116+Y117)*4)/Y123</f>
        <v>1</v>
      </c>
      <c r="Z127" s="485" t="n">
        <f aca="false">((Z115+Z116+Z117)*4)/Z123</f>
        <v>1</v>
      </c>
      <c r="AA127" s="485"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1"/>
      <c r="BI127" s="69"/>
      <c r="BJ127" s="61"/>
      <c r="BK127" s="61"/>
      <c r="BL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M24:S24 U24:AA24">
    <cfRule type="expression" priority="2" aboveAverage="0" equalAverage="0" bottom="0" percent="0" rank="0" text="" dxfId="0">
      <formula>'Master Pay Period 2'!M112&lt;'Master Pay Period 2'!M112</formula>
    </cfRule>
    <cfRule type="expression" priority="3" aboveAverage="0" equalAverage="0" bottom="0" percent="0" rank="0" text="" dxfId="1">
      <formula>'Master Pay Period 2'!M112&gt;'Master Pay Period 2'!M112</formula>
    </cfRule>
  </conditionalFormatting>
  <conditionalFormatting sqref="M26:S26 U26:AA26 M29:S29 U29:AA29 M32:S32 U32:AA32 M34 O34:S34 U34:AA34 M36:S36 U36:AA36 M38:S38 U38:AA38 N40:S40 U40:AA40 M42:S42 U42:AA42 M44:S44 U44:AA44 M46:S46 U46:AA46 M48:S48 U48:AA48 M50:S50 U50:AA50 M52:S52 U52:AA52 M54:S54 U54:AA54 M56:S56 U56:AA56 M58:S58 U58:AA58 M60:S60 U60:AA60 M63:S63 U63:AA63 M66:S66 U66:AA66 M68:S68 U68:AA68 M71:S71 U71:AA71 M73:S73 U73:AA73 M75:S75 U75:AA75 M78:S78 U78:AA78 M80:S80 U80:AA80 M82:S82 U82:AA82 M84:S84 U84:AA84 M86:S86 U86:AA86 M88:S88 U88:AA88 M90:S90 U90:AA90 M92:S92 U92:AA92 M94:S94 U94:AA94 M96:S96 U96:AA96 M98:S98 U98:AA98 M100:S100 U100:AA100 M103:S103 U103:AA103 M105:S105 U105:AA105">
    <cfRule type="expression" priority="4" aboveAverage="0" equalAverage="0" bottom="0" percent="0" rank="0" text="" dxfId="0">
      <formula>(OR(M37="H",M37="V",M37="S"))</formula>
    </cfRule>
    <cfRule type="expression" priority="5" aboveAverage="0" equalAverage="0" bottom="0" percent="0" rank="0" text="" dxfId="1">
      <formula>M37&gt;0</formula>
    </cfRule>
  </conditionalFormatting>
  <conditionalFormatting sqref="M27:AA27 M30:AA30 M33:AA33 M35:AA35 M37:AA37 M39:AA39 M41:AA41 M43:AA43 M45:AA45 M47:AA47 M49:AA49 M51:AA51 M53:AA53 M55:AA55 M57:AA57 M59:AA59 M61:AA61 M64:AA64 M67:AA67 M69:AA69 M72:AA72 M74:AA74 M76:AA76 M79:AA79 M81:AA81 M83:AA83 M85:AA85 M87:AA87 M89:AA89 M91:AA91 M93:AA93 M95:AA95 M97:AA97 M99:AA99 M101:AA101 M104:AA104 M106:AA106">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28:AA28 M31:AA31 M62:AB62 M65:AB65 M77:AB77 M70:AB70 M102:AB102 T63 T66 T68 T70:T71 T73 T75 T103 T105 AB36:AB61 AB63:AB69 AB71:AB101 AB103:AB111 AC38:AD38 AC80:AD80 AC75:AD75 AC112:AD112 BE112:BH112">
    <cfRule type="cellIs" priority="9" operator="equal" aboveAverage="0" equalAverage="0" bottom="0" percent="0" rank="0" text="" dxfId="26">
      <formula>1</formula>
    </cfRule>
  </conditionalFormatting>
  <conditionalFormatting sqref="M40">
    <cfRule type="expression" priority="10" aboveAverage="0" equalAverage="0" bottom="0" percent="0" rank="0" text="" dxfId="0">
      <formula>(OR(M51="H",M51="V",M51="S"))</formula>
    </cfRule>
    <cfRule type="expression" priority="11" aboveAverage="0" equalAverage="0" bottom="0" percent="0" rank="0" text="" dxfId="1">
      <formula>M51&gt;0</formula>
    </cfRule>
  </conditionalFormatting>
  <conditionalFormatting sqref="M110:S110 U110:AA110">
    <cfRule type="expression" priority="12" aboveAverage="0" equalAverage="0" bottom="0" percent="0" rank="0" text="" dxfId="5">
      <formula>'Master Pay Period 2'!M115&lt;'Master Pay Period 2'!M115</formula>
    </cfRule>
    <cfRule type="expression" priority="13" aboveAverage="0" equalAverage="0" bottom="0" percent="0" rank="0" text="" dxfId="6">
      <formula>'Master Pay Period 2'!M115&gt;'Master Pay Period 2'!M115</formula>
    </cfRule>
  </conditionalFormatting>
  <conditionalFormatting sqref="N34">
    <cfRule type="expression" priority="14" aboveAverage="0" equalAverage="0" bottom="0" percent="0" rank="0" text="" dxfId="0">
      <formula>(OR(N45="H",N45="V",N45="S"))</formula>
    </cfRule>
    <cfRule type="expression" priority="15" aboveAverage="0" equalAverage="0" bottom="0" percent="0" rank="0" text="" dxfId="1">
      <formula>N45&gt;0</formula>
    </cfRule>
  </conditionalFormatting>
  <conditionalFormatting sqref="T26 T29 BE38:BH38 BE41:BH41 BE80:BH80 BE72:BH72 BE75:BH75 BE87:BH87">
    <cfRule type="cellIs" priority="16" operator="equal" aboveAverage="0" equalAverage="0" bottom="0" percent="0" rank="0" text="" dxfId="8">
      <formula>1</formula>
    </cfRule>
  </conditionalFormatting>
  <conditionalFormatting sqref="AC36:AD36 BE36:BH36 BE39:BH39">
    <cfRule type="expression" priority="17" aboveAverage="0" equalAverage="0" bottom="0" percent="0" rank="0" text="" dxfId="5">
      <formula>AN37=1</formula>
    </cfRule>
    <cfRule type="expression" priority="18" aboveAverage="0" equalAverage="0" bottom="0" percent="0" rank="0" text="" dxfId="6">
      <formula>AN37=1</formula>
    </cfRule>
  </conditionalFormatting>
  <conditionalFormatting sqref="AC40:AD40">
    <cfRule type="cellIs" priority="19" operator="equal" aboveAverage="0" equalAverage="0" bottom="0" percent="0" rank="0" text="" dxfId="60">
      <formula>1</formula>
    </cfRule>
    <cfRule type="cellIs" priority="20" operator="equal" aboveAverage="0" equalAverage="0" bottom="0" percent="0" rank="0" text="" dxfId="61">
      <formula>"V"</formula>
    </cfRule>
    <cfRule type="cellIs" priority="21" operator="equal" aboveAverage="0" equalAverage="0" bottom="0" percent="0" rank="0" text="" dxfId="62">
      <formula>"H"</formula>
    </cfRule>
  </conditionalFormatting>
  <conditionalFormatting sqref="AC42 BE42:BF42">
    <cfRule type="expression" priority="22" aboveAverage="0" equalAverage="0" bottom="0" percent="0" rank="0" text="" dxfId="7">
      <formula>N43=1</formula>
    </cfRule>
  </conditionalFormatting>
  <conditionalFormatting sqref="AC44 BE44:BG44">
    <cfRule type="expression" priority="23" aboveAverage="0" equalAverage="0" bottom="0" percent="0" rank="0" text="" dxfId="8">
      <formula>N45=1</formula>
    </cfRule>
  </conditionalFormatting>
  <conditionalFormatting sqref="AC46:AD46 AC48:AD48 AC50:AD50 AC52:AD52 AC54:AD54 AC56:AD56 AC58:AD58 AC60:AD60 AC62:AD62 AC66:AD66 AC68:AD68">
    <cfRule type="expression" priority="24" aboveAverage="0" equalAverage="0" bottom="0" percent="0" rank="0" text="" dxfId="9">
      <formula>AQ69=1</formula>
    </cfRule>
  </conditionalFormatting>
  <conditionalFormatting sqref="AC63:AD63 AC65:AD65">
    <cfRule type="cellIs" priority="25" operator="equal" aboveAverage="0" equalAverage="0" bottom="0" percent="0" rank="0" text="" dxfId="10">
      <formula>1</formula>
    </cfRule>
    <cfRule type="cellIs" priority="26" operator="equal" aboveAverage="0" equalAverage="0" bottom="0" percent="0" rank="0" text="" dxfId="11">
      <formula>"V"</formula>
    </cfRule>
    <cfRule type="cellIs" priority="27" operator="equal" aboveAverage="0" equalAverage="0" bottom="0" percent="0" rank="0" text="" dxfId="12">
      <formula>"H"</formula>
    </cfRule>
  </conditionalFormatting>
  <conditionalFormatting sqref="AC70:AD70">
    <cfRule type="expression" priority="28" aboveAverage="0" equalAverage="0" bottom="0" percent="0" rank="0" text="" dxfId="13">
      <formula>M71=1</formula>
    </cfRule>
  </conditionalFormatting>
  <conditionalFormatting sqref="AC71 AC77:AD77 AC82:AD82 AC84:AD84 AC86:AD86 AC103:AD103 AD107 AC111:AD111 AD105">
    <cfRule type="cellIs" priority="29" operator="equal" aboveAverage="0" equalAverage="0" bottom="0" percent="0" rank="0" text="" dxfId="14">
      <formula>1</formula>
    </cfRule>
    <cfRule type="cellIs" priority="30" operator="equal" aboveAverage="0" equalAverage="0" bottom="0" percent="0" rank="0" text="" dxfId="15">
      <formula>"V"</formula>
    </cfRule>
    <cfRule type="cellIs" priority="31" operator="equal" aboveAverage="0" equalAverage="0" bottom="0" percent="0" rank="0" text="" dxfId="16">
      <formula>"H"</formula>
    </cfRule>
  </conditionalFormatting>
  <conditionalFormatting sqref="AC73:AD73 AC78:AD78">
    <cfRule type="expression" priority="32"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3" aboveAverage="0" equalAverage="0" bottom="0" percent="0" rank="0" text="" dxfId="18">
      <formula>AQ116=1</formula>
    </cfRule>
  </conditionalFormatting>
  <conditionalFormatting sqref="AC109:AD109 AC105">
    <cfRule type="cellIs" priority="34" operator="equal" aboveAverage="0" equalAverage="0" bottom="0" percent="0" rank="0" text="" dxfId="19">
      <formula>1</formula>
    </cfRule>
    <cfRule type="cellIs" priority="35" operator="equal" aboveAverage="0" equalAverage="0" bottom="0" percent="0" rank="0" text="" dxfId="20">
      <formula>"V"</formula>
    </cfRule>
    <cfRule type="cellIs" priority="36" operator="equal" aboveAverage="0" equalAverage="0" bottom="0" percent="0" rank="0" text="" dxfId="21">
      <formula>"H"</formula>
    </cfRule>
  </conditionalFormatting>
  <conditionalFormatting sqref="AC107 AC114:AD114 AC116:AD116 BE89:BH89 BE91:BH91 BE95:BH95 BE97:BH97 BE99:BH99 BE101:BH101 BE103:BH103 BE107:BH107 BE109:BH109 BE111:BH111 BE93:BH93 BE105:BH105 BE114:BH114 BE116:BH116">
    <cfRule type="cellIs" priority="37" operator="equal" aboveAverage="0" equalAverage="0" bottom="0" percent="0" rank="0" text="" dxfId="22">
      <formula>1</formula>
    </cfRule>
    <cfRule type="cellIs" priority="38" operator="equal" aboveAverage="0" equalAverage="0" bottom="0" percent="0" rank="0" text="" dxfId="23">
      <formula>"V"</formula>
    </cfRule>
    <cfRule type="cellIs" priority="39" operator="equal" aboveAverage="0" equalAverage="0" bottom="0" percent="0" rank="0" text="" dxfId="24">
      <formula>"H"</formula>
    </cfRule>
  </conditionalFormatting>
  <conditionalFormatting sqref="AD42 BG42:BH42">
    <cfRule type="expression" priority="40" aboveAverage="0" equalAverage="0" bottom="0" percent="0" rank="0" text="" dxfId="25">
      <formula>M42=1</formula>
    </cfRule>
    <cfRule type="cellIs" priority="41" operator="equal" aboveAverage="0" equalAverage="0" bottom="0" percent="0" rank="0" text="" dxfId="26">
      <formula>"V"</formula>
    </cfRule>
    <cfRule type="cellIs" priority="42" operator="equal" aboveAverage="0" equalAverage="0" bottom="0" percent="0" rank="0" text="" dxfId="27">
      <formula>"H"</formula>
    </cfRule>
  </conditionalFormatting>
  <conditionalFormatting sqref="AD44 BH44">
    <cfRule type="expression" priority="43" aboveAverage="0" equalAverage="0" bottom="0" percent="0" rank="0" text="" dxfId="28">
      <formula>M45=1</formula>
    </cfRule>
  </conditionalFormatting>
  <conditionalFormatting sqref="AD71 BF47:BG47 BG49 BE51:BF51 BE53 BE55:BF55 BF59:BG59 BG61 BE63:BF63 BE65 BE67:BF67 BF71:BG71">
    <cfRule type="cellIs" priority="44" operator="equal" aboveAverage="0" equalAverage="0" bottom="0" percent="0" rank="0" text="" dxfId="29">
      <formula>1</formula>
    </cfRule>
    <cfRule type="cellIs" priority="45" operator="equal" aboveAverage="0" equalAverage="0" bottom="0" percent="0" rank="0" text="" dxfId="30">
      <formula>"V"</formula>
    </cfRule>
    <cfRule type="cellIs" priority="46" operator="equal" aboveAverage="0" equalAverage="0" bottom="0" percent="0" rank="0" text="" dxfId="31">
      <formula>"H"</formula>
    </cfRule>
  </conditionalFormatting>
  <conditionalFormatting sqref="BE37:BH37 BE40:BH40 BE43:BH43 BE45:BG45 BE47 BH47 BE49:BF49 BH49 BG51:BH51 BF53:BH53 BG55:BH55 BE57:BH57 BE59 BH59 BE61:BF61 BH61 BG63:BH63 BF65:BH65 BG67:BH67 BE69:BH69 BE71 BH71">
    <cfRule type="cellIs" priority="47" operator="equal" aboveAverage="0" equalAverage="0" bottom="0" percent="0" rank="0" text="" dxfId="32">
      <formula>1</formula>
    </cfRule>
    <cfRule type="cellIs" priority="48" operator="equal" aboveAverage="0" equalAverage="0" bottom="0" percent="0" rank="0" text="" dxfId="33">
      <formula>"V"</formula>
    </cfRule>
    <cfRule type="cellIs" priority="49" operator="equal" aboveAverage="0" equalAverage="0" bottom="0" percent="0" rank="0" text="" dxfId="34">
      <formula>"H"</formula>
    </cfRule>
  </conditionalFormatting>
  <conditionalFormatting sqref="BE46:BH46 BE48:BH48 BE50:BH50 BE52:BH52 BE54:BH54 BE56:BH56 BE58:BH58 BE60:BH60 BE62:BH62 BE64:BH64 BE66:BH66 BE68:BH68 BE70:BH70">
    <cfRule type="expression" priority="50" aboveAverage="0" equalAverage="0" bottom="0" percent="0" rank="0" text="" dxfId="35">
      <formula>BG71=1</formula>
    </cfRule>
  </conditionalFormatting>
  <conditionalFormatting sqref="BE73:BH73 BE76:BH76 BE78:BH78 BE81:BH81 BE83:BH83 BE85:BH85">
    <cfRule type="expression" priority="51" aboveAverage="0" equalAverage="0" bottom="0" percent="0" rank="0" text="" dxfId="36">
      <formula>BG86=1</formula>
    </cfRule>
  </conditionalFormatting>
  <conditionalFormatting sqref="BE74:BH74 BE77:BH77 BE79:BH79 BE82:BH82 BE84:BH84 BE86:BH86">
    <cfRule type="cellIs" priority="52" operator="equal" aboveAverage="0" equalAverage="0" bottom="0" percent="0" rank="0" text="" dxfId="37">
      <formula>1</formula>
    </cfRule>
    <cfRule type="cellIs" priority="53" operator="equal" aboveAverage="0" equalAverage="0" bottom="0" percent="0" rank="0" text="" dxfId="38">
      <formula>"V"</formula>
    </cfRule>
    <cfRule type="cellIs" priority="54" operator="equal" aboveAverage="0" equalAverage="0" bottom="0" percent="0" rank="0" text="" dxfId="39">
      <formula>"H"</formula>
    </cfRule>
  </conditionalFormatting>
  <conditionalFormatting sqref="BE88:BH88 BE90:BH90 BE94:BH94 BE96:BH96 BE98:BH98 BE100:BH100 BE102:BH102 BE106:BH106 BE108:BH108 BE110:BH110 BE92:BH92 BE104:BH104 BE113:BH113 BE115:BH115">
    <cfRule type="expression" priority="55" aboveAverage="0" equalAverage="0" bottom="0" percent="0" rank="0" text="" dxfId="40">
      <formula>BG116=1</formula>
    </cfRule>
  </conditionalFormatting>
  <conditionalFormatting sqref="BH45">
    <cfRule type="cellIs" priority="56" operator="equal" aboveAverage="0" equalAverage="0" bottom="0" percent="0" rank="0" text="" dxfId="41">
      <formula>1</formula>
    </cfRule>
    <cfRule type="cellIs" priority="57" operator="equal" aboveAverage="0" equalAverage="0" bottom="0" percent="0" rank="0" text="" dxfId="42">
      <formula>"V"</formula>
    </cfRule>
    <cfRule type="cellIs" priority="58" operator="equal" aboveAverage="0" equalAverage="0" bottom="0" percent="0" rank="0" text="" dxfId="43">
      <formula>"H"</formula>
    </cfRule>
  </conditionalFormatting>
  <conditionalFormatting sqref="B1:D19 B20 B24:B25 B114:B115 B22:D23 B26:C113 B116:D1048576 C115:D115 C20:C21 C25:D25 D20 D24 D26:D114">
    <cfRule type="cellIs" priority="59" operator="equal" aboveAverage="0" equalAverage="0" bottom="0" percent="0" rank="0" text="" dxfId="1">
      <formula>0</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37"/>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431" width="8.54"/>
    <col collapsed="false" customWidth="true" hidden="false" outlineLevel="0" max="49" min="49" style="431" width="8.94"/>
    <col collapsed="false" customWidth="true" hidden="false" outlineLevel="0" max="50" min="50" style="431" width="7.95"/>
    <col collapsed="false" customWidth="true" hidden="false" outlineLevel="0" max="51" min="51" style="431" width="8.85"/>
    <col collapsed="false" customWidth="true" hidden="false" outlineLevel="0" max="52" min="52" style="431" width="10.14"/>
    <col collapsed="false" customWidth="true" hidden="false" outlineLevel="0" max="53" min="53" style="431" width="10.08"/>
    <col collapsed="false" customWidth="true" hidden="false" outlineLevel="0" max="54" min="54" style="431" width="9.06"/>
    <col collapsed="false" customWidth="true" hidden="false" outlineLevel="0" max="55" min="55" style="431" width="9.38"/>
    <col collapsed="false" customWidth="true" hidden="false" outlineLevel="0" max="56" min="56" style="171" width="7.42"/>
    <col collapsed="false" customWidth="true" hidden="false" outlineLevel="0" max="57" min="57" style="177" width="6.48"/>
    <col collapsed="false" customWidth="true" hidden="false" outlineLevel="0" max="58" min="58" style="177" width="5.66"/>
    <col collapsed="false" customWidth="true" hidden="false" outlineLevel="0" max="59" min="59" style="177" width="6.48"/>
    <col collapsed="false" customWidth="true" hidden="false" outlineLevel="0" max="60" min="60" style="177" width="5.66"/>
    <col collapsed="false" customWidth="true" hidden="false" outlineLevel="0" max="61" min="61" style="177" width="20.28"/>
    <col collapsed="false" customWidth="true" hidden="false" outlineLevel="0" max="63" min="62" style="177" width="6.48"/>
    <col collapsed="false" customWidth="true" hidden="false" outlineLevel="0" max="64" min="64" style="177" width="20.28"/>
    <col collapsed="false" customWidth="true" hidden="false" outlineLevel="0" max="65" min="65" style="177" width="6.6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S1" s="173"/>
      <c r="AA1" s="173"/>
      <c r="AE1" s="433"/>
      <c r="AI1" s="434"/>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431"/>
      <c r="AW6" s="431"/>
      <c r="AX6" s="431"/>
      <c r="AY6" s="431"/>
      <c r="AZ6" s="431"/>
      <c r="BA6" s="431"/>
      <c r="BB6" s="431"/>
      <c r="BC6" s="431"/>
      <c r="BD6" s="171"/>
      <c r="BE6" s="177"/>
      <c r="BF6" s="177"/>
      <c r="BG6" s="177"/>
      <c r="BH6" s="177"/>
      <c r="BI6" s="177"/>
      <c r="BJ6" s="177"/>
      <c r="BK6" s="177"/>
      <c r="BL6" s="177"/>
      <c r="BM6" s="177"/>
      <c r="BN6" s="177"/>
      <c r="BO6" s="177"/>
      <c r="BP6" s="177"/>
      <c r="BQ6" s="177"/>
      <c r="BR6" s="177"/>
      <c r="BS6" s="177"/>
      <c r="BT6" s="177"/>
      <c r="BU6" s="177"/>
      <c r="BV6" s="177"/>
      <c r="BW6" s="177"/>
      <c r="BX6" s="177"/>
      <c r="BY6" s="177"/>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431"/>
      <c r="AW7" s="431"/>
      <c r="AX7" s="431"/>
      <c r="AY7" s="431"/>
      <c r="AZ7" s="431"/>
      <c r="BA7" s="431"/>
      <c r="BB7" s="431"/>
      <c r="BC7" s="431"/>
      <c r="BE7" s="177"/>
      <c r="BF7" s="177"/>
      <c r="BG7" s="177"/>
      <c r="BH7" s="177"/>
      <c r="BI7" s="177"/>
      <c r="BJ7" s="177"/>
      <c r="BK7" s="177"/>
      <c r="BL7" s="177"/>
      <c r="BM7" s="177"/>
      <c r="BN7" s="177"/>
      <c r="BO7" s="177"/>
      <c r="BP7" s="177"/>
      <c r="BQ7" s="177"/>
      <c r="BR7" s="177"/>
      <c r="BS7" s="177"/>
      <c r="BT7" s="177"/>
      <c r="BU7" s="177"/>
      <c r="BV7" s="177"/>
      <c r="BW7" s="177"/>
      <c r="BX7" s="177"/>
      <c r="BY7" s="177"/>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431"/>
      <c r="AW9" s="431"/>
      <c r="AX9" s="431"/>
      <c r="AY9" s="431"/>
      <c r="AZ9" s="431"/>
      <c r="BA9" s="431"/>
      <c r="BB9" s="431"/>
      <c r="BC9" s="431"/>
      <c r="BE9" s="177"/>
      <c r="BF9" s="177"/>
      <c r="BG9" s="177"/>
      <c r="BH9" s="177"/>
      <c r="BI9" s="177"/>
      <c r="BJ9" s="177"/>
      <c r="BK9" s="177"/>
      <c r="BL9" s="177"/>
      <c r="BM9" s="177"/>
      <c r="BN9" s="177"/>
      <c r="BO9" s="177"/>
      <c r="BP9" s="177"/>
      <c r="BQ9" s="177"/>
      <c r="BR9" s="177"/>
      <c r="BS9" s="177"/>
      <c r="BT9" s="177"/>
      <c r="BU9" s="177"/>
      <c r="BV9" s="177"/>
      <c r="BW9" s="177"/>
      <c r="BX9" s="177"/>
      <c r="BY9" s="177"/>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431"/>
      <c r="AW10" s="431"/>
      <c r="AX10" s="431"/>
      <c r="AY10" s="431"/>
      <c r="AZ10" s="431"/>
      <c r="BA10" s="431"/>
      <c r="BB10" s="431"/>
      <c r="BC10" s="431"/>
      <c r="BE10" s="177"/>
      <c r="BF10" s="177"/>
      <c r="BG10" s="177"/>
      <c r="BH10" s="177"/>
      <c r="BI10" s="177"/>
      <c r="BJ10" s="177"/>
      <c r="BK10" s="177"/>
      <c r="BL10" s="177"/>
      <c r="BM10" s="177"/>
      <c r="BN10" s="177"/>
      <c r="BO10" s="177"/>
      <c r="BP10" s="177"/>
      <c r="BQ10" s="177"/>
      <c r="BR10" s="177"/>
      <c r="BS10" s="177"/>
      <c r="BT10" s="177"/>
      <c r="BU10" s="177"/>
      <c r="BV10" s="177"/>
      <c r="BW10" s="177"/>
      <c r="BX10" s="177"/>
      <c r="BY10" s="177"/>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431"/>
      <c r="AW11" s="431"/>
      <c r="AX11" s="431"/>
      <c r="AY11" s="431"/>
      <c r="AZ11" s="431"/>
      <c r="BA11" s="431"/>
      <c r="BB11" s="431"/>
      <c r="BC11" s="431"/>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431"/>
      <c r="AW12" s="431"/>
      <c r="AX12" s="431"/>
      <c r="AY12" s="431"/>
      <c r="AZ12" s="431"/>
      <c r="BA12" s="431"/>
      <c r="BB12" s="431"/>
      <c r="BC12" s="431"/>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431"/>
      <c r="AW13" s="431"/>
      <c r="AX13" s="431"/>
      <c r="AY13" s="431"/>
      <c r="AZ13" s="431"/>
      <c r="BA13" s="431"/>
      <c r="BB13" s="431"/>
      <c r="BC13" s="431"/>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443"/>
      <c r="AW14" s="443"/>
      <c r="AX14" s="443"/>
      <c r="AY14" s="443"/>
      <c r="AZ14" s="443"/>
      <c r="BA14" s="443"/>
      <c r="BB14" s="443"/>
      <c r="BC14" s="443"/>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431"/>
      <c r="AW15" s="431"/>
      <c r="AX15" s="431"/>
      <c r="AY15" s="431"/>
      <c r="AZ15" s="431"/>
      <c r="BA15" s="431"/>
      <c r="BB15" s="431"/>
      <c r="BC15" s="431"/>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2'!F17</f>
        <v>Company</v>
      </c>
      <c r="G17" s="246"/>
      <c r="H17" s="508"/>
      <c r="I17" s="508"/>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2'!F18</f>
        <v>0</v>
      </c>
      <c r="G18" s="252"/>
      <c r="H18" s="508"/>
      <c r="I18" s="508"/>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2'!F19</f>
        <v>0</v>
      </c>
      <c r="G19" s="508"/>
      <c r="H19" s="508"/>
      <c r="I19" s="508"/>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B20" s="296"/>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Calendar!A14</f>
        <v>3</v>
      </c>
      <c r="N21" s="29"/>
      <c r="O21" s="29"/>
      <c r="P21" s="29"/>
      <c r="Q21" s="29"/>
      <c r="R21" s="29"/>
      <c r="S21" s="486"/>
      <c r="T21" s="486"/>
      <c r="U21" s="486"/>
      <c r="V21" s="29"/>
      <c r="W21" s="29"/>
      <c r="X21" s="29"/>
      <c r="Y21" s="43"/>
      <c r="Z21" s="78"/>
      <c r="AA21" s="29"/>
      <c r="AB21" s="489"/>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Calendar!A15</f>
        <v>0</v>
      </c>
      <c r="N22" s="459" t="n">
        <f aca="false">Calendar!B15</f>
        <v>0</v>
      </c>
      <c r="O22" s="459" t="n">
        <f aca="false">Calendar!C15</f>
        <v>0</v>
      </c>
      <c r="P22" s="459" t="n">
        <f aca="false">Calendar!D15</f>
        <v>0</v>
      </c>
      <c r="Q22" s="459" t="n">
        <f aca="false">Calendar!E15</f>
        <v>0</v>
      </c>
      <c r="R22" s="459" t="str">
        <f aca="false">Calendar!F15</f>
        <v>February</v>
      </c>
      <c r="S22" s="459" t="n">
        <f aca="false">Calendar!G15</f>
        <v>0</v>
      </c>
      <c r="T22" s="35" t="n">
        <f aca="false">Calendar!H15</f>
        <v>2019</v>
      </c>
      <c r="U22" s="459" t="n">
        <f aca="false">Calendar!I15</f>
        <v>0</v>
      </c>
      <c r="V22" s="459" t="n">
        <f aca="false">Calendar!J15</f>
        <v>0</v>
      </c>
      <c r="W22" s="459" t="n">
        <f aca="false">Calendar!K15</f>
        <v>0</v>
      </c>
      <c r="X22" s="459" t="n">
        <f aca="false">Calendar!L15</f>
        <v>0</v>
      </c>
      <c r="Y22" s="459" t="n">
        <f aca="false">Calendar!M15</f>
        <v>0</v>
      </c>
      <c r="Z22" s="459" t="n">
        <f aca="false">Calendar!N15</f>
        <v>0</v>
      </c>
      <c r="AA22" s="459" t="n">
        <f aca="false">Calendar!O15</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Calendar!A16</f>
        <v>27</v>
      </c>
      <c r="N23" s="37" t="n">
        <f aca="false">Calendar!B16</f>
        <v>28</v>
      </c>
      <c r="O23" s="37" t="n">
        <f aca="false">Calendar!C16</f>
        <v>29</v>
      </c>
      <c r="P23" s="37" t="n">
        <f aca="false">Calendar!D16</f>
        <v>30</v>
      </c>
      <c r="Q23" s="37" t="n">
        <f aca="false">Calendar!E16</f>
        <v>31</v>
      </c>
      <c r="R23" s="37" t="n">
        <f aca="false">Calendar!F16</f>
        <v>1</v>
      </c>
      <c r="S23" s="37" t="n">
        <f aca="false">Calendar!G16</f>
        <v>2</v>
      </c>
      <c r="T23" s="49"/>
      <c r="U23" s="37" t="n">
        <f aca="false">Calendar!I16</f>
        <v>3</v>
      </c>
      <c r="V23" s="37" t="n">
        <f aca="false">Calendar!J16</f>
        <v>4</v>
      </c>
      <c r="W23" s="37" t="n">
        <f aca="false">Calendar!K16</f>
        <v>5</v>
      </c>
      <c r="X23" s="37" t="n">
        <f aca="false">Calendar!L16</f>
        <v>6</v>
      </c>
      <c r="Y23" s="37" t="n">
        <f aca="false">Calendar!M16</f>
        <v>7</v>
      </c>
      <c r="Z23" s="37" t="n">
        <f aca="false">Calendar!N16</f>
        <v>8</v>
      </c>
      <c r="AA23" s="37" t="n">
        <f aca="false">Calendar!O16</f>
        <v>9</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490" t="n">
        <f aca="false">'Master Pay Period 1'!E27</f>
        <v>6</v>
      </c>
      <c r="F27" s="491" t="n">
        <f aca="false">'Master Pay Period 1'!F27</f>
        <v>0</v>
      </c>
      <c r="G27" s="492" t="str">
        <f aca="false">'Master Pay Period 1'!G27</f>
        <v>PFT</v>
      </c>
      <c r="H27" s="493" t="str">
        <f aca="false">'Master Pay Period 1'!H27</f>
        <v>7a-3-30p</v>
      </c>
      <c r="I27" s="494" t="n">
        <f aca="false">'Master Pay Period 1'!I27</f>
        <v>0.6</v>
      </c>
      <c r="J27" s="317" t="n">
        <f aca="false">AF27/80</f>
        <v>0.6</v>
      </c>
      <c r="K27" s="318" t="n">
        <f aca="false">E27*AN27</f>
        <v>48</v>
      </c>
      <c r="L27" s="319"/>
      <c r="M27" s="464" t="n">
        <f aca="false">' Benchmark Schedule'!AS27</f>
        <v>0</v>
      </c>
      <c r="N27" s="464" t="n">
        <f aca="false">' Benchmark Schedule'!AT27</f>
        <v>0</v>
      </c>
      <c r="O27" s="464" t="n">
        <f aca="false">' Benchmark Schedule'!AU27</f>
        <v>1</v>
      </c>
      <c r="P27" s="464" t="n">
        <f aca="false">' Benchmark Schedule'!AV27</f>
        <v>1</v>
      </c>
      <c r="Q27" s="464" t="n">
        <f aca="false">' Benchmark Schedule'!AW27</f>
        <v>1</v>
      </c>
      <c r="R27" s="464" t="n">
        <f aca="false">' Benchmark Schedule'!AX27</f>
        <v>1</v>
      </c>
      <c r="S27" s="464" t="n">
        <f aca="false">' Benchmark Schedule'!AY27</f>
        <v>0</v>
      </c>
      <c r="T27" s="307" t="n">
        <f aca="false">' Benchmark Schedule'!AZ27</f>
        <v>0</v>
      </c>
      <c r="U27" s="464" t="n">
        <f aca="false">' Benchmark Schedule'!BA27</f>
        <v>0</v>
      </c>
      <c r="V27" s="464" t="n">
        <f aca="false">' Benchmark Schedule'!BB27</f>
        <v>0</v>
      </c>
      <c r="W27" s="464" t="n">
        <f aca="false">' Benchmark Schedule'!BC27</f>
        <v>1</v>
      </c>
      <c r="X27" s="464" t="n">
        <f aca="false">' Benchmark Schedule'!BD27</f>
        <v>1</v>
      </c>
      <c r="Y27" s="464" t="n">
        <f aca="false">' Benchmark Schedule'!BE27</f>
        <v>1</v>
      </c>
      <c r="Z27" s="464" t="n">
        <f aca="false">' Benchmark Schedule'!BF27</f>
        <v>1</v>
      </c>
      <c r="AA27" s="464" t="n">
        <f aca="false">' Benchmark Schedule'!BG27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490"/>
      <c r="F28" s="495"/>
      <c r="G28" s="465"/>
      <c r="H28" s="293"/>
      <c r="I28" s="496"/>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490"/>
      <c r="F29" s="465"/>
      <c r="G29" s="465"/>
      <c r="H29" s="229"/>
      <c r="I29" s="497"/>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490" t="n">
        <f aca="false">'Master Pay Period 1'!E30</f>
        <v>8</v>
      </c>
      <c r="F30" s="491" t="n">
        <f aca="false">'Master Pay Period 1'!F30</f>
        <v>0</v>
      </c>
      <c r="G30" s="492" t="str">
        <f aca="false">'Master Pay Period 1'!G30</f>
        <v>Manager</v>
      </c>
      <c r="H30" s="493" t="str">
        <f aca="false">'Master Pay Period 1'!H30</f>
        <v>7a-3-30p</v>
      </c>
      <c r="I30" s="494" t="n">
        <f aca="false">'Master Pay Period 1'!I30</f>
        <v>1</v>
      </c>
      <c r="J30" s="317" t="n">
        <f aca="false">AF30/80</f>
        <v>1</v>
      </c>
      <c r="K30" s="318" t="n">
        <f aca="false">E30*AN30</f>
        <v>80</v>
      </c>
      <c r="L30" s="319"/>
      <c r="M30" s="464" t="n">
        <f aca="false">' Benchmark Schedule'!AS30</f>
        <v>0</v>
      </c>
      <c r="N30" s="464" t="n">
        <f aca="false">' Benchmark Schedule'!AT30</f>
        <v>1</v>
      </c>
      <c r="O30" s="464" t="n">
        <f aca="false">' Benchmark Schedule'!AU30</f>
        <v>1</v>
      </c>
      <c r="P30" s="464" t="n">
        <f aca="false">' Benchmark Schedule'!AV30</f>
        <v>1</v>
      </c>
      <c r="Q30" s="464" t="n">
        <f aca="false">' Benchmark Schedule'!AW30</f>
        <v>1</v>
      </c>
      <c r="R30" s="464" t="n">
        <f aca="false">' Benchmark Schedule'!AX30</f>
        <v>1</v>
      </c>
      <c r="S30" s="464" t="n">
        <f aca="false">' Benchmark Schedule'!AY30</f>
        <v>0</v>
      </c>
      <c r="T30" s="307" t="n">
        <f aca="false">' Benchmark Schedule'!AZ30</f>
        <v>0</v>
      </c>
      <c r="U30" s="464" t="n">
        <f aca="false">' Benchmark Schedule'!BA30</f>
        <v>0</v>
      </c>
      <c r="V30" s="464" t="n">
        <f aca="false">' Benchmark Schedule'!BB30</f>
        <v>1</v>
      </c>
      <c r="W30" s="464" t="n">
        <f aca="false">' Benchmark Schedule'!BC30</f>
        <v>1</v>
      </c>
      <c r="X30" s="464" t="n">
        <f aca="false">' Benchmark Schedule'!BD30</f>
        <v>1</v>
      </c>
      <c r="Y30" s="464" t="n">
        <f aca="false">' Benchmark Schedule'!BE30</f>
        <v>1</v>
      </c>
      <c r="Z30" s="464" t="n">
        <f aca="false">' Benchmark Schedule'!BF30</f>
        <v>1</v>
      </c>
      <c r="AA30" s="464" t="n">
        <f aca="false">' Benchmark Schedule'!BG30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490"/>
      <c r="F31" s="498"/>
      <c r="G31" s="465"/>
      <c r="H31" s="293"/>
      <c r="I31" s="496"/>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490"/>
      <c r="F32" s="499"/>
      <c r="G32" s="229"/>
      <c r="H32" s="223"/>
      <c r="I32" s="500"/>
      <c r="J32" s="276"/>
      <c r="K32" s="277"/>
      <c r="L32" s="278"/>
      <c r="M32" s="462"/>
      <c r="N32" s="462"/>
      <c r="O32" s="462"/>
      <c r="P32" s="462"/>
      <c r="Q32" s="462"/>
      <c r="R32" s="462"/>
      <c r="S32" s="462"/>
      <c r="T32" s="463"/>
      <c r="U32" s="462"/>
      <c r="V32" s="462"/>
      <c r="W32" s="462"/>
      <c r="X32" s="462"/>
      <c r="Y32" s="462"/>
      <c r="Z32" s="462"/>
      <c r="AA32" s="462"/>
      <c r="AC32" s="470"/>
      <c r="AD32" s="466"/>
      <c r="AE32" s="437"/>
      <c r="AF32" s="437"/>
      <c r="AG32" s="437"/>
      <c r="AH32" s="437"/>
      <c r="AI32" s="437"/>
      <c r="AJ32" s="437"/>
      <c r="AK32" s="430"/>
      <c r="AL32" s="437"/>
      <c r="AM32" s="430"/>
      <c r="AN32" s="437"/>
      <c r="AU32" s="434"/>
      <c r="AV32" s="434"/>
      <c r="AW32" s="434"/>
      <c r="AX32" s="434"/>
      <c r="AY32" s="434"/>
      <c r="AZ32" s="434"/>
      <c r="BA32" s="434"/>
      <c r="BB32" s="434"/>
      <c r="BC32" s="434"/>
      <c r="BD32" s="0"/>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490" t="n">
        <f aca="false">'Master Pay Period 1'!E33</f>
        <v>12</v>
      </c>
      <c r="F33" s="491" t="n">
        <f aca="false">'Master Pay Period 1'!F33</f>
        <v>0</v>
      </c>
      <c r="G33" s="492" t="str">
        <f aca="false">'Master Pay Period 1'!G33</f>
        <v>RRT</v>
      </c>
      <c r="H33" s="493" t="str">
        <f aca="false">'Master Pay Period 1'!H33</f>
        <v>7a-7-30p</v>
      </c>
      <c r="I33" s="494" t="n">
        <f aca="false">'Master Pay Period 1'!I33</f>
        <v>0.9</v>
      </c>
      <c r="J33" s="317" t="n">
        <f aca="false">AF33/80</f>
        <v>0.9</v>
      </c>
      <c r="K33" s="318" t="n">
        <f aca="false">E33*AN33</f>
        <v>72</v>
      </c>
      <c r="L33" s="319"/>
      <c r="M33" s="464" t="n">
        <f aca="false">' Benchmark Schedule'!AS33</f>
        <v>0</v>
      </c>
      <c r="N33" s="464" t="n">
        <f aca="false">' Benchmark Schedule'!AT33</f>
        <v>1</v>
      </c>
      <c r="O33" s="464" t="n">
        <f aca="false">' Benchmark Schedule'!AU33</f>
        <v>0</v>
      </c>
      <c r="P33" s="464" t="n">
        <f aca="false">' Benchmark Schedule'!AV33</f>
        <v>1</v>
      </c>
      <c r="Q33" s="464" t="n">
        <f aca="false">' Benchmark Schedule'!AW33</f>
        <v>1</v>
      </c>
      <c r="R33" s="464" t="n">
        <f aca="false">' Benchmark Schedule'!AX33</f>
        <v>0</v>
      </c>
      <c r="S33" s="464" t="n">
        <f aca="false">' Benchmark Schedule'!AY33</f>
        <v>0</v>
      </c>
      <c r="T33" s="307" t="n">
        <f aca="false">' Benchmark Schedule'!AZ33</f>
        <v>0</v>
      </c>
      <c r="U33" s="464" t="n">
        <f aca="false">' Benchmark Schedule'!BA33</f>
        <v>0</v>
      </c>
      <c r="V33" s="464" t="n">
        <f aca="false">' Benchmark Schedule'!BB33</f>
        <v>1</v>
      </c>
      <c r="W33" s="464" t="n">
        <f aca="false">' Benchmark Schedule'!BC33</f>
        <v>0</v>
      </c>
      <c r="X33" s="464" t="n">
        <f aca="false">' Benchmark Schedule'!BD33</f>
        <v>1</v>
      </c>
      <c r="Y33" s="464" t="n">
        <f aca="false">' Benchmark Schedule'!BE33</f>
        <v>0</v>
      </c>
      <c r="Z33" s="464" t="n">
        <f aca="false">' Benchmark Schedule'!BF33</f>
        <v>0</v>
      </c>
      <c r="AA33" s="464" t="n">
        <f aca="false">' Benchmark Schedule'!BG33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434"/>
      <c r="AW33" s="434"/>
      <c r="AX33" s="434"/>
      <c r="AY33" s="434"/>
      <c r="AZ33" s="434"/>
      <c r="BA33" s="434"/>
      <c r="BB33" s="434"/>
      <c r="BC33" s="434"/>
      <c r="BD33" s="0"/>
      <c r="DN33" s="337"/>
      <c r="EE33" s="163"/>
    </row>
    <row r="34" customFormat="false" ht="10.1" hidden="false" customHeight="true" outlineLevel="0" collapsed="false">
      <c r="A34" s="312"/>
      <c r="B34" s="308"/>
      <c r="C34" s="308"/>
      <c r="D34" s="269"/>
      <c r="E34" s="490"/>
      <c r="F34" s="229"/>
      <c r="G34" s="465"/>
      <c r="H34" s="229"/>
      <c r="I34" s="497"/>
      <c r="J34" s="276"/>
      <c r="K34" s="258"/>
      <c r="L34" s="221"/>
      <c r="M34" s="462"/>
      <c r="N34" s="462"/>
      <c r="O34" s="462"/>
      <c r="P34" s="462"/>
      <c r="Q34" s="462"/>
      <c r="R34" s="462"/>
      <c r="S34" s="462"/>
      <c r="T34" s="476"/>
      <c r="U34" s="462"/>
      <c r="V34" s="462"/>
      <c r="W34" s="462"/>
      <c r="X34" s="462"/>
      <c r="Y34" s="462"/>
      <c r="Z34" s="462"/>
      <c r="AA34" s="462"/>
      <c r="AC34" s="437"/>
      <c r="AD34" s="437"/>
      <c r="AE34" s="437"/>
      <c r="AF34" s="437"/>
      <c r="AG34" s="437"/>
      <c r="AH34" s="437"/>
      <c r="AI34" s="437"/>
      <c r="AJ34" s="437"/>
      <c r="AK34" s="430"/>
      <c r="AL34" s="437"/>
      <c r="AM34" s="430"/>
      <c r="AN34" s="437"/>
      <c r="AU34" s="434"/>
      <c r="AV34" s="434"/>
      <c r="AW34" s="434"/>
      <c r="AX34" s="434"/>
      <c r="AY34" s="434"/>
      <c r="AZ34" s="434"/>
      <c r="BA34" s="434"/>
      <c r="BB34" s="434"/>
      <c r="BC34" s="434"/>
      <c r="BD34" s="0"/>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490" t="n">
        <f aca="false">'Master Pay Period 1'!E35</f>
        <v>12</v>
      </c>
      <c r="F35" s="491" t="n">
        <f aca="false">'Master Pay Period 1'!F35</f>
        <v>0</v>
      </c>
      <c r="G35" s="492" t="str">
        <f aca="false">'Master Pay Period 1'!G35</f>
        <v>RRT</v>
      </c>
      <c r="H35" s="493" t="str">
        <f aca="false">'Master Pay Period 1'!H35</f>
        <v>7a-7-30p</v>
      </c>
      <c r="I35" s="494" t="n">
        <f aca="false">'Master Pay Period 1'!I35</f>
        <v>0.9</v>
      </c>
      <c r="J35" s="317" t="n">
        <f aca="false">AF35/80</f>
        <v>0.9</v>
      </c>
      <c r="K35" s="347" t="n">
        <f aca="false">E35*AN35</f>
        <v>72</v>
      </c>
      <c r="L35" s="348"/>
      <c r="M35" s="464" t="n">
        <f aca="false">' Benchmark Schedule'!AS35</f>
        <v>1</v>
      </c>
      <c r="N35" s="464" t="n">
        <f aca="false">' Benchmark Schedule'!AT35</f>
        <v>0</v>
      </c>
      <c r="O35" s="464" t="n">
        <f aca="false">' Benchmark Schedule'!AU35</f>
        <v>1</v>
      </c>
      <c r="P35" s="464" t="n">
        <f aca="false">' Benchmark Schedule'!AV35</f>
        <v>0</v>
      </c>
      <c r="Q35" s="464" t="n">
        <f aca="false">' Benchmark Schedule'!AW35</f>
        <v>0</v>
      </c>
      <c r="R35" s="464" t="n">
        <f aca="false">' Benchmark Schedule'!AX35</f>
        <v>1</v>
      </c>
      <c r="S35" s="464" t="n">
        <f aca="false">' Benchmark Schedule'!AY35</f>
        <v>0</v>
      </c>
      <c r="T35" s="307" t="n">
        <f aca="false">' Benchmark Schedule'!AZ35</f>
        <v>0</v>
      </c>
      <c r="U35" s="464" t="n">
        <f aca="false">' Benchmark Schedule'!BA35</f>
        <v>0</v>
      </c>
      <c r="V35" s="464" t="n">
        <f aca="false">' Benchmark Schedule'!BB35</f>
        <v>0</v>
      </c>
      <c r="W35" s="464" t="n">
        <f aca="false">' Benchmark Schedule'!BC35</f>
        <v>1</v>
      </c>
      <c r="X35" s="464" t="n">
        <f aca="false">' Benchmark Schedule'!BD35</f>
        <v>0</v>
      </c>
      <c r="Y35" s="464" t="n">
        <f aca="false">' Benchmark Schedule'!BE35</f>
        <v>1</v>
      </c>
      <c r="Z35" s="464" t="n">
        <f aca="false">' Benchmark Schedule'!BF35</f>
        <v>1</v>
      </c>
      <c r="AA35" s="464" t="n">
        <f aca="false">' Benchmark Schedule'!BG35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434"/>
      <c r="AW35" s="434"/>
      <c r="AX35" s="434"/>
      <c r="AY35" s="434"/>
      <c r="AZ35" s="434"/>
      <c r="BA35" s="434"/>
      <c r="BB35" s="434"/>
      <c r="BC35" s="434"/>
      <c r="BD35" s="0"/>
      <c r="DN35" s="345"/>
      <c r="EE35" s="163"/>
    </row>
    <row r="36" customFormat="false" ht="10.1" hidden="false" customHeight="true" outlineLevel="0" collapsed="false">
      <c r="A36" s="312"/>
      <c r="B36" s="308"/>
      <c r="C36" s="308"/>
      <c r="D36" s="269"/>
      <c r="E36" s="490"/>
      <c r="F36" s="498"/>
      <c r="G36" s="230"/>
      <c r="H36" s="293"/>
      <c r="I36" s="496"/>
      <c r="J36" s="350"/>
      <c r="K36" s="277"/>
      <c r="L36" s="278"/>
      <c r="M36" s="462"/>
      <c r="N36" s="462"/>
      <c r="O36" s="462"/>
      <c r="P36" s="462"/>
      <c r="Q36" s="462"/>
      <c r="R36" s="462"/>
      <c r="S36" s="462"/>
      <c r="T36" s="476"/>
      <c r="U36" s="462"/>
      <c r="V36" s="462"/>
      <c r="W36" s="462"/>
      <c r="X36" s="462"/>
      <c r="Y36" s="462"/>
      <c r="Z36" s="462"/>
      <c r="AA36" s="462"/>
      <c r="AB36" s="471"/>
      <c r="AC36" s="437"/>
      <c r="AD36" s="437"/>
      <c r="AE36" s="437"/>
      <c r="AF36" s="437"/>
      <c r="AG36" s="437"/>
      <c r="AH36" s="437"/>
      <c r="AI36" s="437"/>
      <c r="AJ36" s="437"/>
      <c r="AK36" s="430"/>
      <c r="AL36" s="437"/>
      <c r="AM36" s="430"/>
      <c r="AN36" s="437"/>
      <c r="AU36" s="434"/>
      <c r="AV36" s="434"/>
      <c r="AW36" s="434"/>
      <c r="AX36" s="434"/>
      <c r="AY36" s="434"/>
      <c r="AZ36" s="434"/>
      <c r="BA36" s="434"/>
      <c r="BB36" s="434"/>
      <c r="BC36" s="434"/>
      <c r="BD36" s="0"/>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490" t="n">
        <f aca="false">'Master Pay Period 1'!E37</f>
        <v>12</v>
      </c>
      <c r="F37" s="491" t="n">
        <f aca="false">'Master Pay Period 1'!F37</f>
        <v>0</v>
      </c>
      <c r="G37" s="492" t="str">
        <f aca="false">'Master Pay Period 1'!G37</f>
        <v>RRT</v>
      </c>
      <c r="H37" s="493" t="str">
        <f aca="false">'Master Pay Period 1'!H37</f>
        <v> 7a-7:30p</v>
      </c>
      <c r="I37" s="494" t="n">
        <f aca="false">'Master Pay Period 1'!I37</f>
        <v>0.9</v>
      </c>
      <c r="J37" s="317" t="n">
        <f aca="false">AF37/80</f>
        <v>0.9</v>
      </c>
      <c r="K37" s="347" t="n">
        <f aca="false">E37*AN37</f>
        <v>72</v>
      </c>
      <c r="L37" s="348"/>
      <c r="M37" s="464" t="n">
        <f aca="false">' Benchmark Schedule'!AS37</f>
        <v>0</v>
      </c>
      <c r="N37" s="464" t="n">
        <f aca="false">' Benchmark Schedule'!AT37</f>
        <v>1</v>
      </c>
      <c r="O37" s="464" t="n">
        <f aca="false">' Benchmark Schedule'!AU37</f>
        <v>0</v>
      </c>
      <c r="P37" s="464" t="n">
        <f aca="false">' Benchmark Schedule'!AV37</f>
        <v>1</v>
      </c>
      <c r="Q37" s="464" t="n">
        <f aca="false">' Benchmark Schedule'!AW37</f>
        <v>0</v>
      </c>
      <c r="R37" s="464" t="n">
        <f aca="false">' Benchmark Schedule'!AX37</f>
        <v>0</v>
      </c>
      <c r="S37" s="464" t="n">
        <f aca="false">' Benchmark Schedule'!AY37</f>
        <v>1</v>
      </c>
      <c r="T37" s="307" t="n">
        <f aca="false">' Benchmark Schedule'!AZ37</f>
        <v>0</v>
      </c>
      <c r="U37" s="464" t="n">
        <f aca="false">' Benchmark Schedule'!BA37</f>
        <v>1</v>
      </c>
      <c r="V37" s="464" t="n">
        <f aca="false">' Benchmark Schedule'!BB37</f>
        <v>0</v>
      </c>
      <c r="W37" s="464" t="n">
        <f aca="false">' Benchmark Schedule'!BC37</f>
        <v>1</v>
      </c>
      <c r="X37" s="464" t="n">
        <f aca="false">' Benchmark Schedule'!BD37</f>
        <v>0</v>
      </c>
      <c r="Y37" s="464" t="n">
        <f aca="false">' Benchmark Schedule'!BE37</f>
        <v>0</v>
      </c>
      <c r="Z37" s="464" t="n">
        <f aca="false">' Benchmark Schedule'!BF37</f>
        <v>1</v>
      </c>
      <c r="AA37" s="464" t="n">
        <f aca="false">' Benchmark Schedule'!BG37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434"/>
      <c r="AW37" s="434"/>
      <c r="AX37" s="434"/>
      <c r="AY37" s="434"/>
      <c r="AZ37" s="434"/>
      <c r="BA37" s="434"/>
      <c r="BB37" s="434"/>
      <c r="BC37" s="434"/>
      <c r="BD37" s="0"/>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490"/>
      <c r="F38" s="498"/>
      <c r="G38" s="162"/>
      <c r="H38" s="293"/>
      <c r="I38" s="496"/>
      <c r="J38" s="276"/>
      <c r="K38" s="277"/>
      <c r="L38" s="278"/>
      <c r="M38" s="462"/>
      <c r="N38" s="462"/>
      <c r="O38" s="462"/>
      <c r="P38" s="462"/>
      <c r="Q38" s="462"/>
      <c r="R38" s="462"/>
      <c r="S38" s="462"/>
      <c r="T38" s="463"/>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434"/>
      <c r="AW38" s="434"/>
      <c r="AX38" s="434"/>
      <c r="AY38" s="434"/>
      <c r="AZ38" s="434"/>
      <c r="BA38" s="434"/>
      <c r="BB38" s="434"/>
      <c r="BC38" s="434"/>
      <c r="BD38" s="0"/>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490" t="n">
        <f aca="false">'Master Pay Period 1'!E39</f>
        <v>12</v>
      </c>
      <c r="F39" s="491" t="n">
        <f aca="false">'Master Pay Period 1'!F39</f>
        <v>0</v>
      </c>
      <c r="G39" s="492" t="str">
        <f aca="false">'Master Pay Period 1'!G39</f>
        <v>RRT</v>
      </c>
      <c r="H39" s="493" t="str">
        <f aca="false">'Master Pay Period 1'!H39</f>
        <v> 7a-7:30p</v>
      </c>
      <c r="I39" s="494" t="n">
        <f aca="false">'Master Pay Period 1'!I39</f>
        <v>0.75</v>
      </c>
      <c r="J39" s="317" t="n">
        <f aca="false">AF39/80</f>
        <v>0.75</v>
      </c>
      <c r="K39" s="347" t="n">
        <f aca="false">E39*AN39</f>
        <v>60</v>
      </c>
      <c r="L39" s="348"/>
      <c r="M39" s="464" t="n">
        <f aca="false">' Benchmark Schedule'!AS39</f>
        <v>0</v>
      </c>
      <c r="N39" s="464" t="n">
        <f aca="false">' Benchmark Schedule'!AT39</f>
        <v>0</v>
      </c>
      <c r="O39" s="464" t="n">
        <f aca="false">' Benchmark Schedule'!AU39</f>
        <v>1</v>
      </c>
      <c r="P39" s="464" t="n">
        <f aca="false">' Benchmark Schedule'!AV39</f>
        <v>1</v>
      </c>
      <c r="Q39" s="464" t="n">
        <f aca="false">' Benchmark Schedule'!AW39</f>
        <v>0</v>
      </c>
      <c r="R39" s="464" t="n">
        <f aca="false">' Benchmark Schedule'!AX39</f>
        <v>1</v>
      </c>
      <c r="S39" s="464" t="n">
        <f aca="false">' Benchmark Schedule'!AY39</f>
        <v>0</v>
      </c>
      <c r="T39" s="307" t="n">
        <f aca="false">' Benchmark Schedule'!AZ39</f>
        <v>0</v>
      </c>
      <c r="U39" s="464" t="n">
        <f aca="false">' Benchmark Schedule'!BA39</f>
        <v>0</v>
      </c>
      <c r="V39" s="464" t="n">
        <f aca="false">' Benchmark Schedule'!BB39</f>
        <v>0</v>
      </c>
      <c r="W39" s="464" t="n">
        <f aca="false">' Benchmark Schedule'!BC39</f>
        <v>0</v>
      </c>
      <c r="X39" s="464" t="n">
        <f aca="false">' Benchmark Schedule'!BD39</f>
        <v>0</v>
      </c>
      <c r="Y39" s="464" t="n">
        <f aca="false">' Benchmark Schedule'!BE39</f>
        <v>1</v>
      </c>
      <c r="Z39" s="464" t="n">
        <f aca="false">' Benchmark Schedule'!BF39</f>
        <v>0</v>
      </c>
      <c r="AA39" s="464" t="n">
        <f aca="false">' Benchmark Schedule'!BG39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434"/>
      <c r="AW39" s="434"/>
      <c r="AX39" s="434"/>
      <c r="AY39" s="434"/>
      <c r="AZ39" s="434"/>
      <c r="BA39" s="434"/>
      <c r="BB39" s="434"/>
      <c r="BC39" s="434"/>
      <c r="BD39" s="0"/>
      <c r="DN39" s="307"/>
      <c r="EE39" s="163"/>
    </row>
    <row r="40" s="165" customFormat="true" ht="10.1" hidden="false" customHeight="true" outlineLevel="0" collapsed="false">
      <c r="A40" s="312"/>
      <c r="B40" s="308"/>
      <c r="C40" s="308"/>
      <c r="D40" s="269"/>
      <c r="E40" s="490"/>
      <c r="F40" s="498"/>
      <c r="G40" s="230"/>
      <c r="H40" s="293"/>
      <c r="I40" s="496"/>
      <c r="J40" s="276"/>
      <c r="K40" s="277"/>
      <c r="L40" s="278"/>
      <c r="M40" s="462"/>
      <c r="N40" s="462"/>
      <c r="O40" s="462"/>
      <c r="P40" s="462"/>
      <c r="Q40" s="462"/>
      <c r="R40" s="462"/>
      <c r="S40" s="462"/>
      <c r="T40" s="463"/>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434"/>
      <c r="AW40" s="434"/>
      <c r="AX40" s="434"/>
      <c r="AY40" s="434"/>
      <c r="AZ40" s="434"/>
      <c r="BA40" s="434"/>
      <c r="BB40" s="434"/>
      <c r="BC40" s="434"/>
      <c r="BD40" s="0"/>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490" t="n">
        <f aca="false">'Master Pay Period 1'!E41</f>
        <v>12</v>
      </c>
      <c r="F41" s="491" t="n">
        <f aca="false">'Master Pay Period 1'!F41</f>
        <v>0</v>
      </c>
      <c r="G41" s="492" t="str">
        <f aca="false">'Master Pay Period 1'!G41</f>
        <v>RRT</v>
      </c>
      <c r="H41" s="493" t="str">
        <f aca="false">'Master Pay Period 1'!H41</f>
        <v> 7a-7:30p</v>
      </c>
      <c r="I41" s="494" t="n">
        <f aca="false">'Master Pay Period 1'!I41</f>
        <v>0.9</v>
      </c>
      <c r="J41" s="317" t="n">
        <f aca="false">AF41/80</f>
        <v>0.9</v>
      </c>
      <c r="K41" s="347" t="n">
        <f aca="false">E41*AN41</f>
        <v>72</v>
      </c>
      <c r="L41" s="348"/>
      <c r="M41" s="464" t="n">
        <f aca="false">' Benchmark Schedule'!AS41</f>
        <v>1</v>
      </c>
      <c r="N41" s="464" t="n">
        <f aca="false">' Benchmark Schedule'!AT41</f>
        <v>0</v>
      </c>
      <c r="O41" s="464" t="n">
        <f aca="false">' Benchmark Schedule'!AU41</f>
        <v>0</v>
      </c>
      <c r="P41" s="464" t="n">
        <f aca="false">' Benchmark Schedule'!AV41</f>
        <v>0</v>
      </c>
      <c r="Q41" s="464" t="n">
        <f aca="false">' Benchmark Schedule'!AW41</f>
        <v>1</v>
      </c>
      <c r="R41" s="464" t="n">
        <f aca="false">' Benchmark Schedule'!AX41</f>
        <v>1</v>
      </c>
      <c r="S41" s="464" t="n">
        <f aca="false">' Benchmark Schedule'!AY41</f>
        <v>0</v>
      </c>
      <c r="T41" s="307" t="n">
        <f aca="false">' Benchmark Schedule'!AZ41</f>
        <v>0</v>
      </c>
      <c r="U41" s="464" t="n">
        <f aca="false">' Benchmark Schedule'!BA41</f>
        <v>0</v>
      </c>
      <c r="V41" s="464" t="n">
        <f aca="false">' Benchmark Schedule'!BB41</f>
        <v>1</v>
      </c>
      <c r="W41" s="464" t="n">
        <f aca="false">' Benchmark Schedule'!BC41</f>
        <v>0</v>
      </c>
      <c r="X41" s="464" t="n">
        <f aca="false">' Benchmark Schedule'!BD41</f>
        <v>1</v>
      </c>
      <c r="Y41" s="464" t="n">
        <f aca="false">' Benchmark Schedule'!BE41</f>
        <v>0</v>
      </c>
      <c r="Z41" s="464" t="n">
        <f aca="false">' Benchmark Schedule'!BF41</f>
        <v>1</v>
      </c>
      <c r="AA41" s="464" t="n">
        <f aca="false">' Benchmark Schedule'!BG41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434"/>
      <c r="AW41" s="434"/>
      <c r="AX41" s="434"/>
      <c r="AY41" s="434"/>
      <c r="AZ41" s="434"/>
      <c r="BA41" s="434"/>
      <c r="BB41" s="434"/>
      <c r="BC41" s="434"/>
      <c r="BD41" s="0"/>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490"/>
      <c r="F42" s="498"/>
      <c r="G42" s="230"/>
      <c r="H42" s="293"/>
      <c r="I42" s="496"/>
      <c r="J42" s="276"/>
      <c r="K42" s="258"/>
      <c r="L42" s="221"/>
      <c r="M42" s="462"/>
      <c r="N42" s="462"/>
      <c r="O42" s="462"/>
      <c r="P42" s="462"/>
      <c r="Q42" s="462"/>
      <c r="R42" s="462"/>
      <c r="S42" s="462"/>
      <c r="T42" s="476"/>
      <c r="U42" s="462"/>
      <c r="V42" s="462"/>
      <c r="W42" s="462"/>
      <c r="X42" s="462"/>
      <c r="Y42" s="462"/>
      <c r="Z42" s="462"/>
      <c r="AA42" s="462"/>
      <c r="AB42" s="471"/>
      <c r="AC42" s="437"/>
      <c r="AD42" s="437"/>
      <c r="AE42" s="437"/>
      <c r="AF42" s="437"/>
      <c r="AG42" s="437"/>
      <c r="AH42" s="437"/>
      <c r="AI42" s="437"/>
      <c r="AJ42" s="437"/>
      <c r="AK42" s="430"/>
      <c r="AL42" s="437"/>
      <c r="AM42" s="430"/>
      <c r="AN42" s="437"/>
      <c r="AU42" s="434"/>
      <c r="AV42" s="434"/>
      <c r="AW42" s="434"/>
      <c r="AX42" s="434"/>
      <c r="AY42" s="434"/>
      <c r="AZ42" s="434"/>
      <c r="BA42" s="434"/>
      <c r="BB42" s="434"/>
      <c r="BC42" s="434"/>
      <c r="BD42" s="0"/>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490" t="n">
        <f aca="false">'Master Pay Period 1'!E43</f>
        <v>12</v>
      </c>
      <c r="F43" s="491" t="n">
        <f aca="false">'Master Pay Period 1'!F43</f>
        <v>0</v>
      </c>
      <c r="G43" s="492" t="str">
        <f aca="false">'Master Pay Period 1'!G43</f>
        <v>RRT</v>
      </c>
      <c r="H43" s="493" t="str">
        <f aca="false">'Master Pay Period 1'!H43</f>
        <v> 7a-7:30p</v>
      </c>
      <c r="I43" s="494" t="n">
        <f aca="false">'Master Pay Period 1'!I43</f>
        <v>0.75</v>
      </c>
      <c r="J43" s="317" t="n">
        <f aca="false">AF43/80</f>
        <v>0.75</v>
      </c>
      <c r="K43" s="347" t="n">
        <f aca="false">E43*AN43</f>
        <v>60</v>
      </c>
      <c r="L43" s="348"/>
      <c r="M43" s="464" t="n">
        <f aca="false">' Benchmark Schedule'!AS43</f>
        <v>0</v>
      </c>
      <c r="N43" s="464" t="n">
        <f aca="false">' Benchmark Schedule'!AT43</f>
        <v>1</v>
      </c>
      <c r="O43" s="464" t="n">
        <f aca="false">' Benchmark Schedule'!AU43</f>
        <v>0</v>
      </c>
      <c r="P43" s="464" t="n">
        <f aca="false">' Benchmark Schedule'!AV43</f>
        <v>0</v>
      </c>
      <c r="Q43" s="464" t="n">
        <f aca="false">' Benchmark Schedule'!AW43</f>
        <v>0</v>
      </c>
      <c r="R43" s="464" t="n">
        <f aca="false">' Benchmark Schedule'!AX43</f>
        <v>0</v>
      </c>
      <c r="S43" s="464" t="n">
        <f aca="false">' Benchmark Schedule'!AY43</f>
        <v>1</v>
      </c>
      <c r="T43" s="307" t="n">
        <f aca="false">' Benchmark Schedule'!AZ43</f>
        <v>0</v>
      </c>
      <c r="U43" s="464" t="n">
        <f aca="false">' Benchmark Schedule'!BA43</f>
        <v>1</v>
      </c>
      <c r="V43" s="464" t="n">
        <f aca="false">' Benchmark Schedule'!BB43</f>
        <v>0</v>
      </c>
      <c r="W43" s="464" t="n">
        <f aca="false">' Benchmark Schedule'!BC43</f>
        <v>1</v>
      </c>
      <c r="X43" s="464" t="n">
        <f aca="false">' Benchmark Schedule'!BD43</f>
        <v>0</v>
      </c>
      <c r="Y43" s="464" t="n">
        <f aca="false">' Benchmark Schedule'!BE43</f>
        <v>1</v>
      </c>
      <c r="Z43" s="464" t="n">
        <f aca="false">' Benchmark Schedule'!BF43</f>
        <v>0</v>
      </c>
      <c r="AA43" s="464" t="n">
        <f aca="false">' Benchmark Schedule'!BG43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434"/>
      <c r="AW43" s="434"/>
      <c r="AX43" s="434"/>
      <c r="AY43" s="434"/>
      <c r="AZ43" s="434"/>
      <c r="BA43" s="434"/>
      <c r="BB43" s="434"/>
      <c r="BC43" s="434"/>
      <c r="BD43" s="0"/>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490"/>
      <c r="F44" s="498"/>
      <c r="G44" s="230"/>
      <c r="H44" s="293"/>
      <c r="I44" s="496"/>
      <c r="J44" s="350"/>
      <c r="K44" s="277"/>
      <c r="L44" s="278"/>
      <c r="M44" s="462"/>
      <c r="N44" s="462"/>
      <c r="O44" s="462"/>
      <c r="P44" s="462"/>
      <c r="Q44" s="462"/>
      <c r="R44" s="462"/>
      <c r="S44" s="462"/>
      <c r="T44" s="463"/>
      <c r="U44" s="462"/>
      <c r="V44" s="462"/>
      <c r="W44" s="462"/>
      <c r="X44" s="462"/>
      <c r="Y44" s="462"/>
      <c r="Z44" s="462"/>
      <c r="AA44" s="462"/>
      <c r="AB44" s="471"/>
      <c r="AC44" s="437"/>
      <c r="AD44" s="437"/>
      <c r="AE44" s="437"/>
      <c r="AF44" s="437"/>
      <c r="AG44" s="437"/>
      <c r="AH44" s="437"/>
      <c r="AI44" s="437"/>
      <c r="AJ44" s="437"/>
      <c r="AK44" s="430"/>
      <c r="AL44" s="437"/>
      <c r="AM44" s="430"/>
      <c r="AN44" s="437"/>
      <c r="AU44" s="434"/>
      <c r="AV44" s="434"/>
      <c r="AW44" s="434"/>
      <c r="AX44" s="434"/>
      <c r="AY44" s="434"/>
      <c r="AZ44" s="434"/>
      <c r="BA44" s="434"/>
      <c r="BB44" s="434"/>
      <c r="BC44" s="434"/>
      <c r="BD44" s="0"/>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490" t="n">
        <f aca="false">'Master Pay Period 1'!E45</f>
        <v>12</v>
      </c>
      <c r="F45" s="491" t="n">
        <f aca="false">'Master Pay Period 1'!F45</f>
        <v>0</v>
      </c>
      <c r="G45" s="492" t="str">
        <f aca="false">'Master Pay Period 1'!G45</f>
        <v>RRT</v>
      </c>
      <c r="H45" s="493" t="str">
        <f aca="false">'Master Pay Period 1'!H45</f>
        <v> 7a-7:30p</v>
      </c>
      <c r="I45" s="494" t="n">
        <f aca="false">'Master Pay Period 1'!I45</f>
        <v>0.6</v>
      </c>
      <c r="J45" s="317" t="n">
        <f aca="false">AF45/80</f>
        <v>0.6</v>
      </c>
      <c r="K45" s="347" t="n">
        <f aca="false">E45*AN45</f>
        <v>48</v>
      </c>
      <c r="L45" s="348"/>
      <c r="M45" s="464" t="n">
        <f aca="false">' Benchmark Schedule'!AS45</f>
        <v>0</v>
      </c>
      <c r="N45" s="464" t="n">
        <f aca="false">' Benchmark Schedule'!AT45</f>
        <v>0</v>
      </c>
      <c r="O45" s="464" t="n">
        <f aca="false">' Benchmark Schedule'!AU45</f>
        <v>1</v>
      </c>
      <c r="P45" s="464" t="n">
        <f aca="false">' Benchmark Schedule'!AV45</f>
        <v>0</v>
      </c>
      <c r="Q45" s="464" t="n">
        <f aca="false">' Benchmark Schedule'!AW45</f>
        <v>1</v>
      </c>
      <c r="R45" s="464" t="n">
        <f aca="false">' Benchmark Schedule'!AX45</f>
        <v>0</v>
      </c>
      <c r="S45" s="464" t="n">
        <f aca="false">' Benchmark Schedule'!AY45</f>
        <v>0</v>
      </c>
      <c r="T45" s="307" t="n">
        <f aca="false">' Benchmark Schedule'!AZ45</f>
        <v>0</v>
      </c>
      <c r="U45" s="464" t="n">
        <f aca="false">' Benchmark Schedule'!BA45</f>
        <v>0</v>
      </c>
      <c r="V45" s="464" t="n">
        <f aca="false">' Benchmark Schedule'!BB45</f>
        <v>1</v>
      </c>
      <c r="W45" s="464" t="n">
        <f aca="false">' Benchmark Schedule'!BC45</f>
        <v>0</v>
      </c>
      <c r="X45" s="464" t="n">
        <f aca="false">' Benchmark Schedule'!BD45</f>
        <v>1</v>
      </c>
      <c r="Y45" s="464" t="n">
        <f aca="false">' Benchmark Schedule'!BE45</f>
        <v>0</v>
      </c>
      <c r="Z45" s="464" t="n">
        <f aca="false">' Benchmark Schedule'!BF45</f>
        <v>0</v>
      </c>
      <c r="AA45" s="464" t="n">
        <f aca="false">' Benchmark Schedule'!BG45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434"/>
      <c r="AW45" s="434"/>
      <c r="AX45" s="434"/>
      <c r="AY45" s="434"/>
      <c r="AZ45" s="434"/>
      <c r="BA45" s="434"/>
      <c r="BB45" s="434"/>
      <c r="BC45" s="434"/>
      <c r="BD45" s="0"/>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490"/>
      <c r="F46" s="498"/>
      <c r="G46" s="230"/>
      <c r="H46" s="293"/>
      <c r="I46" s="496"/>
      <c r="J46" s="350"/>
      <c r="K46" s="277"/>
      <c r="L46" s="278"/>
      <c r="M46" s="462"/>
      <c r="N46" s="462"/>
      <c r="O46" s="462"/>
      <c r="P46" s="462"/>
      <c r="Q46" s="462"/>
      <c r="R46" s="462"/>
      <c r="S46" s="462"/>
      <c r="T46" s="476"/>
      <c r="U46" s="462"/>
      <c r="V46" s="462"/>
      <c r="W46" s="462"/>
      <c r="X46" s="462"/>
      <c r="Y46" s="462"/>
      <c r="Z46" s="462"/>
      <c r="AA46" s="462"/>
      <c r="AB46" s="471"/>
      <c r="AC46" s="437"/>
      <c r="AD46" s="437"/>
      <c r="AE46" s="437"/>
      <c r="AF46" s="437"/>
      <c r="AG46" s="437"/>
      <c r="AH46" s="437"/>
      <c r="AI46" s="437"/>
      <c r="AJ46" s="437"/>
      <c r="AK46" s="430"/>
      <c r="AL46" s="437"/>
      <c r="AM46" s="430"/>
      <c r="AN46" s="437"/>
      <c r="AU46" s="434"/>
      <c r="AV46" s="434"/>
      <c r="AW46" s="434"/>
      <c r="AX46" s="434"/>
      <c r="AY46" s="434"/>
      <c r="AZ46" s="434"/>
      <c r="BA46" s="434"/>
      <c r="BB46" s="434"/>
      <c r="BC46" s="434"/>
      <c r="BD46" s="0"/>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490" t="n">
        <f aca="false">'Master Pay Period 1'!E47</f>
        <v>12</v>
      </c>
      <c r="F47" s="491" t="n">
        <f aca="false">'Master Pay Period 1'!F47</f>
        <v>0</v>
      </c>
      <c r="G47" s="492" t="str">
        <f aca="false">'Master Pay Period 1'!G47</f>
        <v>CRT</v>
      </c>
      <c r="H47" s="493" t="str">
        <f aca="false">'Master Pay Period 1'!H47</f>
        <v> 7a-7:30p</v>
      </c>
      <c r="I47" s="494" t="n">
        <f aca="false">'Master Pay Period 1'!I47</f>
        <v>0</v>
      </c>
      <c r="J47" s="317" t="n">
        <f aca="false">AF47/80</f>
        <v>0</v>
      </c>
      <c r="K47" s="347" t="n">
        <f aca="false">E47*AN47</f>
        <v>0</v>
      </c>
      <c r="L47" s="348"/>
      <c r="M47" s="464" t="n">
        <f aca="false">' Benchmark Schedule'!AS47</f>
        <v>0</v>
      </c>
      <c r="N47" s="464" t="n">
        <f aca="false">' Benchmark Schedule'!AT47</f>
        <v>0</v>
      </c>
      <c r="O47" s="464" t="n">
        <f aca="false">' Benchmark Schedule'!AU47</f>
        <v>0</v>
      </c>
      <c r="P47" s="464" t="n">
        <f aca="false">' Benchmark Schedule'!AV47</f>
        <v>0</v>
      </c>
      <c r="Q47" s="464" t="n">
        <f aca="false">' Benchmark Schedule'!AW47</f>
        <v>0</v>
      </c>
      <c r="R47" s="464" t="n">
        <f aca="false">' Benchmark Schedule'!AX47</f>
        <v>0</v>
      </c>
      <c r="S47" s="464" t="n">
        <f aca="false">' Benchmark Schedule'!AY47</f>
        <v>0</v>
      </c>
      <c r="T47" s="307" t="n">
        <f aca="false">' Benchmark Schedule'!AZ47</f>
        <v>0</v>
      </c>
      <c r="U47" s="464" t="n">
        <f aca="false">' Benchmark Schedule'!BA47</f>
        <v>0</v>
      </c>
      <c r="V47" s="464" t="n">
        <f aca="false">' Benchmark Schedule'!BB47</f>
        <v>0</v>
      </c>
      <c r="W47" s="464" t="n">
        <f aca="false">' Benchmark Schedule'!BC47</f>
        <v>0</v>
      </c>
      <c r="X47" s="464" t="n">
        <f aca="false">' Benchmark Schedule'!BD47</f>
        <v>0</v>
      </c>
      <c r="Y47" s="464" t="n">
        <f aca="false">' Benchmark Schedule'!BE47</f>
        <v>0</v>
      </c>
      <c r="Z47" s="464" t="n">
        <f aca="false">' Benchmark Schedule'!BF47</f>
        <v>0</v>
      </c>
      <c r="AA47" s="464" t="n">
        <f aca="false">' Benchmark Schedule'!BG47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434"/>
      <c r="AW47" s="434"/>
      <c r="AX47" s="434"/>
      <c r="AY47" s="434"/>
      <c r="AZ47" s="434"/>
      <c r="BA47" s="434"/>
      <c r="BB47" s="434"/>
      <c r="BC47" s="434"/>
      <c r="BD47" s="0"/>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490"/>
      <c r="F48" s="229"/>
      <c r="G48" s="229"/>
      <c r="H48" s="223"/>
      <c r="I48" s="500"/>
      <c r="J48" s="276"/>
      <c r="K48" s="277"/>
      <c r="L48" s="278"/>
      <c r="M48" s="462"/>
      <c r="N48" s="462"/>
      <c r="O48" s="462"/>
      <c r="P48" s="462"/>
      <c r="Q48" s="462"/>
      <c r="R48" s="462"/>
      <c r="S48" s="462"/>
      <c r="T48" s="476"/>
      <c r="U48" s="462"/>
      <c r="V48" s="462"/>
      <c r="W48" s="462"/>
      <c r="X48" s="462"/>
      <c r="Y48" s="462"/>
      <c r="Z48" s="462"/>
      <c r="AA48" s="462"/>
      <c r="AB48" s="471"/>
      <c r="AC48" s="437"/>
      <c r="AD48" s="437"/>
      <c r="AE48" s="437"/>
      <c r="AF48" s="437"/>
      <c r="AG48" s="437"/>
      <c r="AH48" s="437"/>
      <c r="AI48" s="437"/>
      <c r="AJ48" s="437"/>
      <c r="AK48" s="430"/>
      <c r="AL48" s="437"/>
      <c r="AM48" s="430"/>
      <c r="AN48" s="437"/>
      <c r="AU48" s="434"/>
      <c r="AV48" s="434"/>
      <c r="AW48" s="434"/>
      <c r="AX48" s="434"/>
      <c r="AY48" s="434"/>
      <c r="AZ48" s="434"/>
      <c r="BA48" s="434"/>
      <c r="BB48" s="434"/>
      <c r="BC48" s="434"/>
      <c r="BD48" s="0"/>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490" t="n">
        <f aca="false">'Master Pay Period 1'!E49</f>
        <v>12</v>
      </c>
      <c r="F49" s="491" t="n">
        <f aca="false">'Master Pay Period 1'!F49</f>
        <v>0</v>
      </c>
      <c r="G49" s="492" t="str">
        <f aca="false">'Master Pay Period 1'!G49</f>
        <v>RRT</v>
      </c>
      <c r="H49" s="493" t="str">
        <f aca="false">'Master Pay Period 1'!H49</f>
        <v> 7a-7:30p</v>
      </c>
      <c r="I49" s="494" t="n">
        <f aca="false">'Master Pay Period 1'!I49</f>
        <v>0</v>
      </c>
      <c r="J49" s="317" t="n">
        <f aca="false">AF49/80</f>
        <v>0</v>
      </c>
      <c r="K49" s="347" t="n">
        <f aca="false">E49*AN49</f>
        <v>0</v>
      </c>
      <c r="L49" s="348"/>
      <c r="M49" s="464" t="n">
        <f aca="false">' Benchmark Schedule'!AS49</f>
        <v>0</v>
      </c>
      <c r="N49" s="464" t="n">
        <f aca="false">' Benchmark Schedule'!AT49</f>
        <v>0</v>
      </c>
      <c r="O49" s="464" t="n">
        <f aca="false">' Benchmark Schedule'!AU49</f>
        <v>0</v>
      </c>
      <c r="P49" s="464" t="n">
        <f aca="false">' Benchmark Schedule'!AV49</f>
        <v>0</v>
      </c>
      <c r="Q49" s="464" t="n">
        <f aca="false">' Benchmark Schedule'!AW49</f>
        <v>0</v>
      </c>
      <c r="R49" s="464" t="n">
        <f aca="false">' Benchmark Schedule'!AX49</f>
        <v>0</v>
      </c>
      <c r="S49" s="464" t="n">
        <f aca="false">' Benchmark Schedule'!AY49</f>
        <v>0</v>
      </c>
      <c r="T49" s="307" t="n">
        <f aca="false">' Benchmark Schedule'!AZ49</f>
        <v>0</v>
      </c>
      <c r="U49" s="464" t="n">
        <f aca="false">' Benchmark Schedule'!BA49</f>
        <v>0</v>
      </c>
      <c r="V49" s="464" t="n">
        <f aca="false">' Benchmark Schedule'!BB49</f>
        <v>0</v>
      </c>
      <c r="W49" s="464" t="n">
        <f aca="false">' Benchmark Schedule'!BC49</f>
        <v>0</v>
      </c>
      <c r="X49" s="464" t="n">
        <f aca="false">' Benchmark Schedule'!BD49</f>
        <v>0</v>
      </c>
      <c r="Y49" s="464" t="n">
        <f aca="false">' Benchmark Schedule'!BE49</f>
        <v>0</v>
      </c>
      <c r="Z49" s="464" t="n">
        <f aca="false">' Benchmark Schedule'!BF49</f>
        <v>0</v>
      </c>
      <c r="AA49" s="464" t="n">
        <f aca="false">' Benchmark Schedule'!BG49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434"/>
      <c r="AW49" s="434"/>
      <c r="AX49" s="434"/>
      <c r="AY49" s="434"/>
      <c r="AZ49" s="434"/>
      <c r="BA49" s="434"/>
      <c r="BB49" s="434"/>
      <c r="BC49" s="434"/>
      <c r="BD49" s="0"/>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490"/>
      <c r="F50" s="229"/>
      <c r="G50" s="465"/>
      <c r="H50" s="223"/>
      <c r="I50" s="500"/>
      <c r="J50" s="350"/>
      <c r="K50" s="277"/>
      <c r="L50" s="278"/>
      <c r="M50" s="462"/>
      <c r="N50" s="462"/>
      <c r="O50" s="462"/>
      <c r="P50" s="462"/>
      <c r="Q50" s="462"/>
      <c r="R50" s="462"/>
      <c r="S50" s="462"/>
      <c r="T50" s="463"/>
      <c r="U50" s="462"/>
      <c r="V50" s="462"/>
      <c r="W50" s="462"/>
      <c r="X50" s="462"/>
      <c r="Y50" s="462"/>
      <c r="Z50" s="462"/>
      <c r="AA50" s="462"/>
      <c r="AB50" s="471"/>
      <c r="AC50" s="437"/>
      <c r="AD50" s="437"/>
      <c r="AE50" s="437"/>
      <c r="AF50" s="437"/>
      <c r="AG50" s="437"/>
      <c r="AH50" s="437"/>
      <c r="AI50" s="437"/>
      <c r="AJ50" s="437"/>
      <c r="AK50" s="430"/>
      <c r="AL50" s="437"/>
      <c r="AM50" s="430"/>
      <c r="AN50" s="437"/>
      <c r="AU50" s="434"/>
      <c r="AV50" s="434"/>
      <c r="AW50" s="434"/>
      <c r="AX50" s="434"/>
      <c r="AY50" s="434"/>
      <c r="AZ50" s="434"/>
      <c r="BA50" s="434"/>
      <c r="BB50" s="434"/>
      <c r="BC50" s="434"/>
      <c r="BD50" s="0"/>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490" t="n">
        <f aca="false">'Master Pay Period 1'!E51</f>
        <v>12</v>
      </c>
      <c r="F51" s="491" t="n">
        <f aca="false">'Master Pay Period 1'!F51</f>
        <v>0</v>
      </c>
      <c r="G51" s="492" t="str">
        <f aca="false">'Master Pay Period 1'!G51</f>
        <v>RRT</v>
      </c>
      <c r="H51" s="493" t="str">
        <f aca="false">'Master Pay Period 1'!H51</f>
        <v> 7a-7:30p</v>
      </c>
      <c r="I51" s="494" t="n">
        <f aca="false">'Master Pay Period 1'!I51</f>
        <v>0</v>
      </c>
      <c r="J51" s="317" t="n">
        <f aca="false">AF51/80</f>
        <v>0</v>
      </c>
      <c r="K51" s="347" t="n">
        <f aca="false">E51*AN51</f>
        <v>0</v>
      </c>
      <c r="L51" s="348"/>
      <c r="M51" s="464" t="n">
        <f aca="false">' Benchmark Schedule'!AS51</f>
        <v>0</v>
      </c>
      <c r="N51" s="464" t="n">
        <f aca="false">' Benchmark Schedule'!AT51</f>
        <v>0</v>
      </c>
      <c r="O51" s="464" t="n">
        <f aca="false">' Benchmark Schedule'!AU51</f>
        <v>0</v>
      </c>
      <c r="P51" s="464" t="n">
        <f aca="false">' Benchmark Schedule'!AV51</f>
        <v>0</v>
      </c>
      <c r="Q51" s="464" t="n">
        <f aca="false">' Benchmark Schedule'!AW51</f>
        <v>0</v>
      </c>
      <c r="R51" s="464" t="n">
        <f aca="false">' Benchmark Schedule'!AX51</f>
        <v>0</v>
      </c>
      <c r="S51" s="464" t="n">
        <f aca="false">' Benchmark Schedule'!AY51</f>
        <v>0</v>
      </c>
      <c r="T51" s="307" t="n">
        <f aca="false">' Benchmark Schedule'!AZ51</f>
        <v>0</v>
      </c>
      <c r="U51" s="464" t="n">
        <f aca="false">' Benchmark Schedule'!BA51</f>
        <v>0</v>
      </c>
      <c r="V51" s="464" t="n">
        <f aca="false">' Benchmark Schedule'!BB51</f>
        <v>0</v>
      </c>
      <c r="W51" s="464" t="n">
        <f aca="false">' Benchmark Schedule'!BC51</f>
        <v>0</v>
      </c>
      <c r="X51" s="464" t="n">
        <f aca="false">' Benchmark Schedule'!BD51</f>
        <v>0</v>
      </c>
      <c r="Y51" s="464" t="n">
        <f aca="false">' Benchmark Schedule'!BE51</f>
        <v>0</v>
      </c>
      <c r="Z51" s="464" t="n">
        <f aca="false">' Benchmark Schedule'!BF51</f>
        <v>0</v>
      </c>
      <c r="AA51" s="464" t="n">
        <f aca="false">' Benchmark Schedule'!BG51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434"/>
      <c r="AW51" s="434"/>
      <c r="AX51" s="434"/>
      <c r="AY51" s="434"/>
      <c r="AZ51" s="434"/>
      <c r="BA51" s="434"/>
      <c r="BB51" s="434"/>
      <c r="BC51" s="434"/>
      <c r="BD51" s="0"/>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490"/>
      <c r="F52" s="465"/>
      <c r="G52" s="229"/>
      <c r="H52" s="293"/>
      <c r="I52" s="500"/>
      <c r="J52" s="350"/>
      <c r="K52" s="277"/>
      <c r="L52" s="278"/>
      <c r="M52" s="462"/>
      <c r="N52" s="462"/>
      <c r="O52" s="462"/>
      <c r="P52" s="462"/>
      <c r="Q52" s="462"/>
      <c r="R52" s="462"/>
      <c r="S52" s="462"/>
      <c r="T52" s="463"/>
      <c r="U52" s="462"/>
      <c r="V52" s="462"/>
      <c r="W52" s="462"/>
      <c r="X52" s="462"/>
      <c r="Y52" s="462"/>
      <c r="Z52" s="462"/>
      <c r="AA52" s="462"/>
      <c r="AB52" s="471"/>
      <c r="AC52" s="437"/>
      <c r="AD52" s="437"/>
      <c r="AE52" s="437"/>
      <c r="AF52" s="437"/>
      <c r="AG52" s="437"/>
      <c r="AH52" s="437"/>
      <c r="AI52" s="437"/>
      <c r="AJ52" s="437"/>
      <c r="AK52" s="430"/>
      <c r="AL52" s="437"/>
      <c r="AM52" s="430"/>
      <c r="AN52" s="437"/>
      <c r="AU52" s="434"/>
      <c r="AV52" s="434"/>
      <c r="AW52" s="434"/>
      <c r="AX52" s="434"/>
      <c r="AY52" s="434"/>
      <c r="AZ52" s="434"/>
      <c r="BA52" s="434"/>
      <c r="BB52" s="434"/>
      <c r="BC52" s="434"/>
      <c r="BD52" s="0"/>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Q53="V",-E53),IF(AA53="V",-E53),IF(M53="H",-E53),IF(N53="H",-E53),IF(O53="H",-E53),IF(P53="H",-E53),IF(Q53="H",-E53),IF(R53="H",-E53),IF(S53="H",-E53),IF(U53="H",-E53),IF(V53="H",-E53),IF(W53="H",-E53),IF(X53="H",-E53),IF(Y53="H",-E53),IF(Q53="H",-E53),IF(AA53="H",-E53))</f>
        <v>0</v>
      </c>
      <c r="C53" s="308" t="n">
        <f aca="false">SUM(IF(M53="S",-E53),IF(N53="S",-E53),IF(O53="S",-E53),IF(P53="S",-E53),IF(Q53="S",-E53),IF(R53="S",-E53),IF(S53="S",-E53),IF(U53="S",-E53),IF(V53="S",-E53),IF(W53="S",-E53),IF(X53="S",-E53),IF(Y53="S",-E53),IF(Q53="S",-E53),IF(AA53="S",-E53))</f>
        <v>0</v>
      </c>
      <c r="D53" s="269" t="n">
        <f aca="false">(I53*80)-(K53-(B53+C53))</f>
        <v>0</v>
      </c>
      <c r="E53" s="490" t="n">
        <f aca="false">'Master Pay Period 1'!E53</f>
        <v>12</v>
      </c>
      <c r="F53" s="491" t="n">
        <f aca="false">'Master Pay Period 1'!F53</f>
        <v>0</v>
      </c>
      <c r="G53" s="492" t="str">
        <f aca="false">'Master Pay Period 1'!G53</f>
        <v>RRT</v>
      </c>
      <c r="H53" s="493" t="str">
        <f aca="false">'Master Pay Period 1'!H53</f>
        <v> 7a-7:30p</v>
      </c>
      <c r="I53" s="494" t="n">
        <f aca="false">'Master Pay Period 1'!I53</f>
        <v>0</v>
      </c>
      <c r="J53" s="317" t="n">
        <f aca="false">AF53/80</f>
        <v>0</v>
      </c>
      <c r="K53" s="347" t="n">
        <f aca="false">E53*AN53</f>
        <v>0</v>
      </c>
      <c r="L53" s="348"/>
      <c r="M53" s="464" t="n">
        <f aca="false">' Benchmark Schedule'!AS53</f>
        <v>0</v>
      </c>
      <c r="N53" s="464" t="n">
        <f aca="false">' Benchmark Schedule'!AT53</f>
        <v>0</v>
      </c>
      <c r="O53" s="464" t="n">
        <f aca="false">' Benchmark Schedule'!AU53</f>
        <v>0</v>
      </c>
      <c r="P53" s="464" t="n">
        <f aca="false">' Benchmark Schedule'!AV53</f>
        <v>0</v>
      </c>
      <c r="Q53" s="464" t="n">
        <f aca="false">' Benchmark Schedule'!AW53</f>
        <v>0</v>
      </c>
      <c r="R53" s="464" t="n">
        <f aca="false">' Benchmark Schedule'!AX53</f>
        <v>0</v>
      </c>
      <c r="S53" s="464" t="n">
        <f aca="false">' Benchmark Schedule'!AY53</f>
        <v>0</v>
      </c>
      <c r="T53" s="307" t="n">
        <f aca="false">' Benchmark Schedule'!AZ53</f>
        <v>0</v>
      </c>
      <c r="U53" s="464" t="n">
        <f aca="false">' Benchmark Schedule'!BA53</f>
        <v>0</v>
      </c>
      <c r="V53" s="464" t="n">
        <f aca="false">' Benchmark Schedule'!BB53</f>
        <v>0</v>
      </c>
      <c r="W53" s="464" t="n">
        <f aca="false">' Benchmark Schedule'!BC53</f>
        <v>0</v>
      </c>
      <c r="X53" s="464" t="n">
        <f aca="false">' Benchmark Schedule'!BD53</f>
        <v>0</v>
      </c>
      <c r="Y53" s="464" t="n">
        <f aca="false">' Benchmark Schedule'!BE53</f>
        <v>0</v>
      </c>
      <c r="Z53" s="464" t="n">
        <f aca="false">' Benchmark Schedule'!BF53</f>
        <v>0</v>
      </c>
      <c r="AA53" s="464" t="n">
        <f aca="false">' Benchmark Schedule'!BG53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434"/>
      <c r="AW53" s="434"/>
      <c r="AX53" s="434"/>
      <c r="AY53" s="434"/>
      <c r="AZ53" s="434"/>
      <c r="BA53" s="434"/>
      <c r="BB53" s="434"/>
      <c r="BC53" s="434"/>
      <c r="BD53" s="0"/>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490"/>
      <c r="F54" s="465"/>
      <c r="G54" s="465"/>
      <c r="H54" s="293"/>
      <c r="I54" s="500"/>
      <c r="J54" s="350"/>
      <c r="K54" s="277"/>
      <c r="L54" s="278"/>
      <c r="M54" s="462"/>
      <c r="N54" s="462"/>
      <c r="O54" s="462"/>
      <c r="P54" s="462"/>
      <c r="Q54" s="462"/>
      <c r="R54" s="462"/>
      <c r="S54" s="462"/>
      <c r="T54" s="476"/>
      <c r="U54" s="462"/>
      <c r="V54" s="462"/>
      <c r="W54" s="462"/>
      <c r="X54" s="462"/>
      <c r="Y54" s="462"/>
      <c r="Z54" s="462"/>
      <c r="AA54" s="462"/>
      <c r="AB54" s="471"/>
      <c r="AC54" s="437"/>
      <c r="AD54" s="437"/>
      <c r="AE54" s="437"/>
      <c r="AF54" s="437"/>
      <c r="AG54" s="437"/>
      <c r="AH54" s="437"/>
      <c r="AI54" s="437"/>
      <c r="AJ54" s="437"/>
      <c r="AK54" s="430"/>
      <c r="AL54" s="437"/>
      <c r="AM54" s="430"/>
      <c r="AN54" s="437"/>
      <c r="AU54" s="434"/>
      <c r="AV54" s="434"/>
      <c r="AW54" s="434"/>
      <c r="AX54" s="434"/>
      <c r="AY54" s="434"/>
      <c r="AZ54" s="434"/>
      <c r="BA54" s="434"/>
      <c r="BB54" s="434"/>
      <c r="BC54" s="434"/>
      <c r="BD54" s="0"/>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490" t="n">
        <f aca="false">'Master Pay Period 1'!E55</f>
        <v>12</v>
      </c>
      <c r="F55" s="491" t="n">
        <f aca="false">'Master Pay Period 1'!F55</f>
        <v>0</v>
      </c>
      <c r="G55" s="492" t="str">
        <f aca="false">'Master Pay Period 1'!G55</f>
        <v>RRT</v>
      </c>
      <c r="H55" s="493" t="str">
        <f aca="false">'Master Pay Period 1'!H55</f>
        <v> 7a-7:30p</v>
      </c>
      <c r="I55" s="494" t="n">
        <f aca="false">'Master Pay Period 1'!I55</f>
        <v>0</v>
      </c>
      <c r="J55" s="317" t="n">
        <f aca="false">AF55/80</f>
        <v>0</v>
      </c>
      <c r="K55" s="347" t="n">
        <f aca="false">E55*AN55</f>
        <v>0</v>
      </c>
      <c r="L55" s="348"/>
      <c r="M55" s="464" t="n">
        <f aca="false">' Benchmark Schedule'!AS55</f>
        <v>0</v>
      </c>
      <c r="N55" s="464" t="n">
        <f aca="false">' Benchmark Schedule'!AT55</f>
        <v>0</v>
      </c>
      <c r="O55" s="464" t="n">
        <f aca="false">' Benchmark Schedule'!AU55</f>
        <v>0</v>
      </c>
      <c r="P55" s="464" t="n">
        <f aca="false">' Benchmark Schedule'!AV55</f>
        <v>0</v>
      </c>
      <c r="Q55" s="464" t="n">
        <f aca="false">' Benchmark Schedule'!AW55</f>
        <v>0</v>
      </c>
      <c r="R55" s="464" t="n">
        <f aca="false">' Benchmark Schedule'!AX55</f>
        <v>0</v>
      </c>
      <c r="S55" s="464" t="n">
        <f aca="false">' Benchmark Schedule'!AY55</f>
        <v>0</v>
      </c>
      <c r="T55" s="307" t="n">
        <f aca="false">' Benchmark Schedule'!AZ55</f>
        <v>0</v>
      </c>
      <c r="U55" s="464" t="n">
        <f aca="false">' Benchmark Schedule'!BA55</f>
        <v>0</v>
      </c>
      <c r="V55" s="464" t="n">
        <f aca="false">' Benchmark Schedule'!BB55</f>
        <v>0</v>
      </c>
      <c r="W55" s="464" t="n">
        <f aca="false">' Benchmark Schedule'!BC55</f>
        <v>0</v>
      </c>
      <c r="X55" s="464" t="n">
        <f aca="false">' Benchmark Schedule'!BD55</f>
        <v>0</v>
      </c>
      <c r="Y55" s="464" t="n">
        <f aca="false">' Benchmark Schedule'!BE55</f>
        <v>0</v>
      </c>
      <c r="Z55" s="464" t="n">
        <f aca="false">' Benchmark Schedule'!BF55</f>
        <v>0</v>
      </c>
      <c r="AA55" s="464" t="n">
        <f aca="false">' Benchmark Schedule'!BG55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434"/>
      <c r="AW55" s="434"/>
      <c r="AX55" s="434"/>
      <c r="AY55" s="434"/>
      <c r="AZ55" s="434"/>
      <c r="BA55" s="434"/>
      <c r="BB55" s="434"/>
      <c r="BC55" s="434"/>
      <c r="BD55" s="0"/>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490"/>
      <c r="F56" s="223"/>
      <c r="G56" s="465"/>
      <c r="H56" s="293"/>
      <c r="I56" s="500"/>
      <c r="J56" s="350"/>
      <c r="K56" s="277"/>
      <c r="L56" s="278"/>
      <c r="M56" s="462"/>
      <c r="N56" s="462"/>
      <c r="O56" s="462"/>
      <c r="P56" s="462"/>
      <c r="Q56" s="462"/>
      <c r="R56" s="462"/>
      <c r="S56" s="462"/>
      <c r="T56" s="463"/>
      <c r="U56" s="462"/>
      <c r="V56" s="462"/>
      <c r="W56" s="462"/>
      <c r="X56" s="462"/>
      <c r="Y56" s="462"/>
      <c r="Z56" s="462"/>
      <c r="AA56" s="462"/>
      <c r="AB56" s="471"/>
      <c r="AC56" s="437"/>
      <c r="AD56" s="437"/>
      <c r="AE56" s="437"/>
      <c r="AF56" s="437"/>
      <c r="AG56" s="437"/>
      <c r="AH56" s="437"/>
      <c r="AI56" s="437"/>
      <c r="AJ56" s="437"/>
      <c r="AK56" s="430"/>
      <c r="AL56" s="437"/>
      <c r="AM56" s="430"/>
      <c r="AN56" s="437"/>
      <c r="AU56" s="434"/>
      <c r="AV56" s="434"/>
      <c r="AW56" s="434"/>
      <c r="AX56" s="434"/>
      <c r="AY56" s="434"/>
      <c r="AZ56" s="434"/>
      <c r="BA56" s="434"/>
      <c r="BB56" s="434"/>
      <c r="BC56" s="434"/>
      <c r="BD56" s="0"/>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490" t="n">
        <f aca="false">'Master Pay Period 1'!E57</f>
        <v>12</v>
      </c>
      <c r="F57" s="491" t="n">
        <f aca="false">'Master Pay Period 1'!F57</f>
        <v>0</v>
      </c>
      <c r="G57" s="492" t="str">
        <f aca="false">'Master Pay Period 1'!G57</f>
        <v>RRT</v>
      </c>
      <c r="H57" s="493" t="str">
        <f aca="false">'Master Pay Period 1'!H57</f>
        <v> 7a-7:30p</v>
      </c>
      <c r="I57" s="494" t="n">
        <f aca="false">'Master Pay Period 1'!I57</f>
        <v>0</v>
      </c>
      <c r="J57" s="317" t="n">
        <f aca="false">AF57/80</f>
        <v>0</v>
      </c>
      <c r="K57" s="347" t="n">
        <f aca="false">E57*AN57</f>
        <v>0</v>
      </c>
      <c r="L57" s="348"/>
      <c r="M57" s="464" t="n">
        <f aca="false">' Benchmark Schedule'!AS57</f>
        <v>0</v>
      </c>
      <c r="N57" s="464" t="n">
        <f aca="false">' Benchmark Schedule'!AT57</f>
        <v>0</v>
      </c>
      <c r="O57" s="464" t="n">
        <f aca="false">' Benchmark Schedule'!AU57</f>
        <v>0</v>
      </c>
      <c r="P57" s="464" t="n">
        <f aca="false">' Benchmark Schedule'!AV57</f>
        <v>0</v>
      </c>
      <c r="Q57" s="464" t="n">
        <f aca="false">' Benchmark Schedule'!AW57</f>
        <v>0</v>
      </c>
      <c r="R57" s="464" t="n">
        <f aca="false">' Benchmark Schedule'!AX57</f>
        <v>0</v>
      </c>
      <c r="S57" s="464" t="n">
        <f aca="false">' Benchmark Schedule'!AY57</f>
        <v>0</v>
      </c>
      <c r="T57" s="307" t="n">
        <f aca="false">' Benchmark Schedule'!AZ57</f>
        <v>0</v>
      </c>
      <c r="U57" s="464" t="n">
        <f aca="false">' Benchmark Schedule'!BA57</f>
        <v>0</v>
      </c>
      <c r="V57" s="464" t="n">
        <f aca="false">' Benchmark Schedule'!BB57</f>
        <v>0</v>
      </c>
      <c r="W57" s="464" t="n">
        <f aca="false">' Benchmark Schedule'!BC57</f>
        <v>0</v>
      </c>
      <c r="X57" s="464" t="n">
        <f aca="false">' Benchmark Schedule'!BD57</f>
        <v>0</v>
      </c>
      <c r="Y57" s="464" t="n">
        <f aca="false">' Benchmark Schedule'!BE57</f>
        <v>0</v>
      </c>
      <c r="Z57" s="464" t="n">
        <f aca="false">' Benchmark Schedule'!BF57</f>
        <v>0</v>
      </c>
      <c r="AA57" s="464" t="n">
        <f aca="false">' Benchmark Schedule'!BG57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434"/>
      <c r="AW57" s="434"/>
      <c r="AX57" s="434"/>
      <c r="AY57" s="434"/>
      <c r="AZ57" s="434"/>
      <c r="BA57" s="434"/>
      <c r="BB57" s="434"/>
      <c r="BC57" s="434"/>
      <c r="BD57" s="0"/>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490"/>
      <c r="F58" s="223"/>
      <c r="G58" s="465"/>
      <c r="H58" s="223"/>
      <c r="I58" s="500"/>
      <c r="J58" s="276"/>
      <c r="K58" s="277"/>
      <c r="L58" s="278"/>
      <c r="M58" s="462"/>
      <c r="N58" s="462"/>
      <c r="O58" s="462"/>
      <c r="P58" s="462"/>
      <c r="Q58" s="462"/>
      <c r="R58" s="462"/>
      <c r="S58" s="462"/>
      <c r="T58" s="476"/>
      <c r="U58" s="462"/>
      <c r="V58" s="462"/>
      <c r="W58" s="462"/>
      <c r="X58" s="462"/>
      <c r="Y58" s="462"/>
      <c r="Z58" s="462"/>
      <c r="AA58" s="462"/>
      <c r="AB58" s="471"/>
      <c r="AC58" s="437"/>
      <c r="AD58" s="437"/>
      <c r="AE58" s="437"/>
      <c r="AF58" s="437"/>
      <c r="AG58" s="437"/>
      <c r="AH58" s="437"/>
      <c r="AI58" s="437"/>
      <c r="AJ58" s="437"/>
      <c r="AK58" s="430"/>
      <c r="AL58" s="437"/>
      <c r="AM58" s="430"/>
      <c r="AN58" s="437"/>
      <c r="AU58" s="434"/>
      <c r="AV58" s="434"/>
      <c r="AW58" s="434"/>
      <c r="AX58" s="434"/>
      <c r="AY58" s="434"/>
      <c r="AZ58" s="434"/>
      <c r="BA58" s="434"/>
      <c r="BB58" s="434"/>
      <c r="BC58" s="434"/>
      <c r="BD58" s="0"/>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490" t="n">
        <f aca="false">'Master Pay Period 1'!E59</f>
        <v>12</v>
      </c>
      <c r="F59" s="491" t="n">
        <f aca="false">'Master Pay Period 1'!F59</f>
        <v>0</v>
      </c>
      <c r="G59" s="492" t="str">
        <f aca="false">'Master Pay Period 1'!G59</f>
        <v>RRT</v>
      </c>
      <c r="H59" s="493" t="str">
        <f aca="false">'Master Pay Period 1'!H59</f>
        <v>7a-7:30p</v>
      </c>
      <c r="I59" s="494" t="n">
        <f aca="false">'Master Pay Period 1'!I59</f>
        <v>0</v>
      </c>
      <c r="J59" s="317" t="n">
        <f aca="false">AF59/80</f>
        <v>0</v>
      </c>
      <c r="K59" s="347" t="n">
        <f aca="false">E59*AN59</f>
        <v>0</v>
      </c>
      <c r="L59" s="348"/>
      <c r="M59" s="464" t="n">
        <f aca="false">' Benchmark Schedule'!AS59</f>
        <v>0</v>
      </c>
      <c r="N59" s="464" t="n">
        <f aca="false">' Benchmark Schedule'!AT59</f>
        <v>0</v>
      </c>
      <c r="O59" s="464" t="n">
        <f aca="false">' Benchmark Schedule'!AU59</f>
        <v>0</v>
      </c>
      <c r="P59" s="464" t="n">
        <f aca="false">' Benchmark Schedule'!AV59</f>
        <v>0</v>
      </c>
      <c r="Q59" s="464" t="n">
        <f aca="false">' Benchmark Schedule'!AW59</f>
        <v>0</v>
      </c>
      <c r="R59" s="464" t="n">
        <f aca="false">' Benchmark Schedule'!AX59</f>
        <v>0</v>
      </c>
      <c r="S59" s="464" t="n">
        <f aca="false">' Benchmark Schedule'!AY59</f>
        <v>0</v>
      </c>
      <c r="T59" s="307" t="n">
        <f aca="false">' Benchmark Schedule'!AZ59</f>
        <v>0</v>
      </c>
      <c r="U59" s="464" t="n">
        <f aca="false">' Benchmark Schedule'!BA59</f>
        <v>0</v>
      </c>
      <c r="V59" s="464" t="n">
        <f aca="false">' Benchmark Schedule'!BB59</f>
        <v>0</v>
      </c>
      <c r="W59" s="464" t="n">
        <f aca="false">' Benchmark Schedule'!BC59</f>
        <v>0</v>
      </c>
      <c r="X59" s="464" t="n">
        <f aca="false">' Benchmark Schedule'!BD59</f>
        <v>0</v>
      </c>
      <c r="Y59" s="464" t="n">
        <f aca="false">' Benchmark Schedule'!BE59</f>
        <v>0</v>
      </c>
      <c r="Z59" s="464" t="n">
        <f aca="false">' Benchmark Schedule'!BF59</f>
        <v>0</v>
      </c>
      <c r="AA59" s="464" t="n">
        <f aca="false">' Benchmark Schedule'!BG59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434"/>
      <c r="AW59" s="434"/>
      <c r="AX59" s="434"/>
      <c r="AY59" s="434"/>
      <c r="AZ59" s="434"/>
      <c r="BA59" s="434"/>
      <c r="BB59" s="434"/>
      <c r="BC59" s="434"/>
      <c r="BD59" s="0"/>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490"/>
      <c r="F60" s="498"/>
      <c r="G60" s="230"/>
      <c r="H60" s="293"/>
      <c r="I60" s="496"/>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U60" s="434"/>
      <c r="AV60" s="434"/>
      <c r="AW60" s="434"/>
      <c r="AX60" s="434"/>
      <c r="AY60" s="434"/>
      <c r="AZ60" s="434"/>
      <c r="BA60" s="434"/>
      <c r="BB60" s="434"/>
      <c r="BC60" s="434"/>
      <c r="BD60" s="0"/>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490" t="n">
        <f aca="false">'Master Pay Period 1'!E61</f>
        <v>12</v>
      </c>
      <c r="F61" s="491" t="n">
        <f aca="false">'Master Pay Period 1'!F61</f>
        <v>0</v>
      </c>
      <c r="G61" s="492" t="str">
        <f aca="false">'Master Pay Period 1'!G61</f>
        <v>RRT</v>
      </c>
      <c r="H61" s="493" t="str">
        <f aca="false">'Master Pay Period 1'!H61</f>
        <v> 7a-7:30p</v>
      </c>
      <c r="I61" s="494" t="n">
        <f aca="false">'Master Pay Period 1'!I61</f>
        <v>0</v>
      </c>
      <c r="J61" s="317" t="n">
        <f aca="false">AF61/80</f>
        <v>0</v>
      </c>
      <c r="K61" s="347" t="n">
        <f aca="false">E61*AN61</f>
        <v>0</v>
      </c>
      <c r="L61" s="348"/>
      <c r="M61" s="464" t="n">
        <f aca="false">' Benchmark Schedule'!AS61</f>
        <v>0</v>
      </c>
      <c r="N61" s="464" t="n">
        <f aca="false">' Benchmark Schedule'!AT61</f>
        <v>0</v>
      </c>
      <c r="O61" s="464" t="n">
        <f aca="false">' Benchmark Schedule'!AU61</f>
        <v>0</v>
      </c>
      <c r="P61" s="464" t="n">
        <f aca="false">' Benchmark Schedule'!AV61</f>
        <v>0</v>
      </c>
      <c r="Q61" s="464" t="n">
        <f aca="false">' Benchmark Schedule'!AW61</f>
        <v>0</v>
      </c>
      <c r="R61" s="464" t="n">
        <f aca="false">' Benchmark Schedule'!AX61</f>
        <v>0</v>
      </c>
      <c r="S61" s="464" t="n">
        <f aca="false">' Benchmark Schedule'!AY61</f>
        <v>0</v>
      </c>
      <c r="T61" s="307" t="n">
        <f aca="false">' Benchmark Schedule'!AZ61</f>
        <v>0</v>
      </c>
      <c r="U61" s="464" t="n">
        <f aca="false">' Benchmark Schedule'!BA61</f>
        <v>0</v>
      </c>
      <c r="V61" s="464" t="n">
        <f aca="false">' Benchmark Schedule'!BB61</f>
        <v>0</v>
      </c>
      <c r="W61" s="464" t="n">
        <f aca="false">' Benchmark Schedule'!BC61</f>
        <v>0</v>
      </c>
      <c r="X61" s="464" t="n">
        <f aca="false">' Benchmark Schedule'!BD61</f>
        <v>0</v>
      </c>
      <c r="Y61" s="464" t="n">
        <f aca="false">' Benchmark Schedule'!BE61</f>
        <v>0</v>
      </c>
      <c r="Z61" s="464" t="n">
        <f aca="false">' Benchmark Schedule'!BF61</f>
        <v>0</v>
      </c>
      <c r="AA61" s="464" t="n">
        <f aca="false">' Benchmark Schedule'!BG61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434"/>
      <c r="AW61" s="434"/>
      <c r="AX61" s="434"/>
      <c r="AY61" s="434"/>
      <c r="AZ61" s="434"/>
      <c r="BA61" s="434"/>
      <c r="BB61" s="434"/>
      <c r="BC61" s="434"/>
      <c r="BD61" s="0"/>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490"/>
      <c r="F62" s="229"/>
      <c r="G62" s="229"/>
      <c r="H62" s="223"/>
      <c r="I62" s="500"/>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434"/>
      <c r="AW62" s="434"/>
      <c r="AX62" s="434"/>
      <c r="AY62" s="434"/>
      <c r="AZ62" s="434"/>
      <c r="BA62" s="434"/>
      <c r="BB62" s="434"/>
      <c r="BC62" s="434"/>
      <c r="BD62" s="0"/>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490"/>
      <c r="F63" s="229"/>
      <c r="G63" s="229"/>
      <c r="H63" s="229"/>
      <c r="I63" s="497"/>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434"/>
      <c r="AW63" s="434"/>
      <c r="AX63" s="434"/>
      <c r="AY63" s="434"/>
      <c r="AZ63" s="434"/>
      <c r="BA63" s="434"/>
      <c r="BB63" s="434"/>
      <c r="BC63" s="434"/>
      <c r="BD63" s="0"/>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490" t="n">
        <f aca="false">'Master Pay Period 1'!E64</f>
        <v>8</v>
      </c>
      <c r="F64" s="491" t="n">
        <f aca="false">'Master Pay Period 1'!F64</f>
        <v>0</v>
      </c>
      <c r="G64" s="492" t="str">
        <f aca="false">'Master Pay Period 1'!G64</f>
        <v>RRT</v>
      </c>
      <c r="H64" s="493" t="str">
        <f aca="false">'Master Pay Period 1'!H64</f>
        <v>11a-7:30p</v>
      </c>
      <c r="I64" s="494" t="n">
        <f aca="false">'Master Pay Period 1'!I64</f>
        <v>0</v>
      </c>
      <c r="J64" s="317" t="n">
        <f aca="false">AF64/80</f>
        <v>0</v>
      </c>
      <c r="K64" s="347" t="n">
        <f aca="false">E64*AN64</f>
        <v>0</v>
      </c>
      <c r="L64" s="348"/>
      <c r="M64" s="464" t="n">
        <f aca="false">' Benchmark Schedule'!AS64</f>
        <v>0</v>
      </c>
      <c r="N64" s="464" t="n">
        <f aca="false">' Benchmark Schedule'!AT64</f>
        <v>0</v>
      </c>
      <c r="O64" s="464" t="n">
        <f aca="false">' Benchmark Schedule'!AU64</f>
        <v>0</v>
      </c>
      <c r="P64" s="464" t="n">
        <f aca="false">' Benchmark Schedule'!AV64</f>
        <v>0</v>
      </c>
      <c r="Q64" s="464" t="n">
        <f aca="false">' Benchmark Schedule'!AW64</f>
        <v>0</v>
      </c>
      <c r="R64" s="464" t="n">
        <f aca="false">' Benchmark Schedule'!AX64</f>
        <v>0</v>
      </c>
      <c r="S64" s="464" t="n">
        <f aca="false">' Benchmark Schedule'!AY64</f>
        <v>0</v>
      </c>
      <c r="T64" s="307" t="n">
        <f aca="false">' Benchmark Schedule'!AZ64</f>
        <v>0</v>
      </c>
      <c r="U64" s="464" t="n">
        <f aca="false">' Benchmark Schedule'!BA64</f>
        <v>0</v>
      </c>
      <c r="V64" s="464" t="n">
        <f aca="false">' Benchmark Schedule'!BB64</f>
        <v>0</v>
      </c>
      <c r="W64" s="464" t="n">
        <f aca="false">' Benchmark Schedule'!BC64</f>
        <v>0</v>
      </c>
      <c r="X64" s="464" t="n">
        <f aca="false">' Benchmark Schedule'!BD64</f>
        <v>0</v>
      </c>
      <c r="Y64" s="464" t="n">
        <f aca="false">' Benchmark Schedule'!BE64</f>
        <v>0</v>
      </c>
      <c r="Z64" s="464" t="n">
        <f aca="false">' Benchmark Schedule'!BF64</f>
        <v>0</v>
      </c>
      <c r="AA64" s="464" t="n">
        <f aca="false">' Benchmark Schedule'!BG64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434"/>
      <c r="AW64" s="434"/>
      <c r="AX64" s="434"/>
      <c r="AY64" s="434"/>
      <c r="AZ64" s="434"/>
      <c r="BA64" s="434"/>
      <c r="BB64" s="434"/>
      <c r="BC64" s="434"/>
      <c r="BD64" s="0"/>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490"/>
      <c r="F65" s="230"/>
      <c r="G65" s="230"/>
      <c r="H65" s="230"/>
      <c r="I65" s="503"/>
      <c r="J65" s="175"/>
      <c r="L65" s="230"/>
      <c r="M65" s="475"/>
      <c r="N65" s="475"/>
      <c r="O65" s="475"/>
      <c r="P65" s="475"/>
      <c r="Q65" s="475"/>
      <c r="R65" s="475"/>
      <c r="S65" s="475"/>
      <c r="T65" s="475"/>
      <c r="U65" s="475"/>
      <c r="V65" s="475"/>
      <c r="W65" s="475"/>
      <c r="X65" s="475"/>
      <c r="Y65" s="475"/>
      <c r="Z65" s="475"/>
      <c r="AA65" s="475"/>
      <c r="AC65" s="437"/>
      <c r="AD65" s="437"/>
      <c r="AU65" s="434"/>
      <c r="AV65" s="434"/>
      <c r="AW65" s="434"/>
      <c r="AX65" s="434"/>
      <c r="AY65" s="434"/>
      <c r="AZ65" s="434"/>
      <c r="BA65" s="434"/>
      <c r="BB65" s="434"/>
      <c r="BC65" s="434"/>
      <c r="BD65" s="0"/>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490"/>
      <c r="F66" s="229"/>
      <c r="G66" s="229"/>
      <c r="H66" s="229"/>
      <c r="I66" s="497"/>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434"/>
      <c r="AW66" s="434"/>
      <c r="AX66" s="434"/>
      <c r="AY66" s="434"/>
      <c r="AZ66" s="434"/>
      <c r="BA66" s="434"/>
      <c r="BB66" s="434"/>
      <c r="BC66" s="434"/>
      <c r="BD66" s="0"/>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490" t="n">
        <f aca="false">'Master Pay Period 1'!E67</f>
        <v>12</v>
      </c>
      <c r="F67" s="491" t="n">
        <f aca="false">'Master Pay Period 1'!F67</f>
        <v>0</v>
      </c>
      <c r="G67" s="492" t="str">
        <f aca="false">'Master Pay Period 1'!G67</f>
        <v>RRT</v>
      </c>
      <c r="H67" s="493" t="str">
        <f aca="false">'Master Pay Period 1'!H67</f>
        <v>11a-11:30p</v>
      </c>
      <c r="I67" s="494" t="n">
        <f aca="false">'Master Pay Period 1'!I67</f>
        <v>0</v>
      </c>
      <c r="J67" s="317" t="n">
        <f aca="false">AF67/80</f>
        <v>0</v>
      </c>
      <c r="K67" s="347" t="n">
        <f aca="false">E67*AN67</f>
        <v>0</v>
      </c>
      <c r="L67" s="348"/>
      <c r="M67" s="464" t="n">
        <f aca="false">' Benchmark Schedule'!AS67</f>
        <v>0</v>
      </c>
      <c r="N67" s="464" t="n">
        <f aca="false">' Benchmark Schedule'!AT67</f>
        <v>0</v>
      </c>
      <c r="O67" s="464" t="n">
        <f aca="false">' Benchmark Schedule'!AU67</f>
        <v>0</v>
      </c>
      <c r="P67" s="464" t="n">
        <f aca="false">' Benchmark Schedule'!AV67</f>
        <v>0</v>
      </c>
      <c r="Q67" s="464" t="n">
        <f aca="false">' Benchmark Schedule'!AW67</f>
        <v>0</v>
      </c>
      <c r="R67" s="464" t="n">
        <f aca="false">' Benchmark Schedule'!AX67</f>
        <v>0</v>
      </c>
      <c r="S67" s="464" t="n">
        <f aca="false">' Benchmark Schedule'!AY67</f>
        <v>0</v>
      </c>
      <c r="T67" s="307" t="n">
        <f aca="false">' Benchmark Schedule'!AZ67</f>
        <v>0</v>
      </c>
      <c r="U67" s="464" t="n">
        <f aca="false">' Benchmark Schedule'!BA67</f>
        <v>0</v>
      </c>
      <c r="V67" s="464" t="n">
        <f aca="false">' Benchmark Schedule'!BB67</f>
        <v>0</v>
      </c>
      <c r="W67" s="464" t="n">
        <f aca="false">' Benchmark Schedule'!BC67</f>
        <v>0</v>
      </c>
      <c r="X67" s="464" t="n">
        <f aca="false">' Benchmark Schedule'!BD67</f>
        <v>0</v>
      </c>
      <c r="Y67" s="464" t="n">
        <f aca="false">' Benchmark Schedule'!BE67</f>
        <v>0</v>
      </c>
      <c r="Z67" s="464" t="n">
        <f aca="false">' Benchmark Schedule'!BF67</f>
        <v>0</v>
      </c>
      <c r="AA67" s="464" t="n">
        <f aca="false">' Benchmark Schedule'!BG67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434"/>
      <c r="AW67" s="434"/>
      <c r="AX67" s="434"/>
      <c r="AY67" s="434"/>
      <c r="AZ67" s="434"/>
      <c r="BA67" s="434"/>
      <c r="BB67" s="434"/>
      <c r="BC67" s="434"/>
      <c r="BD67" s="0"/>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490"/>
      <c r="F68" s="229"/>
      <c r="G68" s="465"/>
      <c r="H68" s="223"/>
      <c r="I68" s="500"/>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434"/>
      <c r="AW68" s="434"/>
      <c r="AX68" s="434"/>
      <c r="AY68" s="434"/>
      <c r="AZ68" s="434"/>
      <c r="BA68" s="434"/>
      <c r="BB68" s="434"/>
      <c r="BC68" s="434"/>
      <c r="BD68" s="0"/>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490" t="n">
        <f aca="false">'Master Pay Period 1'!E69</f>
        <v>12</v>
      </c>
      <c r="F69" s="491" t="n">
        <f aca="false">'Master Pay Period 1'!F69</f>
        <v>0</v>
      </c>
      <c r="G69" s="492" t="str">
        <f aca="false">'Master Pay Period 1'!G69</f>
        <v>RRT</v>
      </c>
      <c r="H69" s="493" t="str">
        <f aca="false">'Master Pay Period 1'!H69</f>
        <v>11a-11:30p</v>
      </c>
      <c r="I69" s="494" t="n">
        <f aca="false">'Master Pay Period 1'!I69</f>
        <v>0</v>
      </c>
      <c r="J69" s="317" t="n">
        <f aca="false">AF69/80</f>
        <v>0</v>
      </c>
      <c r="K69" s="347" t="n">
        <f aca="false">E69*AN69</f>
        <v>0</v>
      </c>
      <c r="L69" s="348"/>
      <c r="M69" s="464" t="n">
        <f aca="false">' Benchmark Schedule'!AS69</f>
        <v>0</v>
      </c>
      <c r="N69" s="464" t="n">
        <f aca="false">' Benchmark Schedule'!AT69</f>
        <v>0</v>
      </c>
      <c r="O69" s="464" t="n">
        <f aca="false">' Benchmark Schedule'!AU69</f>
        <v>0</v>
      </c>
      <c r="P69" s="464" t="n">
        <f aca="false">' Benchmark Schedule'!AV69</f>
        <v>0</v>
      </c>
      <c r="Q69" s="464" t="n">
        <f aca="false">' Benchmark Schedule'!AW69</f>
        <v>0</v>
      </c>
      <c r="R69" s="464" t="n">
        <f aca="false">' Benchmark Schedule'!AX69</f>
        <v>0</v>
      </c>
      <c r="S69" s="464" t="n">
        <f aca="false">' Benchmark Schedule'!AY69</f>
        <v>0</v>
      </c>
      <c r="T69" s="307" t="n">
        <f aca="false">' Benchmark Schedule'!AZ69</f>
        <v>0</v>
      </c>
      <c r="U69" s="464" t="n">
        <f aca="false">' Benchmark Schedule'!BA69</f>
        <v>0</v>
      </c>
      <c r="V69" s="464" t="n">
        <f aca="false">' Benchmark Schedule'!BB69</f>
        <v>0</v>
      </c>
      <c r="W69" s="464" t="n">
        <f aca="false">' Benchmark Schedule'!BC69</f>
        <v>0</v>
      </c>
      <c r="X69" s="464" t="n">
        <f aca="false">' Benchmark Schedule'!BD69</f>
        <v>0</v>
      </c>
      <c r="Y69" s="464" t="n">
        <f aca="false">' Benchmark Schedule'!BE69</f>
        <v>0</v>
      </c>
      <c r="Z69" s="464" t="n">
        <f aca="false">' Benchmark Schedule'!BF69</f>
        <v>0</v>
      </c>
      <c r="AA69" s="464" t="n">
        <f aca="false">' Benchmark Schedule'!BG69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434"/>
      <c r="AW69" s="434"/>
      <c r="AX69" s="434"/>
      <c r="AY69" s="434"/>
      <c r="AZ69" s="434"/>
      <c r="BA69" s="434"/>
      <c r="BB69" s="434"/>
      <c r="BC69" s="434"/>
      <c r="BD69" s="0"/>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490"/>
      <c r="F70" s="465"/>
      <c r="G70" s="465"/>
      <c r="H70" s="293"/>
      <c r="I70" s="504"/>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U70" s="434"/>
      <c r="AV70" s="434"/>
      <c r="AW70" s="434"/>
      <c r="AX70" s="434"/>
      <c r="AY70" s="434"/>
      <c r="AZ70" s="434"/>
      <c r="BA70" s="434"/>
      <c r="BB70" s="434"/>
      <c r="BC70" s="434"/>
      <c r="BD70" s="0"/>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490"/>
      <c r="F71" s="229"/>
      <c r="G71" s="229"/>
      <c r="H71" s="229"/>
      <c r="I71" s="497"/>
      <c r="J71" s="350"/>
      <c r="K71" s="258"/>
      <c r="L71" s="221"/>
      <c r="M71" s="462"/>
      <c r="N71" s="462"/>
      <c r="O71" s="462"/>
      <c r="P71" s="462"/>
      <c r="Q71" s="462"/>
      <c r="R71" s="462"/>
      <c r="S71" s="462"/>
      <c r="T71" s="463"/>
      <c r="U71" s="462"/>
      <c r="V71" s="462"/>
      <c r="W71" s="462"/>
      <c r="X71" s="462"/>
      <c r="Y71" s="462"/>
      <c r="Z71" s="462"/>
      <c r="AA71" s="462"/>
      <c r="AB71" s="435"/>
      <c r="AC71" s="437"/>
      <c r="AD71" s="437"/>
      <c r="AE71" s="437"/>
      <c r="AF71" s="437"/>
      <c r="AG71" s="437"/>
      <c r="AH71" s="437"/>
      <c r="AI71" s="437"/>
      <c r="AJ71" s="437"/>
      <c r="AK71" s="430"/>
      <c r="AL71" s="437"/>
      <c r="AM71" s="430"/>
      <c r="AN71" s="437"/>
      <c r="AU71" s="434"/>
      <c r="AV71" s="434"/>
      <c r="AW71" s="434"/>
      <c r="AX71" s="434"/>
      <c r="AY71" s="434"/>
      <c r="AZ71" s="434"/>
      <c r="BA71" s="434"/>
      <c r="BB71" s="434"/>
      <c r="BC71" s="434"/>
      <c r="BD71" s="0"/>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490" t="n">
        <f aca="false">'Master Pay Period 1'!E72</f>
        <v>5</v>
      </c>
      <c r="F72" s="491" t="n">
        <f aca="false">'Master Pay Period 1'!F72</f>
        <v>0</v>
      </c>
      <c r="G72" s="492" t="str">
        <f aca="false">'Master Pay Period 1'!G72</f>
        <v>Intern</v>
      </c>
      <c r="H72" s="493" t="str">
        <f aca="false">'Master Pay Period 1'!H72</f>
        <v>5p-10p</v>
      </c>
      <c r="I72" s="494" t="n">
        <f aca="false">'Master Pay Period 1'!I72</f>
        <v>0</v>
      </c>
      <c r="J72" s="317" t="n">
        <f aca="false">AF72/80</f>
        <v>0</v>
      </c>
      <c r="K72" s="347" t="n">
        <f aca="false">E72*AN72</f>
        <v>0</v>
      </c>
      <c r="L72" s="348"/>
      <c r="M72" s="464" t="n">
        <f aca="false">' Benchmark Schedule'!AS72</f>
        <v>0</v>
      </c>
      <c r="N72" s="464" t="n">
        <f aca="false">' Benchmark Schedule'!AT72</f>
        <v>0</v>
      </c>
      <c r="O72" s="464" t="n">
        <f aca="false">' Benchmark Schedule'!AU72</f>
        <v>0</v>
      </c>
      <c r="P72" s="464" t="n">
        <f aca="false">' Benchmark Schedule'!AV72</f>
        <v>0</v>
      </c>
      <c r="Q72" s="464" t="n">
        <f aca="false">' Benchmark Schedule'!AW72</f>
        <v>0</v>
      </c>
      <c r="R72" s="464" t="n">
        <f aca="false">' Benchmark Schedule'!AX72</f>
        <v>0</v>
      </c>
      <c r="S72" s="464" t="n">
        <f aca="false">' Benchmark Schedule'!AY72</f>
        <v>0</v>
      </c>
      <c r="T72" s="307" t="n">
        <f aca="false">' Benchmark Schedule'!AZ72</f>
        <v>0</v>
      </c>
      <c r="U72" s="464" t="n">
        <f aca="false">' Benchmark Schedule'!BA72</f>
        <v>0</v>
      </c>
      <c r="V72" s="464" t="n">
        <f aca="false">' Benchmark Schedule'!BB72</f>
        <v>0</v>
      </c>
      <c r="W72" s="464" t="n">
        <f aca="false">' Benchmark Schedule'!BC72</f>
        <v>0</v>
      </c>
      <c r="X72" s="464" t="n">
        <f aca="false">' Benchmark Schedule'!BD72</f>
        <v>0</v>
      </c>
      <c r="Y72" s="464" t="n">
        <f aca="false">' Benchmark Schedule'!BE72</f>
        <v>0</v>
      </c>
      <c r="Z72" s="464" t="n">
        <f aca="false">' Benchmark Schedule'!BF72</f>
        <v>0</v>
      </c>
      <c r="AA72" s="464" t="n">
        <f aca="false">' Benchmark Schedule'!BG72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434"/>
      <c r="AW72" s="434"/>
      <c r="AX72" s="434"/>
      <c r="AY72" s="434"/>
      <c r="AZ72" s="434"/>
      <c r="BA72" s="434"/>
      <c r="BB72" s="434"/>
      <c r="BC72" s="434"/>
      <c r="BD72" s="0"/>
      <c r="DN72" s="307"/>
      <c r="EE72" s="163"/>
    </row>
    <row r="73" customFormat="false" ht="10.1" hidden="false" customHeight="true" outlineLevel="0" collapsed="false">
      <c r="A73" s="312"/>
      <c r="B73" s="308"/>
      <c r="C73" s="308"/>
      <c r="D73" s="269"/>
      <c r="E73" s="490"/>
      <c r="F73" s="229"/>
      <c r="G73" s="465"/>
      <c r="H73" s="223"/>
      <c r="I73" s="500"/>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434"/>
      <c r="AW73" s="434"/>
      <c r="AX73" s="434"/>
      <c r="AY73" s="434"/>
      <c r="AZ73" s="434"/>
      <c r="BA73" s="434"/>
      <c r="BB73" s="434"/>
      <c r="BC73" s="434"/>
      <c r="BD73" s="0"/>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490" t="n">
        <f aca="false">'Master Pay Period 1'!E74</f>
        <v>5</v>
      </c>
      <c r="F74" s="491" t="n">
        <f aca="false">'Master Pay Period 1'!F74</f>
        <v>0</v>
      </c>
      <c r="G74" s="492" t="str">
        <f aca="false">'Master Pay Period 1'!G74</f>
        <v>Student</v>
      </c>
      <c r="H74" s="493" t="str">
        <f aca="false">'Master Pay Period 1'!H74</f>
        <v>5p-10p</v>
      </c>
      <c r="I74" s="494" t="n">
        <f aca="false">'Master Pay Period 1'!I74</f>
        <v>0</v>
      </c>
      <c r="J74" s="317" t="n">
        <f aca="false">AF74/80</f>
        <v>0</v>
      </c>
      <c r="K74" s="347" t="n">
        <f aca="false">E74*AN74</f>
        <v>0</v>
      </c>
      <c r="L74" s="348"/>
      <c r="M74" s="464" t="n">
        <f aca="false">' Benchmark Schedule'!AS74</f>
        <v>0</v>
      </c>
      <c r="N74" s="464" t="n">
        <f aca="false">' Benchmark Schedule'!AT74</f>
        <v>0</v>
      </c>
      <c r="O74" s="464" t="n">
        <f aca="false">' Benchmark Schedule'!AU74</f>
        <v>0</v>
      </c>
      <c r="P74" s="464" t="n">
        <f aca="false">' Benchmark Schedule'!AV74</f>
        <v>0</v>
      </c>
      <c r="Q74" s="464" t="n">
        <f aca="false">' Benchmark Schedule'!AW74</f>
        <v>0</v>
      </c>
      <c r="R74" s="464" t="n">
        <f aca="false">' Benchmark Schedule'!AX74</f>
        <v>0</v>
      </c>
      <c r="S74" s="464" t="n">
        <f aca="false">' Benchmark Schedule'!AY74</f>
        <v>0</v>
      </c>
      <c r="T74" s="307" t="n">
        <f aca="false">' Benchmark Schedule'!AZ74</f>
        <v>0</v>
      </c>
      <c r="U74" s="464" t="n">
        <f aca="false">' Benchmark Schedule'!BA74</f>
        <v>0</v>
      </c>
      <c r="V74" s="464" t="n">
        <f aca="false">' Benchmark Schedule'!BB74</f>
        <v>0</v>
      </c>
      <c r="W74" s="464" t="n">
        <f aca="false">' Benchmark Schedule'!BC74</f>
        <v>0</v>
      </c>
      <c r="X74" s="464" t="n">
        <f aca="false">' Benchmark Schedule'!BD74</f>
        <v>0</v>
      </c>
      <c r="Y74" s="464" t="n">
        <f aca="false">' Benchmark Schedule'!BE74</f>
        <v>0</v>
      </c>
      <c r="Z74" s="464" t="n">
        <f aca="false">' Benchmark Schedule'!BF74</f>
        <v>0</v>
      </c>
      <c r="AA74" s="464" t="n">
        <f aca="false">' Benchmark Schedule'!BG74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434"/>
      <c r="AW74" s="434"/>
      <c r="AX74" s="434"/>
      <c r="AY74" s="434"/>
      <c r="AZ74" s="434"/>
      <c r="BA74" s="434"/>
      <c r="BB74" s="434"/>
      <c r="BC74" s="434"/>
      <c r="BD74" s="0"/>
      <c r="DN74" s="307"/>
      <c r="EE74" s="163"/>
    </row>
    <row r="75" customFormat="false" ht="10.1" hidden="false" customHeight="true" outlineLevel="0" collapsed="false">
      <c r="A75" s="312"/>
      <c r="B75" s="308"/>
      <c r="C75" s="308"/>
      <c r="D75" s="269"/>
      <c r="E75" s="490"/>
      <c r="F75" s="229"/>
      <c r="G75" s="465"/>
      <c r="H75" s="223"/>
      <c r="I75" s="500"/>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434"/>
      <c r="AW75" s="434"/>
      <c r="AX75" s="434"/>
      <c r="AY75" s="434"/>
      <c r="AZ75" s="434"/>
      <c r="BA75" s="434"/>
      <c r="BB75" s="434"/>
      <c r="BC75" s="434"/>
      <c r="BD75" s="0"/>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490" t="n">
        <f aca="false">'Master Pay Period 1'!E76</f>
        <v>5</v>
      </c>
      <c r="F76" s="491" t="n">
        <f aca="false">'Master Pay Period 1'!F76</f>
        <v>0</v>
      </c>
      <c r="G76" s="492" t="str">
        <f aca="false">'Master Pay Period 1'!G76</f>
        <v>Student</v>
      </c>
      <c r="H76" s="493" t="str">
        <f aca="false">'Master Pay Period 1'!H76</f>
        <v>5p-10p</v>
      </c>
      <c r="I76" s="494" t="n">
        <f aca="false">'Master Pay Period 1'!I76</f>
        <v>0</v>
      </c>
      <c r="J76" s="317" t="n">
        <f aca="false">AF76/80</f>
        <v>0</v>
      </c>
      <c r="K76" s="347" t="n">
        <f aca="false">E76*AN76</f>
        <v>0</v>
      </c>
      <c r="L76" s="348"/>
      <c r="M76" s="464" t="n">
        <f aca="false">' Benchmark Schedule'!AS76</f>
        <v>0</v>
      </c>
      <c r="N76" s="464" t="n">
        <f aca="false">' Benchmark Schedule'!AT76</f>
        <v>0</v>
      </c>
      <c r="O76" s="464" t="n">
        <f aca="false">' Benchmark Schedule'!AU76</f>
        <v>0</v>
      </c>
      <c r="P76" s="464" t="n">
        <f aca="false">' Benchmark Schedule'!AV76</f>
        <v>0</v>
      </c>
      <c r="Q76" s="464" t="n">
        <f aca="false">' Benchmark Schedule'!AW76</f>
        <v>0</v>
      </c>
      <c r="R76" s="464" t="n">
        <f aca="false">' Benchmark Schedule'!AX76</f>
        <v>0</v>
      </c>
      <c r="S76" s="464" t="n">
        <f aca="false">' Benchmark Schedule'!AY76</f>
        <v>0</v>
      </c>
      <c r="T76" s="307" t="n">
        <f aca="false">' Benchmark Schedule'!AZ76</f>
        <v>0</v>
      </c>
      <c r="U76" s="464" t="n">
        <f aca="false">' Benchmark Schedule'!BA76</f>
        <v>0</v>
      </c>
      <c r="V76" s="464" t="n">
        <f aca="false">' Benchmark Schedule'!BB76</f>
        <v>0</v>
      </c>
      <c r="W76" s="464" t="n">
        <f aca="false">' Benchmark Schedule'!BC76</f>
        <v>0</v>
      </c>
      <c r="X76" s="464" t="n">
        <f aca="false">' Benchmark Schedule'!BD76</f>
        <v>0</v>
      </c>
      <c r="Y76" s="464" t="n">
        <f aca="false">' Benchmark Schedule'!BE76</f>
        <v>0</v>
      </c>
      <c r="Z76" s="464" t="n">
        <f aca="false">' Benchmark Schedule'!BF76</f>
        <v>0</v>
      </c>
      <c r="AA76" s="464" t="n">
        <f aca="false">' Benchmark Schedule'!BG76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434"/>
      <c r="AW76" s="434"/>
      <c r="AX76" s="434"/>
      <c r="AY76" s="434"/>
      <c r="AZ76" s="434"/>
      <c r="BA76" s="434"/>
      <c r="BB76" s="434"/>
      <c r="BC76" s="434"/>
      <c r="BD76" s="0"/>
      <c r="DN76" s="307"/>
      <c r="EE76" s="163"/>
    </row>
    <row r="77" customFormat="false" ht="10.1" hidden="false" customHeight="true" outlineLevel="0" collapsed="false">
      <c r="A77" s="312"/>
      <c r="B77" s="221"/>
      <c r="C77" s="235"/>
      <c r="D77" s="171"/>
      <c r="E77" s="490"/>
      <c r="F77" s="230"/>
      <c r="G77" s="230"/>
      <c r="H77" s="230"/>
      <c r="I77" s="503"/>
      <c r="J77" s="175"/>
      <c r="L77" s="230"/>
      <c r="M77" s="475"/>
      <c r="N77" s="475"/>
      <c r="O77" s="475"/>
      <c r="P77" s="475"/>
      <c r="Q77" s="475"/>
      <c r="R77" s="475"/>
      <c r="S77" s="475"/>
      <c r="T77" s="475"/>
      <c r="U77" s="475"/>
      <c r="V77" s="475"/>
      <c r="W77" s="475"/>
      <c r="X77" s="475"/>
      <c r="Y77" s="475"/>
      <c r="Z77" s="475"/>
      <c r="AA77" s="475"/>
      <c r="AB77" s="471"/>
      <c r="AC77" s="437"/>
      <c r="AD77" s="437"/>
      <c r="AU77" s="434"/>
      <c r="AV77" s="434"/>
      <c r="AW77" s="434"/>
      <c r="AX77" s="434"/>
      <c r="AY77" s="434"/>
      <c r="AZ77" s="434"/>
      <c r="BA77" s="434"/>
      <c r="BB77" s="434"/>
      <c r="BC77" s="434"/>
      <c r="BD77" s="0"/>
      <c r="DN77" s="307"/>
      <c r="EE77" s="163"/>
    </row>
    <row r="78" customFormat="false" ht="10.1" hidden="false" customHeight="true" outlineLevel="0" collapsed="false">
      <c r="A78" s="312"/>
      <c r="B78" s="308"/>
      <c r="C78" s="308"/>
      <c r="D78" s="269"/>
      <c r="E78" s="490"/>
      <c r="F78" s="229"/>
      <c r="G78" s="229"/>
      <c r="H78" s="223"/>
      <c r="I78" s="500"/>
      <c r="J78" s="350"/>
      <c r="K78" s="277"/>
      <c r="L78" s="278"/>
      <c r="M78" s="462"/>
      <c r="N78" s="462"/>
      <c r="O78" s="462"/>
      <c r="P78" s="462"/>
      <c r="Q78" s="462"/>
      <c r="R78" s="462"/>
      <c r="S78" s="462"/>
      <c r="T78" s="463"/>
      <c r="U78" s="462"/>
      <c r="V78" s="462"/>
      <c r="W78" s="462"/>
      <c r="X78" s="462"/>
      <c r="Y78" s="462"/>
      <c r="Z78" s="462"/>
      <c r="AA78" s="462"/>
      <c r="AB78" s="471"/>
      <c r="AC78" s="437"/>
      <c r="AD78" s="437"/>
      <c r="AE78" s="437"/>
      <c r="AF78" s="437"/>
      <c r="AG78" s="437"/>
      <c r="AH78" s="437"/>
      <c r="AI78" s="437"/>
      <c r="AJ78" s="437"/>
      <c r="AK78" s="430"/>
      <c r="AL78" s="437"/>
      <c r="AM78" s="430"/>
      <c r="AN78" s="437"/>
      <c r="AU78" s="434"/>
      <c r="AV78" s="434"/>
      <c r="AW78" s="434"/>
      <c r="AX78" s="434"/>
      <c r="AY78" s="434"/>
      <c r="AZ78" s="434"/>
      <c r="BA78" s="434"/>
      <c r="BB78" s="434"/>
      <c r="BC78" s="434"/>
      <c r="BD78" s="0"/>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490" t="n">
        <f aca="false">'Master Pay Period 1'!E79</f>
        <v>12</v>
      </c>
      <c r="F79" s="491" t="n">
        <f aca="false">'Master Pay Period 1'!F79</f>
        <v>0</v>
      </c>
      <c r="G79" s="492" t="str">
        <f aca="false">'Master Pay Period 1'!G79</f>
        <v>RRT</v>
      </c>
      <c r="H79" s="493" t="str">
        <f aca="false">'Master Pay Period 1'!H79</f>
        <v>7p-7:30a</v>
      </c>
      <c r="I79" s="494" t="n">
        <f aca="false">'Master Pay Period 1'!I79</f>
        <v>0.9</v>
      </c>
      <c r="J79" s="317" t="n">
        <f aca="false">AF79/80</f>
        <v>0.9</v>
      </c>
      <c r="K79" s="347" t="n">
        <f aca="false">E79*AN79</f>
        <v>72</v>
      </c>
      <c r="L79" s="348"/>
      <c r="M79" s="464" t="n">
        <f aca="false">' Benchmark Schedule'!AS79</f>
        <v>0</v>
      </c>
      <c r="N79" s="464" t="n">
        <f aca="false">' Benchmark Schedule'!AT79</f>
        <v>1</v>
      </c>
      <c r="O79" s="464" t="n">
        <f aca="false">' Benchmark Schedule'!AU79</f>
        <v>1</v>
      </c>
      <c r="P79" s="464" t="n">
        <f aca="false">' Benchmark Schedule'!AV79</f>
        <v>0</v>
      </c>
      <c r="Q79" s="464" t="n">
        <f aca="false">' Benchmark Schedule'!AW79</f>
        <v>1</v>
      </c>
      <c r="R79" s="464" t="n">
        <f aca="false">' Benchmark Schedule'!AX79</f>
        <v>0</v>
      </c>
      <c r="S79" s="464" t="n">
        <f aca="false">' Benchmark Schedule'!AY79</f>
        <v>0</v>
      </c>
      <c r="T79" s="307" t="n">
        <f aca="false">' Benchmark Schedule'!AZ79</f>
        <v>0</v>
      </c>
      <c r="U79" s="464" t="n">
        <f aca="false">' Benchmark Schedule'!BA79</f>
        <v>0</v>
      </c>
      <c r="V79" s="464" t="n">
        <f aca="false">' Benchmark Schedule'!BB79</f>
        <v>0</v>
      </c>
      <c r="W79" s="464" t="n">
        <f aca="false">' Benchmark Schedule'!BC79</f>
        <v>1</v>
      </c>
      <c r="X79" s="464" t="n">
        <f aca="false">' Benchmark Schedule'!BD79</f>
        <v>0</v>
      </c>
      <c r="Y79" s="464" t="n">
        <f aca="false">' Benchmark Schedule'!BE79</f>
        <v>0</v>
      </c>
      <c r="Z79" s="464" t="n">
        <f aca="false">' Benchmark Schedule'!BF79</f>
        <v>1</v>
      </c>
      <c r="AA79" s="464" t="n">
        <f aca="false">' Benchmark Schedule'!BG79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434"/>
      <c r="AW79" s="434"/>
      <c r="AX79" s="434"/>
      <c r="AY79" s="434"/>
      <c r="AZ79" s="434"/>
      <c r="BA79" s="434"/>
      <c r="BB79" s="434"/>
      <c r="BC79" s="434"/>
      <c r="BD79" s="0"/>
      <c r="DN79" s="307"/>
      <c r="EE79" s="163"/>
    </row>
    <row r="80" customFormat="false" ht="10.1" hidden="false" customHeight="true" outlineLevel="0" collapsed="false">
      <c r="A80" s="312"/>
      <c r="B80" s="308"/>
      <c r="C80" s="308"/>
      <c r="D80" s="269"/>
      <c r="E80" s="490"/>
      <c r="F80" s="465"/>
      <c r="G80" s="465"/>
      <c r="H80" s="293"/>
      <c r="I80" s="500"/>
      <c r="J80" s="276"/>
      <c r="K80" s="269"/>
      <c r="L80" s="308"/>
      <c r="M80" s="462"/>
      <c r="N80" s="462"/>
      <c r="O80" s="462"/>
      <c r="P80" s="462"/>
      <c r="Q80" s="462"/>
      <c r="R80" s="462"/>
      <c r="S80" s="462"/>
      <c r="T80" s="463"/>
      <c r="U80" s="462"/>
      <c r="V80" s="462"/>
      <c r="W80" s="462"/>
      <c r="X80" s="462"/>
      <c r="Y80" s="462"/>
      <c r="Z80" s="462"/>
      <c r="AA80" s="462"/>
      <c r="AB80" s="471"/>
      <c r="AC80" s="437"/>
      <c r="AD80" s="437"/>
      <c r="AE80" s="437"/>
      <c r="AF80" s="437"/>
      <c r="AG80" s="437"/>
      <c r="AH80" s="437"/>
      <c r="AI80" s="437"/>
      <c r="AJ80" s="437"/>
      <c r="AK80" s="430"/>
      <c r="AL80" s="437"/>
      <c r="AM80" s="430"/>
      <c r="AN80" s="437"/>
      <c r="AU80" s="434"/>
      <c r="AV80" s="434"/>
      <c r="AW80" s="434"/>
      <c r="AX80" s="434"/>
      <c r="AY80" s="434"/>
      <c r="AZ80" s="434"/>
      <c r="BA80" s="434"/>
      <c r="BB80" s="434"/>
      <c r="BC80" s="434"/>
      <c r="BD80" s="0"/>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490" t="n">
        <f aca="false">'Master Pay Period 1'!E81</f>
        <v>12</v>
      </c>
      <c r="F81" s="491" t="n">
        <f aca="false">'Master Pay Period 1'!F81</f>
        <v>0</v>
      </c>
      <c r="G81" s="492" t="str">
        <f aca="false">'Master Pay Period 1'!G81</f>
        <v>RRT</v>
      </c>
      <c r="H81" s="493" t="str">
        <f aca="false">'Master Pay Period 1'!H81</f>
        <v>7p-7:30a</v>
      </c>
      <c r="I81" s="494" t="n">
        <f aca="false">'Master Pay Period 1'!I81</f>
        <v>0.75</v>
      </c>
      <c r="J81" s="317" t="n">
        <f aca="false">AF81/80</f>
        <v>0.75</v>
      </c>
      <c r="K81" s="347" t="n">
        <f aca="false">E81*AN81</f>
        <v>60</v>
      </c>
      <c r="L81" s="319"/>
      <c r="M81" s="464" t="n">
        <f aca="false">' Benchmark Schedule'!AS81</f>
        <v>1</v>
      </c>
      <c r="N81" s="464" t="n">
        <f aca="false">' Benchmark Schedule'!AT81</f>
        <v>0</v>
      </c>
      <c r="O81" s="464" t="n">
        <f aca="false">' Benchmark Schedule'!AU81</f>
        <v>0</v>
      </c>
      <c r="P81" s="464" t="n">
        <f aca="false">' Benchmark Schedule'!AV81</f>
        <v>1</v>
      </c>
      <c r="Q81" s="464" t="n">
        <f aca="false">' Benchmark Schedule'!AW81</f>
        <v>0</v>
      </c>
      <c r="R81" s="464" t="n">
        <f aca="false">' Benchmark Schedule'!AX81</f>
        <v>0</v>
      </c>
      <c r="S81" s="464" t="n">
        <f aca="false">' Benchmark Schedule'!AY81</f>
        <v>0</v>
      </c>
      <c r="T81" s="307" t="n">
        <f aca="false">' Benchmark Schedule'!AZ81</f>
        <v>0</v>
      </c>
      <c r="U81" s="464" t="n">
        <f aca="false">' Benchmark Schedule'!BA81</f>
        <v>0</v>
      </c>
      <c r="V81" s="464" t="n">
        <f aca="false">' Benchmark Schedule'!BB81</f>
        <v>1</v>
      </c>
      <c r="W81" s="464" t="n">
        <f aca="false">' Benchmark Schedule'!BC81</f>
        <v>0</v>
      </c>
      <c r="X81" s="464" t="n">
        <f aca="false">' Benchmark Schedule'!BD81</f>
        <v>1</v>
      </c>
      <c r="Y81" s="464" t="n">
        <f aca="false">' Benchmark Schedule'!BE81</f>
        <v>1</v>
      </c>
      <c r="Z81" s="464" t="n">
        <f aca="false">' Benchmark Schedule'!BF81</f>
        <v>0</v>
      </c>
      <c r="AA81" s="464" t="n">
        <f aca="false">' Benchmark Schedule'!BG81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434"/>
      <c r="AW81" s="434"/>
      <c r="AX81" s="434"/>
      <c r="AY81" s="434"/>
      <c r="AZ81" s="434"/>
      <c r="BA81" s="434"/>
      <c r="BB81" s="434"/>
      <c r="BC81" s="434"/>
      <c r="BD81" s="0"/>
      <c r="DN81" s="307"/>
      <c r="EE81" s="163"/>
    </row>
    <row r="82" customFormat="false" ht="10.1" hidden="false" customHeight="true" outlineLevel="0" collapsed="false">
      <c r="A82" s="312"/>
      <c r="B82" s="308"/>
      <c r="C82" s="308"/>
      <c r="D82" s="269"/>
      <c r="E82" s="490"/>
      <c r="F82" s="465"/>
      <c r="G82" s="229"/>
      <c r="H82" s="293"/>
      <c r="I82" s="500"/>
      <c r="J82" s="350"/>
      <c r="K82" s="269"/>
      <c r="L82" s="308"/>
      <c r="M82" s="462"/>
      <c r="N82" s="462"/>
      <c r="O82" s="462"/>
      <c r="P82" s="462"/>
      <c r="Q82" s="462"/>
      <c r="R82" s="462"/>
      <c r="S82" s="462"/>
      <c r="T82" s="463"/>
      <c r="U82" s="462"/>
      <c r="V82" s="462"/>
      <c r="W82" s="462"/>
      <c r="X82" s="462"/>
      <c r="Y82" s="462"/>
      <c r="Z82" s="462"/>
      <c r="AA82" s="462"/>
      <c r="AB82" s="471"/>
      <c r="AC82" s="437"/>
      <c r="AD82" s="437"/>
      <c r="AE82" s="437"/>
      <c r="AF82" s="437"/>
      <c r="AG82" s="437"/>
      <c r="AH82" s="437"/>
      <c r="AI82" s="437"/>
      <c r="AJ82" s="437"/>
      <c r="AK82" s="430"/>
      <c r="AL82" s="437"/>
      <c r="AM82" s="430"/>
      <c r="AN82" s="437"/>
      <c r="AU82" s="434"/>
      <c r="AV82" s="434"/>
      <c r="AW82" s="434"/>
      <c r="AX82" s="434"/>
      <c r="AY82" s="434"/>
      <c r="AZ82" s="434"/>
      <c r="BA82" s="434"/>
      <c r="BB82" s="434"/>
      <c r="BC82" s="434"/>
      <c r="BD82" s="0"/>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490" t="n">
        <f aca="false">'Master Pay Period 1'!E83</f>
        <v>12</v>
      </c>
      <c r="F83" s="491" t="n">
        <f aca="false">'Master Pay Period 1'!F83</f>
        <v>0</v>
      </c>
      <c r="G83" s="492" t="str">
        <f aca="false">'Master Pay Period 1'!G83</f>
        <v>RRT</v>
      </c>
      <c r="H83" s="493" t="str">
        <f aca="false">'Master Pay Period 1'!H83</f>
        <v>7p-7:30a</v>
      </c>
      <c r="I83" s="494" t="n">
        <f aca="false">'Master Pay Period 1'!I83</f>
        <v>0.45</v>
      </c>
      <c r="J83" s="317" t="n">
        <f aca="false">AF83/80</f>
        <v>0.45</v>
      </c>
      <c r="K83" s="347" t="n">
        <f aca="false">E83*AN83</f>
        <v>36</v>
      </c>
      <c r="L83" s="348"/>
      <c r="M83" s="464" t="n">
        <f aca="false">' Benchmark Schedule'!AS83</f>
        <v>0</v>
      </c>
      <c r="N83" s="464" t="n">
        <f aca="false">' Benchmark Schedule'!AT83</f>
        <v>0</v>
      </c>
      <c r="O83" s="464" t="n">
        <f aca="false">' Benchmark Schedule'!AU83</f>
        <v>0</v>
      </c>
      <c r="P83" s="464" t="n">
        <f aca="false">' Benchmark Schedule'!AV83</f>
        <v>0</v>
      </c>
      <c r="Q83" s="464" t="n">
        <f aca="false">' Benchmark Schedule'!AW83</f>
        <v>0</v>
      </c>
      <c r="R83" s="464" t="n">
        <f aca="false">' Benchmark Schedule'!AX83</f>
        <v>1</v>
      </c>
      <c r="S83" s="464" t="n">
        <f aca="false">' Benchmark Schedule'!AY83</f>
        <v>1</v>
      </c>
      <c r="T83" s="307" t="n">
        <f aca="false">' Benchmark Schedule'!AZ83</f>
        <v>0</v>
      </c>
      <c r="U83" s="464" t="n">
        <f aca="false">' Benchmark Schedule'!BA83</f>
        <v>1</v>
      </c>
      <c r="V83" s="464" t="n">
        <f aca="false">' Benchmark Schedule'!BB83</f>
        <v>0</v>
      </c>
      <c r="W83" s="464" t="n">
        <f aca="false">' Benchmark Schedule'!BC83</f>
        <v>0</v>
      </c>
      <c r="X83" s="464" t="n">
        <f aca="false">' Benchmark Schedule'!BD83</f>
        <v>0</v>
      </c>
      <c r="Y83" s="464" t="n">
        <f aca="false">' Benchmark Schedule'!BE83</f>
        <v>0</v>
      </c>
      <c r="Z83" s="464" t="n">
        <f aca="false">' Benchmark Schedule'!BF83</f>
        <v>0</v>
      </c>
      <c r="AA83" s="464" t="n">
        <f aca="false">' Benchmark Schedule'!BG83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434"/>
      <c r="AW83" s="434"/>
      <c r="AX83" s="434"/>
      <c r="AY83" s="434"/>
      <c r="AZ83" s="434"/>
      <c r="BA83" s="434"/>
      <c r="BB83" s="434"/>
      <c r="BC83" s="434"/>
      <c r="BD83" s="0"/>
      <c r="DN83" s="307"/>
      <c r="EE83" s="163"/>
    </row>
    <row r="84" customFormat="false" ht="10.1" hidden="false" customHeight="true" outlineLevel="0" collapsed="false">
      <c r="A84" s="312"/>
      <c r="B84" s="308"/>
      <c r="C84" s="308"/>
      <c r="D84" s="269"/>
      <c r="E84" s="490"/>
      <c r="F84" s="465"/>
      <c r="G84" s="465"/>
      <c r="H84" s="223"/>
      <c r="I84" s="500"/>
      <c r="J84" s="350"/>
      <c r="K84" s="269"/>
      <c r="L84" s="308"/>
      <c r="M84" s="462"/>
      <c r="N84" s="462"/>
      <c r="O84" s="462"/>
      <c r="P84" s="462"/>
      <c r="Q84" s="462"/>
      <c r="R84" s="462"/>
      <c r="S84" s="462"/>
      <c r="T84" s="509"/>
      <c r="U84" s="462"/>
      <c r="V84" s="462"/>
      <c r="W84" s="462"/>
      <c r="X84" s="462"/>
      <c r="Y84" s="462"/>
      <c r="Z84" s="462"/>
      <c r="AA84" s="462"/>
      <c r="AB84" s="471"/>
      <c r="AC84" s="437"/>
      <c r="AD84" s="437"/>
      <c r="AE84" s="437"/>
      <c r="AF84" s="437"/>
      <c r="AG84" s="437"/>
      <c r="AH84" s="437"/>
      <c r="AI84" s="437"/>
      <c r="AJ84" s="437"/>
      <c r="AK84" s="430"/>
      <c r="AL84" s="437"/>
      <c r="AM84" s="430"/>
      <c r="AN84" s="437"/>
      <c r="AU84" s="434"/>
      <c r="AV84" s="434"/>
      <c r="AW84" s="434"/>
      <c r="AX84" s="434"/>
      <c r="AY84" s="434"/>
      <c r="AZ84" s="434"/>
      <c r="BA84" s="434"/>
      <c r="BB84" s="434"/>
      <c r="BC84" s="434"/>
      <c r="BD84" s="0"/>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490" t="n">
        <f aca="false">'Master Pay Period 1'!E85</f>
        <v>12</v>
      </c>
      <c r="F85" s="491" t="n">
        <f aca="false">'Master Pay Period 1'!F85</f>
        <v>0</v>
      </c>
      <c r="G85" s="492" t="str">
        <f aca="false">'Master Pay Period 1'!G85</f>
        <v>RRT</v>
      </c>
      <c r="H85" s="493" t="str">
        <f aca="false">'Master Pay Period 1'!H85</f>
        <v>7p-7:30a</v>
      </c>
      <c r="I85" s="494" t="n">
        <f aca="false">'Master Pay Period 1'!I85</f>
        <v>0.9</v>
      </c>
      <c r="J85" s="317" t="n">
        <f aca="false">AF85/80</f>
        <v>0.9</v>
      </c>
      <c r="K85" s="347" t="n">
        <f aca="false">E85*AN85</f>
        <v>72</v>
      </c>
      <c r="L85" s="348"/>
      <c r="M85" s="464" t="n">
        <f aca="false">' Benchmark Schedule'!AS85</f>
        <v>0</v>
      </c>
      <c r="N85" s="464" t="n">
        <f aca="false">' Benchmark Schedule'!AT85</f>
        <v>1</v>
      </c>
      <c r="O85" s="464" t="n">
        <f aca="false">' Benchmark Schedule'!AU85</f>
        <v>1</v>
      </c>
      <c r="P85" s="464" t="n">
        <f aca="false">' Benchmark Schedule'!AV85</f>
        <v>0</v>
      </c>
      <c r="Q85" s="464" t="n">
        <f aca="false">' Benchmark Schedule'!AW85</f>
        <v>1</v>
      </c>
      <c r="R85" s="464" t="n">
        <f aca="false">' Benchmark Schedule'!AX85</f>
        <v>0</v>
      </c>
      <c r="S85" s="464" t="n">
        <f aca="false">' Benchmark Schedule'!AY85</f>
        <v>0</v>
      </c>
      <c r="T85" s="307" t="n">
        <f aca="false">' Benchmark Schedule'!AZ85</f>
        <v>0</v>
      </c>
      <c r="U85" s="464" t="n">
        <f aca="false">' Benchmark Schedule'!BA85</f>
        <v>0</v>
      </c>
      <c r="V85" s="464" t="n">
        <f aca="false">' Benchmark Schedule'!BB85</f>
        <v>1</v>
      </c>
      <c r="W85" s="464" t="n">
        <f aca="false">' Benchmark Schedule'!BC85</f>
        <v>0</v>
      </c>
      <c r="X85" s="464" t="n">
        <f aca="false">' Benchmark Schedule'!BD85</f>
        <v>0</v>
      </c>
      <c r="Y85" s="464" t="n">
        <f aca="false">' Benchmark Schedule'!BE85</f>
        <v>0</v>
      </c>
      <c r="Z85" s="464" t="n">
        <f aca="false">' Benchmark Schedule'!BF85</f>
        <v>1</v>
      </c>
      <c r="AA85" s="464" t="n">
        <f aca="false">' Benchmark Schedule'!BG85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434"/>
      <c r="AW85" s="434"/>
      <c r="AX85" s="434"/>
      <c r="AY85" s="434"/>
      <c r="AZ85" s="434"/>
      <c r="BA85" s="434"/>
      <c r="BB85" s="434"/>
      <c r="BC85" s="434"/>
      <c r="BD85" s="0"/>
      <c r="DN85" s="307"/>
      <c r="EE85" s="163"/>
    </row>
    <row r="86" customFormat="false" ht="10.1" hidden="false" customHeight="true" outlineLevel="0" collapsed="false">
      <c r="A86" s="312"/>
      <c r="B86" s="308"/>
      <c r="C86" s="308"/>
      <c r="D86" s="269"/>
      <c r="E86" s="490"/>
      <c r="F86" s="465"/>
      <c r="G86" s="229"/>
      <c r="H86" s="223"/>
      <c r="I86" s="504"/>
      <c r="J86" s="350"/>
      <c r="K86" s="269"/>
      <c r="L86" s="308"/>
      <c r="M86" s="462"/>
      <c r="N86" s="462"/>
      <c r="O86" s="462"/>
      <c r="P86" s="462"/>
      <c r="Q86" s="462"/>
      <c r="R86" s="462"/>
      <c r="S86" s="462"/>
      <c r="T86" s="509"/>
      <c r="U86" s="462"/>
      <c r="V86" s="462"/>
      <c r="W86" s="462"/>
      <c r="X86" s="462"/>
      <c r="Y86" s="462"/>
      <c r="Z86" s="462"/>
      <c r="AA86" s="462"/>
      <c r="AB86" s="471"/>
      <c r="AC86" s="437"/>
      <c r="AD86" s="437"/>
      <c r="AE86" s="437"/>
      <c r="AF86" s="437"/>
      <c r="AG86" s="437"/>
      <c r="AH86" s="437"/>
      <c r="AI86" s="437"/>
      <c r="AJ86" s="437"/>
      <c r="AK86" s="430"/>
      <c r="AL86" s="437"/>
      <c r="AM86" s="430"/>
      <c r="AN86" s="437"/>
      <c r="AU86" s="434"/>
      <c r="AV86" s="434"/>
      <c r="AW86" s="434"/>
      <c r="AX86" s="434"/>
      <c r="AY86" s="434"/>
      <c r="AZ86" s="434"/>
      <c r="BA86" s="434"/>
      <c r="BB86" s="434"/>
      <c r="BC86" s="434"/>
      <c r="BD86" s="0"/>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490" t="n">
        <f aca="false">'Master Pay Period 1'!E87</f>
        <v>12</v>
      </c>
      <c r="F87" s="491" t="n">
        <f aca="false">'Master Pay Period 1'!F87</f>
        <v>0</v>
      </c>
      <c r="G87" s="492" t="str">
        <f aca="false">'Master Pay Period 1'!G87</f>
        <v>RRT</v>
      </c>
      <c r="H87" s="493" t="str">
        <f aca="false">'Master Pay Period 1'!H87</f>
        <v>7p-7:30a</v>
      </c>
      <c r="I87" s="494" t="n">
        <f aca="false">'Master Pay Period 1'!I87</f>
        <v>0.75</v>
      </c>
      <c r="J87" s="317" t="n">
        <f aca="false">AF87/80</f>
        <v>0.75</v>
      </c>
      <c r="K87" s="347" t="n">
        <f aca="false">E87*AN87</f>
        <v>60</v>
      </c>
      <c r="L87" s="348"/>
      <c r="M87" s="464" t="n">
        <f aca="false">' Benchmark Schedule'!AS87</f>
        <v>1</v>
      </c>
      <c r="N87" s="464" t="n">
        <f aca="false">' Benchmark Schedule'!AT87</f>
        <v>0</v>
      </c>
      <c r="O87" s="464" t="n">
        <f aca="false">' Benchmark Schedule'!AU87</f>
        <v>0</v>
      </c>
      <c r="P87" s="464" t="n">
        <f aca="false">' Benchmark Schedule'!AV87</f>
        <v>1</v>
      </c>
      <c r="Q87" s="464" t="n">
        <f aca="false">' Benchmark Schedule'!AW87</f>
        <v>0</v>
      </c>
      <c r="R87" s="464" t="n">
        <f aca="false">' Benchmark Schedule'!AX87</f>
        <v>0</v>
      </c>
      <c r="S87" s="464" t="n">
        <f aca="false">' Benchmark Schedule'!AY87</f>
        <v>0</v>
      </c>
      <c r="T87" s="307" t="n">
        <f aca="false">' Benchmark Schedule'!AZ87</f>
        <v>0</v>
      </c>
      <c r="U87" s="464" t="n">
        <f aca="false">' Benchmark Schedule'!BA87</f>
        <v>0</v>
      </c>
      <c r="V87" s="464" t="n">
        <f aca="false">' Benchmark Schedule'!BB87</f>
        <v>0</v>
      </c>
      <c r="W87" s="464" t="n">
        <f aca="false">' Benchmark Schedule'!BC87</f>
        <v>1</v>
      </c>
      <c r="X87" s="464" t="n">
        <f aca="false">' Benchmark Schedule'!BD87</f>
        <v>1</v>
      </c>
      <c r="Y87" s="464" t="n">
        <f aca="false">' Benchmark Schedule'!BE87</f>
        <v>1</v>
      </c>
      <c r="Z87" s="464" t="n">
        <f aca="false">' Benchmark Schedule'!BF87</f>
        <v>0</v>
      </c>
      <c r="AA87" s="464" t="n">
        <f aca="false">' Benchmark Schedule'!BG87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434"/>
      <c r="AW87" s="434"/>
      <c r="AX87" s="434"/>
      <c r="AY87" s="434"/>
      <c r="AZ87" s="434"/>
      <c r="BA87" s="434"/>
      <c r="BB87" s="434"/>
      <c r="BC87" s="434"/>
      <c r="BD87" s="0"/>
      <c r="DN87" s="162"/>
    </row>
    <row r="88" customFormat="false" ht="10.1" hidden="false" customHeight="true" outlineLevel="0" collapsed="false">
      <c r="A88" s="312"/>
      <c r="B88" s="308"/>
      <c r="C88" s="308"/>
      <c r="D88" s="269"/>
      <c r="E88" s="490"/>
      <c r="F88" s="229"/>
      <c r="G88" s="465"/>
      <c r="H88" s="293"/>
      <c r="I88" s="497"/>
      <c r="J88" s="350"/>
      <c r="K88" s="258"/>
      <c r="L88" s="221"/>
      <c r="M88" s="462"/>
      <c r="N88" s="462"/>
      <c r="O88" s="462"/>
      <c r="P88" s="462"/>
      <c r="Q88" s="462"/>
      <c r="R88" s="462"/>
      <c r="S88" s="462"/>
      <c r="T88" s="509"/>
      <c r="U88" s="462"/>
      <c r="V88" s="462"/>
      <c r="W88" s="462"/>
      <c r="X88" s="462"/>
      <c r="Y88" s="462"/>
      <c r="Z88" s="462"/>
      <c r="AA88" s="462"/>
      <c r="AB88" s="471"/>
      <c r="AC88" s="437"/>
      <c r="AD88" s="437"/>
      <c r="AE88" s="437"/>
      <c r="AF88" s="437"/>
      <c r="AG88" s="437"/>
      <c r="AH88" s="437"/>
      <c r="AI88" s="437"/>
      <c r="AJ88" s="437"/>
      <c r="AK88" s="430"/>
      <c r="AL88" s="437"/>
      <c r="AM88" s="430"/>
      <c r="AN88" s="437"/>
      <c r="AU88" s="434"/>
      <c r="AV88" s="434"/>
      <c r="AW88" s="434"/>
      <c r="AX88" s="434"/>
      <c r="AY88" s="434"/>
      <c r="AZ88" s="434"/>
      <c r="BA88" s="434"/>
      <c r="BB88" s="434"/>
      <c r="BC88" s="434"/>
      <c r="BD88" s="0"/>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490" t="n">
        <f aca="false">'Master Pay Period 1'!E89</f>
        <v>12</v>
      </c>
      <c r="F89" s="491" t="n">
        <f aca="false">'Master Pay Period 1'!F89</f>
        <v>0</v>
      </c>
      <c r="G89" s="492" t="str">
        <f aca="false">'Master Pay Period 1'!G89</f>
        <v>RRT</v>
      </c>
      <c r="H89" s="493" t="str">
        <f aca="false">'Master Pay Period 1'!H89</f>
        <v>7p-7:30a</v>
      </c>
      <c r="I89" s="494" t="n">
        <f aca="false">'Master Pay Period 1'!I89</f>
        <v>0.45</v>
      </c>
      <c r="J89" s="317" t="n">
        <f aca="false">AF89/80</f>
        <v>0.45</v>
      </c>
      <c r="K89" s="347" t="n">
        <f aca="false">E89*AN89</f>
        <v>36</v>
      </c>
      <c r="L89" s="348"/>
      <c r="M89" s="464" t="n">
        <f aca="false">' Benchmark Schedule'!AS89</f>
        <v>0</v>
      </c>
      <c r="N89" s="464" t="n">
        <f aca="false">' Benchmark Schedule'!AT89</f>
        <v>0</v>
      </c>
      <c r="O89" s="464" t="n">
        <f aca="false">' Benchmark Schedule'!AU89</f>
        <v>0</v>
      </c>
      <c r="P89" s="464" t="n">
        <f aca="false">' Benchmark Schedule'!AV89</f>
        <v>0</v>
      </c>
      <c r="Q89" s="464" t="n">
        <f aca="false">' Benchmark Schedule'!AW89</f>
        <v>0</v>
      </c>
      <c r="R89" s="464" t="n">
        <f aca="false">' Benchmark Schedule'!AX89</f>
        <v>1</v>
      </c>
      <c r="S89" s="464" t="n">
        <f aca="false">' Benchmark Schedule'!AY89</f>
        <v>1</v>
      </c>
      <c r="T89" s="307" t="n">
        <f aca="false">' Benchmark Schedule'!AZ89</f>
        <v>0</v>
      </c>
      <c r="U89" s="464" t="n">
        <f aca="false">' Benchmark Schedule'!BA89</f>
        <v>1</v>
      </c>
      <c r="V89" s="464" t="n">
        <f aca="false">' Benchmark Schedule'!BB89</f>
        <v>0</v>
      </c>
      <c r="W89" s="464" t="n">
        <f aca="false">' Benchmark Schedule'!BC89</f>
        <v>0</v>
      </c>
      <c r="X89" s="464" t="n">
        <f aca="false">' Benchmark Schedule'!BD89</f>
        <v>0</v>
      </c>
      <c r="Y89" s="464" t="n">
        <f aca="false">' Benchmark Schedule'!BE89</f>
        <v>0</v>
      </c>
      <c r="Z89" s="464" t="n">
        <f aca="false">' Benchmark Schedule'!BF89</f>
        <v>0</v>
      </c>
      <c r="AA89" s="464" t="n">
        <f aca="false">' Benchmark Schedule'!BG89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434"/>
      <c r="AW89" s="434"/>
      <c r="AX89" s="434"/>
      <c r="AY89" s="434"/>
      <c r="AZ89" s="434"/>
      <c r="BA89" s="434"/>
      <c r="BB89" s="434"/>
      <c r="BC89" s="434"/>
      <c r="BD89" s="0"/>
      <c r="DN89" s="293"/>
      <c r="DO89" s="184"/>
    </row>
    <row r="90" customFormat="false" ht="10.1" hidden="false" customHeight="true" outlineLevel="0" collapsed="false">
      <c r="A90" s="312"/>
      <c r="B90" s="308"/>
      <c r="C90" s="308"/>
      <c r="D90" s="269"/>
      <c r="E90" s="490"/>
      <c r="F90" s="229"/>
      <c r="G90" s="229"/>
      <c r="H90" s="223"/>
      <c r="I90" s="500"/>
      <c r="J90" s="350"/>
      <c r="K90" s="277"/>
      <c r="L90" s="278"/>
      <c r="M90" s="462"/>
      <c r="N90" s="462"/>
      <c r="O90" s="462"/>
      <c r="P90" s="462"/>
      <c r="Q90" s="462"/>
      <c r="R90" s="462"/>
      <c r="S90" s="462"/>
      <c r="T90" s="463"/>
      <c r="U90" s="462"/>
      <c r="V90" s="462"/>
      <c r="W90" s="462"/>
      <c r="X90" s="462"/>
      <c r="Y90" s="462"/>
      <c r="Z90" s="462"/>
      <c r="AA90" s="462"/>
      <c r="AB90" s="471"/>
      <c r="AC90" s="437"/>
      <c r="AD90" s="437"/>
      <c r="AE90" s="437"/>
      <c r="AF90" s="437"/>
      <c r="AG90" s="437"/>
      <c r="AH90" s="437"/>
      <c r="AI90" s="437"/>
      <c r="AJ90" s="437"/>
      <c r="AK90" s="430"/>
      <c r="AL90" s="437"/>
      <c r="AM90" s="430"/>
      <c r="AN90" s="437"/>
      <c r="AU90" s="434"/>
      <c r="AV90" s="434"/>
      <c r="AW90" s="434"/>
      <c r="AX90" s="434"/>
      <c r="AY90" s="434"/>
      <c r="AZ90" s="434"/>
      <c r="BA90" s="434"/>
      <c r="BB90" s="434"/>
      <c r="BC90" s="434"/>
      <c r="BD90" s="0"/>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490" t="n">
        <f aca="false">'Master Pay Period 1'!E91</f>
        <v>12</v>
      </c>
      <c r="F91" s="491" t="n">
        <f aca="false">'Master Pay Period 1'!F91</f>
        <v>0</v>
      </c>
      <c r="G91" s="492" t="str">
        <f aca="false">'Master Pay Period 1'!G91</f>
        <v>RRT</v>
      </c>
      <c r="H91" s="493" t="str">
        <f aca="false">'Master Pay Period 1'!H91</f>
        <v>7p-7:30a</v>
      </c>
      <c r="I91" s="494" t="n">
        <f aca="false">'Master Pay Period 1'!I91</f>
        <v>0</v>
      </c>
      <c r="J91" s="317" t="n">
        <f aca="false">AF91/80</f>
        <v>0</v>
      </c>
      <c r="K91" s="347" t="n">
        <f aca="false">E91*AN91</f>
        <v>0</v>
      </c>
      <c r="L91" s="348"/>
      <c r="M91" s="464" t="n">
        <f aca="false">' Benchmark Schedule'!AS91</f>
        <v>0</v>
      </c>
      <c r="N91" s="464" t="n">
        <f aca="false">' Benchmark Schedule'!AT91</f>
        <v>0</v>
      </c>
      <c r="O91" s="464" t="n">
        <f aca="false">' Benchmark Schedule'!AU91</f>
        <v>0</v>
      </c>
      <c r="P91" s="464" t="n">
        <f aca="false">' Benchmark Schedule'!AV91</f>
        <v>0</v>
      </c>
      <c r="Q91" s="464" t="n">
        <f aca="false">' Benchmark Schedule'!AW91</f>
        <v>0</v>
      </c>
      <c r="R91" s="464" t="n">
        <f aca="false">' Benchmark Schedule'!AX91</f>
        <v>0</v>
      </c>
      <c r="S91" s="464" t="n">
        <f aca="false">' Benchmark Schedule'!AY91</f>
        <v>0</v>
      </c>
      <c r="T91" s="307" t="n">
        <f aca="false">' Benchmark Schedule'!AZ91</f>
        <v>0</v>
      </c>
      <c r="U91" s="464" t="n">
        <f aca="false">' Benchmark Schedule'!BA91</f>
        <v>0</v>
      </c>
      <c r="V91" s="464" t="n">
        <f aca="false">' Benchmark Schedule'!BB91</f>
        <v>0</v>
      </c>
      <c r="W91" s="464" t="n">
        <f aca="false">' Benchmark Schedule'!BC91</f>
        <v>0</v>
      </c>
      <c r="X91" s="464" t="n">
        <f aca="false">' Benchmark Schedule'!BD91</f>
        <v>0</v>
      </c>
      <c r="Y91" s="464" t="n">
        <f aca="false">' Benchmark Schedule'!BE91</f>
        <v>0</v>
      </c>
      <c r="Z91" s="464" t="n">
        <f aca="false">' Benchmark Schedule'!BF91</f>
        <v>0</v>
      </c>
      <c r="AA91" s="464" t="n">
        <f aca="false">' Benchmark Schedule'!BG91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434"/>
      <c r="AW91" s="434"/>
      <c r="AX91" s="434"/>
      <c r="AY91" s="434"/>
      <c r="AZ91" s="434"/>
      <c r="BA91" s="434"/>
      <c r="BB91" s="434"/>
      <c r="BC91" s="434"/>
      <c r="BD91" s="0"/>
      <c r="DN91" s="293"/>
      <c r="DO91" s="184"/>
    </row>
    <row r="92" customFormat="false" ht="10.1" hidden="false" customHeight="true" outlineLevel="0" collapsed="false">
      <c r="A92" s="312"/>
      <c r="B92" s="308"/>
      <c r="C92" s="308"/>
      <c r="D92" s="269"/>
      <c r="E92" s="490"/>
      <c r="F92" s="465"/>
      <c r="G92" s="465"/>
      <c r="H92" s="293"/>
      <c r="I92" s="500"/>
      <c r="J92" s="276"/>
      <c r="K92" s="269"/>
      <c r="L92" s="308"/>
      <c r="M92" s="462"/>
      <c r="N92" s="462"/>
      <c r="O92" s="462"/>
      <c r="P92" s="462"/>
      <c r="Q92" s="462"/>
      <c r="R92" s="462"/>
      <c r="S92" s="462"/>
      <c r="T92" s="463"/>
      <c r="U92" s="462"/>
      <c r="V92" s="462"/>
      <c r="W92" s="462"/>
      <c r="X92" s="462"/>
      <c r="Y92" s="462"/>
      <c r="Z92" s="462"/>
      <c r="AA92" s="462"/>
      <c r="AB92" s="471"/>
      <c r="AC92" s="437"/>
      <c r="AD92" s="437"/>
      <c r="AE92" s="437"/>
      <c r="AF92" s="437"/>
      <c r="AG92" s="437"/>
      <c r="AH92" s="437"/>
      <c r="AI92" s="437"/>
      <c r="AJ92" s="437"/>
      <c r="AK92" s="430"/>
      <c r="AL92" s="437"/>
      <c r="AM92" s="430"/>
      <c r="AN92" s="437"/>
      <c r="AU92" s="434"/>
      <c r="AV92" s="434"/>
      <c r="AW92" s="434"/>
      <c r="AX92" s="434"/>
      <c r="AY92" s="434"/>
      <c r="AZ92" s="434"/>
      <c r="BA92" s="434"/>
      <c r="BB92" s="434"/>
      <c r="BC92" s="434"/>
      <c r="BD92" s="0"/>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490" t="n">
        <f aca="false">'Master Pay Period 1'!E93</f>
        <v>12</v>
      </c>
      <c r="F93" s="491" t="n">
        <f aca="false">'Master Pay Period 1'!F93</f>
        <v>0</v>
      </c>
      <c r="G93" s="492" t="str">
        <f aca="false">'Master Pay Period 1'!G93</f>
        <v>RRT</v>
      </c>
      <c r="H93" s="493" t="str">
        <f aca="false">'Master Pay Period 1'!H93</f>
        <v>7p-7:30a</v>
      </c>
      <c r="I93" s="494" t="n">
        <f aca="false">'Master Pay Period 1'!I93</f>
        <v>0</v>
      </c>
      <c r="J93" s="317" t="n">
        <f aca="false">AF93/80</f>
        <v>0</v>
      </c>
      <c r="K93" s="347" t="n">
        <f aca="false">E93*AN93</f>
        <v>0</v>
      </c>
      <c r="L93" s="348"/>
      <c r="M93" s="464" t="n">
        <f aca="false">' Benchmark Schedule'!AS93</f>
        <v>0</v>
      </c>
      <c r="N93" s="464" t="n">
        <f aca="false">' Benchmark Schedule'!AT93</f>
        <v>0</v>
      </c>
      <c r="O93" s="464" t="n">
        <f aca="false">' Benchmark Schedule'!AU93</f>
        <v>0</v>
      </c>
      <c r="P93" s="464" t="n">
        <f aca="false">' Benchmark Schedule'!AV93</f>
        <v>0</v>
      </c>
      <c r="Q93" s="464" t="n">
        <f aca="false">' Benchmark Schedule'!AW93</f>
        <v>0</v>
      </c>
      <c r="R93" s="464" t="n">
        <f aca="false">' Benchmark Schedule'!AX93</f>
        <v>0</v>
      </c>
      <c r="S93" s="464" t="n">
        <f aca="false">' Benchmark Schedule'!AY93</f>
        <v>0</v>
      </c>
      <c r="T93" s="307" t="n">
        <f aca="false">' Benchmark Schedule'!AZ93</f>
        <v>0</v>
      </c>
      <c r="U93" s="464" t="n">
        <f aca="false">' Benchmark Schedule'!BA93</f>
        <v>0</v>
      </c>
      <c r="V93" s="464" t="n">
        <f aca="false">' Benchmark Schedule'!BB93</f>
        <v>0</v>
      </c>
      <c r="W93" s="464" t="n">
        <f aca="false">' Benchmark Schedule'!BC93</f>
        <v>0</v>
      </c>
      <c r="X93" s="464" t="n">
        <f aca="false">' Benchmark Schedule'!BD93</f>
        <v>0</v>
      </c>
      <c r="Y93" s="464" t="n">
        <f aca="false">' Benchmark Schedule'!BE93</f>
        <v>0</v>
      </c>
      <c r="Z93" s="464" t="n">
        <f aca="false">' Benchmark Schedule'!BF93</f>
        <v>0</v>
      </c>
      <c r="AA93" s="464" t="n">
        <f aca="false">' Benchmark Schedule'!BG93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434"/>
      <c r="AW93" s="434"/>
      <c r="AX93" s="434"/>
      <c r="AY93" s="434"/>
      <c r="AZ93" s="434"/>
      <c r="BA93" s="434"/>
      <c r="BB93" s="434"/>
      <c r="BC93" s="434"/>
      <c r="BD93" s="0"/>
      <c r="DN93" s="293"/>
      <c r="DO93" s="184"/>
    </row>
    <row r="94" customFormat="false" ht="10.1" hidden="false" customHeight="true" outlineLevel="0" collapsed="false">
      <c r="A94" s="312"/>
      <c r="B94" s="308"/>
      <c r="C94" s="308"/>
      <c r="D94" s="269"/>
      <c r="E94" s="490"/>
      <c r="F94" s="465"/>
      <c r="G94" s="229"/>
      <c r="H94" s="293"/>
      <c r="I94" s="500"/>
      <c r="J94" s="350"/>
      <c r="K94" s="269"/>
      <c r="L94" s="308"/>
      <c r="M94" s="462"/>
      <c r="N94" s="462"/>
      <c r="O94" s="462"/>
      <c r="P94" s="462"/>
      <c r="Q94" s="462"/>
      <c r="R94" s="462"/>
      <c r="S94" s="462"/>
      <c r="T94" s="463"/>
      <c r="U94" s="462"/>
      <c r="V94" s="462"/>
      <c r="W94" s="462"/>
      <c r="X94" s="462"/>
      <c r="Y94" s="462"/>
      <c r="Z94" s="462"/>
      <c r="AA94" s="462"/>
      <c r="AB94" s="471"/>
      <c r="AC94" s="437"/>
      <c r="AD94" s="437"/>
      <c r="AE94" s="437"/>
      <c r="AF94" s="437"/>
      <c r="AG94" s="437"/>
      <c r="AH94" s="437"/>
      <c r="AI94" s="437"/>
      <c r="AJ94" s="437"/>
      <c r="AK94" s="430"/>
      <c r="AL94" s="437"/>
      <c r="AM94" s="430"/>
      <c r="AN94" s="437"/>
      <c r="AU94" s="434"/>
      <c r="AV94" s="434"/>
      <c r="AW94" s="434"/>
      <c r="AX94" s="434"/>
      <c r="AY94" s="434"/>
      <c r="AZ94" s="434"/>
      <c r="BA94" s="434"/>
      <c r="BB94" s="434"/>
      <c r="BC94" s="434"/>
      <c r="BD94" s="0"/>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490" t="n">
        <f aca="false">'Master Pay Period 1'!E95</f>
        <v>12</v>
      </c>
      <c r="F95" s="491" t="n">
        <f aca="false">'Master Pay Period 1'!F95</f>
        <v>0</v>
      </c>
      <c r="G95" s="492" t="str">
        <f aca="false">'Master Pay Period 1'!G95</f>
        <v>RRT</v>
      </c>
      <c r="H95" s="493" t="str">
        <f aca="false">'Master Pay Period 1'!H95</f>
        <v>7p-7:30a</v>
      </c>
      <c r="I95" s="494" t="n">
        <f aca="false">'Master Pay Period 1'!I95</f>
        <v>0</v>
      </c>
      <c r="J95" s="317" t="n">
        <f aca="false">AF95/80</f>
        <v>0</v>
      </c>
      <c r="K95" s="347" t="n">
        <f aca="false">E95*AN95</f>
        <v>0</v>
      </c>
      <c r="L95" s="348"/>
      <c r="M95" s="464" t="n">
        <f aca="false">' Benchmark Schedule'!AS95</f>
        <v>0</v>
      </c>
      <c r="N95" s="464" t="n">
        <f aca="false">' Benchmark Schedule'!AT95</f>
        <v>0</v>
      </c>
      <c r="O95" s="464" t="n">
        <f aca="false">' Benchmark Schedule'!AU95</f>
        <v>0</v>
      </c>
      <c r="P95" s="464" t="n">
        <f aca="false">' Benchmark Schedule'!AV95</f>
        <v>0</v>
      </c>
      <c r="Q95" s="464" t="n">
        <f aca="false">' Benchmark Schedule'!AW95</f>
        <v>0</v>
      </c>
      <c r="R95" s="464" t="n">
        <f aca="false">' Benchmark Schedule'!AX95</f>
        <v>0</v>
      </c>
      <c r="S95" s="464" t="n">
        <f aca="false">' Benchmark Schedule'!AY95</f>
        <v>0</v>
      </c>
      <c r="T95" s="307" t="n">
        <f aca="false">' Benchmark Schedule'!AZ95</f>
        <v>0</v>
      </c>
      <c r="U95" s="464" t="n">
        <f aca="false">' Benchmark Schedule'!BA95</f>
        <v>0</v>
      </c>
      <c r="V95" s="464" t="n">
        <f aca="false">' Benchmark Schedule'!BB95</f>
        <v>0</v>
      </c>
      <c r="W95" s="464" t="n">
        <f aca="false">' Benchmark Schedule'!BC95</f>
        <v>0</v>
      </c>
      <c r="X95" s="464" t="n">
        <f aca="false">' Benchmark Schedule'!BD95</f>
        <v>0</v>
      </c>
      <c r="Y95" s="464" t="n">
        <f aca="false">' Benchmark Schedule'!BE95</f>
        <v>0</v>
      </c>
      <c r="Z95" s="464" t="n">
        <f aca="false">' Benchmark Schedule'!BF95</f>
        <v>0</v>
      </c>
      <c r="AA95" s="464" t="n">
        <f aca="false">' Benchmark Schedule'!BG95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434"/>
      <c r="AW95" s="434"/>
      <c r="AX95" s="434"/>
      <c r="AY95" s="434"/>
      <c r="AZ95" s="434"/>
      <c r="BA95" s="434"/>
      <c r="BB95" s="434"/>
      <c r="BC95" s="434"/>
      <c r="BD95" s="0"/>
      <c r="DN95" s="293"/>
      <c r="DO95" s="184"/>
    </row>
    <row r="96" customFormat="false" ht="10.1" hidden="false" customHeight="true" outlineLevel="0" collapsed="false">
      <c r="A96" s="312"/>
      <c r="B96" s="308"/>
      <c r="C96" s="308"/>
      <c r="D96" s="269"/>
      <c r="E96" s="490"/>
      <c r="F96" s="229"/>
      <c r="G96" s="465"/>
      <c r="H96" s="229"/>
      <c r="I96" s="497"/>
      <c r="J96" s="350"/>
      <c r="K96" s="258"/>
      <c r="L96" s="221"/>
      <c r="M96" s="462"/>
      <c r="N96" s="462"/>
      <c r="O96" s="462"/>
      <c r="P96" s="462"/>
      <c r="Q96" s="462"/>
      <c r="R96" s="462"/>
      <c r="S96" s="462"/>
      <c r="T96" s="501"/>
      <c r="U96" s="462"/>
      <c r="V96" s="462"/>
      <c r="W96" s="462"/>
      <c r="X96" s="462"/>
      <c r="Y96" s="462"/>
      <c r="Z96" s="462"/>
      <c r="AA96" s="462"/>
      <c r="AB96" s="471"/>
      <c r="AC96" s="437"/>
      <c r="AD96" s="437"/>
      <c r="AE96" s="437"/>
      <c r="AF96" s="437"/>
      <c r="AG96" s="437"/>
      <c r="AH96" s="437"/>
      <c r="AI96" s="437"/>
      <c r="AJ96" s="437"/>
      <c r="AK96" s="430"/>
      <c r="AL96" s="437"/>
      <c r="AM96" s="430"/>
      <c r="AN96" s="437"/>
      <c r="AU96" s="434"/>
      <c r="AV96" s="434"/>
      <c r="AW96" s="434"/>
      <c r="AX96" s="434"/>
      <c r="AY96" s="434"/>
      <c r="AZ96" s="434"/>
      <c r="BA96" s="434"/>
      <c r="BB96" s="434"/>
      <c r="BC96" s="434"/>
      <c r="BD96" s="0"/>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490" t="n">
        <f aca="false">'Master Pay Period 1'!E97</f>
        <v>12</v>
      </c>
      <c r="F97" s="491" t="n">
        <f aca="false">'Master Pay Period 1'!F97</f>
        <v>0</v>
      </c>
      <c r="G97" s="492" t="str">
        <f aca="false">'Master Pay Period 1'!G97</f>
        <v>RRT</v>
      </c>
      <c r="H97" s="493" t="str">
        <f aca="false">'Master Pay Period 1'!H97</f>
        <v>7p-7:30a</v>
      </c>
      <c r="I97" s="494" t="n">
        <f aca="false">'Master Pay Period 1'!I97</f>
        <v>0</v>
      </c>
      <c r="J97" s="317" t="n">
        <f aca="false">AF97/80</f>
        <v>0</v>
      </c>
      <c r="K97" s="347" t="n">
        <f aca="false">E97*AN97</f>
        <v>0</v>
      </c>
      <c r="L97" s="348"/>
      <c r="M97" s="464" t="n">
        <f aca="false">' Benchmark Schedule'!AS97</f>
        <v>0</v>
      </c>
      <c r="N97" s="464" t="n">
        <f aca="false">' Benchmark Schedule'!AT97</f>
        <v>0</v>
      </c>
      <c r="O97" s="464" t="n">
        <f aca="false">' Benchmark Schedule'!AU97</f>
        <v>0</v>
      </c>
      <c r="P97" s="464" t="n">
        <f aca="false">' Benchmark Schedule'!AV97</f>
        <v>0</v>
      </c>
      <c r="Q97" s="464" t="n">
        <f aca="false">' Benchmark Schedule'!AW97</f>
        <v>0</v>
      </c>
      <c r="R97" s="464" t="n">
        <f aca="false">' Benchmark Schedule'!AX97</f>
        <v>0</v>
      </c>
      <c r="S97" s="464" t="n">
        <f aca="false">' Benchmark Schedule'!AY97</f>
        <v>0</v>
      </c>
      <c r="T97" s="307" t="n">
        <f aca="false">' Benchmark Schedule'!AZ97</f>
        <v>0</v>
      </c>
      <c r="U97" s="464" t="n">
        <f aca="false">' Benchmark Schedule'!BA97</f>
        <v>0</v>
      </c>
      <c r="V97" s="464" t="n">
        <f aca="false">' Benchmark Schedule'!BB97</f>
        <v>0</v>
      </c>
      <c r="W97" s="464" t="n">
        <f aca="false">' Benchmark Schedule'!BC97</f>
        <v>0</v>
      </c>
      <c r="X97" s="464" t="n">
        <f aca="false">' Benchmark Schedule'!BD97</f>
        <v>0</v>
      </c>
      <c r="Y97" s="464" t="n">
        <f aca="false">' Benchmark Schedule'!BE97</f>
        <v>0</v>
      </c>
      <c r="Z97" s="464" t="n">
        <f aca="false">' Benchmark Schedule'!BF97</f>
        <v>0</v>
      </c>
      <c r="AA97" s="507" t="n">
        <f aca="false">' Benchmark Schedule'!BG97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434"/>
      <c r="AW97" s="434"/>
      <c r="AX97" s="434"/>
      <c r="AY97" s="434"/>
      <c r="AZ97" s="434"/>
      <c r="BA97" s="434"/>
      <c r="BB97" s="434"/>
      <c r="BC97" s="434"/>
      <c r="BD97" s="0"/>
      <c r="DN97" s="293"/>
      <c r="DO97" s="184"/>
    </row>
    <row r="98" customFormat="false" ht="10.1" hidden="false" customHeight="true" outlineLevel="0" collapsed="false">
      <c r="A98" s="312"/>
      <c r="B98" s="308"/>
      <c r="C98" s="308"/>
      <c r="D98" s="269"/>
      <c r="E98" s="490"/>
      <c r="F98" s="229"/>
      <c r="G98" s="465"/>
      <c r="H98" s="293"/>
      <c r="I98" s="500"/>
      <c r="J98" s="350"/>
      <c r="K98" s="277"/>
      <c r="L98" s="278"/>
      <c r="M98" s="462"/>
      <c r="N98" s="462"/>
      <c r="O98" s="462"/>
      <c r="P98" s="462"/>
      <c r="Q98" s="462"/>
      <c r="R98" s="462"/>
      <c r="S98" s="462"/>
      <c r="T98" s="501"/>
      <c r="U98" s="462"/>
      <c r="V98" s="462"/>
      <c r="W98" s="462"/>
      <c r="X98" s="462"/>
      <c r="Y98" s="462"/>
      <c r="Z98" s="462"/>
      <c r="AA98" s="462"/>
      <c r="AB98" s="471"/>
      <c r="AC98" s="437"/>
      <c r="AD98" s="437"/>
      <c r="AE98" s="437"/>
      <c r="AF98" s="437"/>
      <c r="AG98" s="437"/>
      <c r="AH98" s="437"/>
      <c r="AI98" s="437"/>
      <c r="AJ98" s="437"/>
      <c r="AK98" s="430"/>
      <c r="AL98" s="437"/>
      <c r="AM98" s="430"/>
      <c r="AN98" s="437"/>
      <c r="AU98" s="434"/>
      <c r="AV98" s="434"/>
      <c r="AW98" s="434"/>
      <c r="AX98" s="434"/>
      <c r="AY98" s="434"/>
      <c r="AZ98" s="434"/>
      <c r="BA98" s="434"/>
      <c r="BB98" s="434"/>
      <c r="BC98" s="434"/>
      <c r="BD98" s="0"/>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490" t="n">
        <f aca="false">'Master Pay Period 1'!E99</f>
        <v>12</v>
      </c>
      <c r="F99" s="491" t="n">
        <f aca="false">'Master Pay Period 1'!F99</f>
        <v>0</v>
      </c>
      <c r="G99" s="492" t="str">
        <f aca="false">'Master Pay Period 1'!G99</f>
        <v>RRT</v>
      </c>
      <c r="H99" s="493" t="str">
        <f aca="false">'Master Pay Period 1'!H99</f>
        <v>7p-7:30a</v>
      </c>
      <c r="I99" s="494" t="n">
        <f aca="false">'Master Pay Period 1'!I99</f>
        <v>0</v>
      </c>
      <c r="J99" s="317" t="n">
        <f aca="false">AF99/80</f>
        <v>0</v>
      </c>
      <c r="K99" s="347" t="n">
        <f aca="false">E99*AN99</f>
        <v>0</v>
      </c>
      <c r="L99" s="348"/>
      <c r="M99" s="464" t="n">
        <f aca="false">' Benchmark Schedule'!AS99</f>
        <v>0</v>
      </c>
      <c r="N99" s="464" t="n">
        <f aca="false">' Benchmark Schedule'!AT99</f>
        <v>0</v>
      </c>
      <c r="O99" s="464" t="n">
        <f aca="false">' Benchmark Schedule'!AU99</f>
        <v>0</v>
      </c>
      <c r="P99" s="464" t="n">
        <f aca="false">' Benchmark Schedule'!AV99</f>
        <v>0</v>
      </c>
      <c r="Q99" s="464" t="n">
        <f aca="false">' Benchmark Schedule'!AW99</f>
        <v>0</v>
      </c>
      <c r="R99" s="464" t="n">
        <f aca="false">' Benchmark Schedule'!AX99</f>
        <v>0</v>
      </c>
      <c r="S99" s="464" t="n">
        <f aca="false">' Benchmark Schedule'!AY99</f>
        <v>0</v>
      </c>
      <c r="T99" s="307" t="n">
        <f aca="false">' Benchmark Schedule'!AZ99</f>
        <v>0</v>
      </c>
      <c r="U99" s="464" t="n">
        <f aca="false">' Benchmark Schedule'!BA99</f>
        <v>0</v>
      </c>
      <c r="V99" s="464" t="n">
        <f aca="false">' Benchmark Schedule'!BB99</f>
        <v>0</v>
      </c>
      <c r="W99" s="464" t="n">
        <f aca="false">' Benchmark Schedule'!BC99</f>
        <v>0</v>
      </c>
      <c r="X99" s="464" t="n">
        <f aca="false">' Benchmark Schedule'!BD99</f>
        <v>0</v>
      </c>
      <c r="Y99" s="464" t="n">
        <f aca="false">' Benchmark Schedule'!BE99</f>
        <v>0</v>
      </c>
      <c r="Z99" s="464" t="n">
        <f aca="false">' Benchmark Schedule'!BF99</f>
        <v>0</v>
      </c>
      <c r="AA99" s="464" t="n">
        <f aca="false">' Benchmark Schedule'!BG99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434"/>
      <c r="AW99" s="434"/>
      <c r="AX99" s="434"/>
      <c r="AY99" s="434"/>
      <c r="AZ99" s="434"/>
      <c r="BA99" s="434"/>
      <c r="BB99" s="434"/>
      <c r="BC99" s="434"/>
      <c r="BD99" s="0"/>
      <c r="DN99" s="274"/>
      <c r="DO99" s="184"/>
    </row>
    <row r="100" customFormat="false" ht="10.1" hidden="false" customHeight="true" outlineLevel="0" collapsed="false">
      <c r="A100" s="312"/>
      <c r="B100" s="308"/>
      <c r="C100" s="308"/>
      <c r="D100" s="269"/>
      <c r="E100" s="490"/>
      <c r="F100" s="465"/>
      <c r="G100" s="465"/>
      <c r="H100" s="293"/>
      <c r="I100" s="500"/>
      <c r="J100" s="276"/>
      <c r="K100" s="269"/>
      <c r="L100" s="308"/>
      <c r="M100" s="462"/>
      <c r="N100" s="462"/>
      <c r="O100" s="462"/>
      <c r="P100" s="462"/>
      <c r="Q100" s="462"/>
      <c r="R100" s="462"/>
      <c r="S100" s="462"/>
      <c r="T100" s="501"/>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434"/>
      <c r="AW100" s="434"/>
      <c r="AX100" s="434"/>
      <c r="AY100" s="434"/>
      <c r="AZ100" s="434"/>
      <c r="BA100" s="434"/>
      <c r="BB100" s="434"/>
      <c r="BC100" s="434"/>
      <c r="BD100" s="0"/>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490" t="n">
        <f aca="false">'Master Pay Period 1'!E101</f>
        <v>12</v>
      </c>
      <c r="F101" s="491" t="n">
        <f aca="false">'Master Pay Period 1'!F101</f>
        <v>0</v>
      </c>
      <c r="G101" s="492" t="str">
        <f aca="false">'Master Pay Period 1'!G101</f>
        <v>CRT</v>
      </c>
      <c r="H101" s="493" t="str">
        <f aca="false">'Master Pay Period 1'!H101</f>
        <v>7p-7:30a</v>
      </c>
      <c r="I101" s="494" t="n">
        <f aca="false">'Master Pay Period 1'!I101</f>
        <v>0</v>
      </c>
      <c r="J101" s="317" t="n">
        <f aca="false">AF101/80</f>
        <v>0</v>
      </c>
      <c r="K101" s="347" t="n">
        <f aca="false">E101*AN101</f>
        <v>0</v>
      </c>
      <c r="L101" s="348"/>
      <c r="M101" s="464" t="n">
        <f aca="false">' Benchmark Schedule'!AS101</f>
        <v>0</v>
      </c>
      <c r="N101" s="464" t="n">
        <f aca="false">' Benchmark Schedule'!AT101</f>
        <v>0</v>
      </c>
      <c r="O101" s="464" t="n">
        <f aca="false">' Benchmark Schedule'!AU101</f>
        <v>0</v>
      </c>
      <c r="P101" s="464" t="n">
        <f aca="false">' Benchmark Schedule'!AV101</f>
        <v>0</v>
      </c>
      <c r="Q101" s="464" t="n">
        <f aca="false">' Benchmark Schedule'!AW101</f>
        <v>0</v>
      </c>
      <c r="R101" s="464" t="n">
        <f aca="false">' Benchmark Schedule'!AX101</f>
        <v>0</v>
      </c>
      <c r="S101" s="464" t="n">
        <f aca="false">' Benchmark Schedule'!AY101</f>
        <v>0</v>
      </c>
      <c r="T101" s="307" t="n">
        <f aca="false">' Benchmark Schedule'!AZ101</f>
        <v>0</v>
      </c>
      <c r="U101" s="464" t="n">
        <f aca="false">' Benchmark Schedule'!BA101</f>
        <v>0</v>
      </c>
      <c r="V101" s="464" t="n">
        <f aca="false">' Benchmark Schedule'!BB101</f>
        <v>0</v>
      </c>
      <c r="W101" s="464" t="n">
        <f aca="false">' Benchmark Schedule'!BC101</f>
        <v>0</v>
      </c>
      <c r="X101" s="464" t="n">
        <f aca="false">' Benchmark Schedule'!BD101</f>
        <v>0</v>
      </c>
      <c r="Y101" s="464" t="n">
        <f aca="false">' Benchmark Schedule'!BE101</f>
        <v>0</v>
      </c>
      <c r="Z101" s="464" t="n">
        <f aca="false">' Benchmark Schedule'!BF101</f>
        <v>0</v>
      </c>
      <c r="AA101" s="464" t="n">
        <f aca="false">' Benchmark Schedule'!BG101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434"/>
      <c r="AW101" s="434"/>
      <c r="AX101" s="434"/>
      <c r="AY101" s="434"/>
      <c r="AZ101" s="434"/>
      <c r="BA101" s="434"/>
      <c r="BB101" s="434"/>
      <c r="BC101" s="434"/>
      <c r="BD101" s="0"/>
      <c r="DN101" s="378"/>
      <c r="DO101" s="184"/>
    </row>
    <row r="102" customFormat="false" ht="10.1" hidden="false" customHeight="true" outlineLevel="0" collapsed="false">
      <c r="A102" s="312"/>
      <c r="B102" s="221"/>
      <c r="C102" s="235"/>
      <c r="D102" s="171"/>
      <c r="E102" s="490"/>
      <c r="F102" s="230"/>
      <c r="G102" s="230"/>
      <c r="H102" s="230"/>
      <c r="I102" s="503"/>
      <c r="J102" s="175"/>
      <c r="L102" s="230"/>
      <c r="M102" s="510"/>
      <c r="N102" s="510"/>
      <c r="O102" s="510"/>
      <c r="P102" s="510"/>
      <c r="Q102" s="510"/>
      <c r="R102" s="510"/>
      <c r="S102" s="510"/>
      <c r="T102" s="511"/>
      <c r="U102" s="510"/>
      <c r="V102" s="510"/>
      <c r="W102" s="510"/>
      <c r="X102" s="510"/>
      <c r="Y102" s="510"/>
      <c r="Z102" s="510"/>
      <c r="AA102" s="510"/>
      <c r="AB102" s="471"/>
      <c r="AC102" s="437"/>
      <c r="AD102" s="437"/>
      <c r="AU102" s="434"/>
      <c r="AV102" s="434"/>
      <c r="AW102" s="434"/>
      <c r="AX102" s="434"/>
      <c r="AY102" s="434"/>
      <c r="AZ102" s="434"/>
      <c r="BA102" s="434"/>
      <c r="BB102" s="434"/>
      <c r="BC102" s="434"/>
      <c r="BD102" s="0"/>
      <c r="DN102" s="378"/>
    </row>
    <row r="103" customFormat="false" ht="10.1" hidden="false" customHeight="true" outlineLevel="0" collapsed="false">
      <c r="A103" s="312"/>
      <c r="B103" s="308"/>
      <c r="C103" s="308"/>
      <c r="D103" s="269"/>
      <c r="E103" s="490"/>
      <c r="F103" s="229"/>
      <c r="G103" s="229"/>
      <c r="H103" s="229"/>
      <c r="I103" s="497"/>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434"/>
      <c r="AW103" s="434"/>
      <c r="AX103" s="434"/>
      <c r="AY103" s="434"/>
      <c r="AZ103" s="434"/>
      <c r="BA103" s="434"/>
      <c r="BB103" s="434"/>
      <c r="BC103" s="434"/>
      <c r="BD103" s="0"/>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490" t="n">
        <f aca="false">'Master Pay Period 1'!E104</f>
        <v>8</v>
      </c>
      <c r="F104" s="491" t="n">
        <f aca="false">'Master Pay Period 1'!F104</f>
        <v>0</v>
      </c>
      <c r="G104" s="492" t="str">
        <f aca="false">'Master Pay Period 1'!G104</f>
        <v>RRT</v>
      </c>
      <c r="H104" s="493" t="str">
        <f aca="false">'Master Pay Period 1'!H104</f>
        <v>11p-7:30a</v>
      </c>
      <c r="I104" s="494" t="n">
        <f aca="false">'Master Pay Period 1'!I104</f>
        <v>0</v>
      </c>
      <c r="J104" s="317" t="n">
        <f aca="false">AF104/80</f>
        <v>0</v>
      </c>
      <c r="K104" s="347" t="n">
        <f aca="false">E104*AN104</f>
        <v>0</v>
      </c>
      <c r="L104" s="348"/>
      <c r="M104" s="464" t="n">
        <f aca="false">' Benchmark Schedule'!AS104</f>
        <v>0</v>
      </c>
      <c r="N104" s="464" t="n">
        <f aca="false">' Benchmark Schedule'!AT104</f>
        <v>0</v>
      </c>
      <c r="O104" s="464" t="n">
        <f aca="false">' Benchmark Schedule'!AU104</f>
        <v>0</v>
      </c>
      <c r="P104" s="464" t="n">
        <f aca="false">' Benchmark Schedule'!AV104</f>
        <v>0</v>
      </c>
      <c r="Q104" s="464" t="n">
        <f aca="false">' Benchmark Schedule'!AW104</f>
        <v>0</v>
      </c>
      <c r="R104" s="464" t="n">
        <f aca="false">' Benchmark Schedule'!AX104</f>
        <v>0</v>
      </c>
      <c r="S104" s="464" t="n">
        <f aca="false">' Benchmark Schedule'!AY104</f>
        <v>0</v>
      </c>
      <c r="T104" s="307" t="n">
        <f aca="false">' Benchmark Schedule'!AZ104</f>
        <v>0</v>
      </c>
      <c r="U104" s="464" t="n">
        <f aca="false">' Benchmark Schedule'!BA104</f>
        <v>0</v>
      </c>
      <c r="V104" s="464" t="n">
        <f aca="false">' Benchmark Schedule'!BB104</f>
        <v>0</v>
      </c>
      <c r="W104" s="464" t="n">
        <f aca="false">' Benchmark Schedule'!BC104</f>
        <v>0</v>
      </c>
      <c r="X104" s="464" t="n">
        <f aca="false">' Benchmark Schedule'!BD104</f>
        <v>0</v>
      </c>
      <c r="Y104" s="464" t="n">
        <f aca="false">' Benchmark Schedule'!BE104</f>
        <v>0</v>
      </c>
      <c r="Z104" s="464" t="n">
        <f aca="false">' Benchmark Schedule'!BF104</f>
        <v>0</v>
      </c>
      <c r="AA104" s="464" t="n">
        <f aca="false">' Benchmark Schedule'!BG104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434"/>
      <c r="AW104" s="434"/>
      <c r="AX104" s="434"/>
      <c r="AY104" s="434"/>
      <c r="AZ104" s="434"/>
      <c r="BA104" s="434"/>
      <c r="BB104" s="434"/>
      <c r="BC104" s="434"/>
      <c r="BD104" s="0"/>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490"/>
      <c r="F105" s="229"/>
      <c r="G105" s="465"/>
      <c r="H105" s="223"/>
      <c r="I105" s="500"/>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434"/>
      <c r="AW105" s="434"/>
      <c r="AX105" s="434"/>
      <c r="AY105" s="434"/>
      <c r="AZ105" s="434"/>
      <c r="BA105" s="434"/>
      <c r="BB105" s="434"/>
      <c r="BC105" s="434"/>
      <c r="BD105" s="0"/>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490" t="n">
        <f aca="false">'Master Pay Period 1'!E106</f>
        <v>8</v>
      </c>
      <c r="F106" s="491" t="n">
        <f aca="false">'Master Pay Period 1'!F106</f>
        <v>0</v>
      </c>
      <c r="G106" s="492" t="str">
        <f aca="false">'Master Pay Period 1'!G106</f>
        <v>RRT</v>
      </c>
      <c r="H106" s="493" t="str">
        <f aca="false">'Master Pay Period 1'!H106</f>
        <v>11p-7:30a</v>
      </c>
      <c r="I106" s="494" t="n">
        <f aca="false">'Master Pay Period 1'!I106</f>
        <v>0</v>
      </c>
      <c r="J106" s="317" t="n">
        <f aca="false">AF106/80</f>
        <v>0</v>
      </c>
      <c r="K106" s="347" t="n">
        <f aca="false">E106*AN106</f>
        <v>0</v>
      </c>
      <c r="L106" s="348"/>
      <c r="M106" s="464" t="n">
        <f aca="false">' Benchmark Schedule'!AS106</f>
        <v>0</v>
      </c>
      <c r="N106" s="464" t="n">
        <f aca="false">' Benchmark Schedule'!AT106</f>
        <v>0</v>
      </c>
      <c r="O106" s="464" t="n">
        <f aca="false">' Benchmark Schedule'!AU106</f>
        <v>0</v>
      </c>
      <c r="P106" s="464" t="n">
        <f aca="false">' Benchmark Schedule'!AV106</f>
        <v>0</v>
      </c>
      <c r="Q106" s="464" t="n">
        <f aca="false">' Benchmark Schedule'!AW106</f>
        <v>0</v>
      </c>
      <c r="R106" s="464" t="n">
        <f aca="false">' Benchmark Schedule'!AX106</f>
        <v>0</v>
      </c>
      <c r="S106" s="464" t="n">
        <f aca="false">' Benchmark Schedule'!AY106</f>
        <v>0</v>
      </c>
      <c r="T106" s="307" t="n">
        <f aca="false">' Benchmark Schedule'!AZ106</f>
        <v>0</v>
      </c>
      <c r="U106" s="464" t="n">
        <f aca="false">' Benchmark Schedule'!BA106</f>
        <v>0</v>
      </c>
      <c r="V106" s="464" t="n">
        <f aca="false">' Benchmark Schedule'!BB106</f>
        <v>0</v>
      </c>
      <c r="W106" s="464" t="n">
        <f aca="false">' Benchmark Schedule'!BC106</f>
        <v>0</v>
      </c>
      <c r="X106" s="464" t="n">
        <f aca="false">' Benchmark Schedule'!BD106</f>
        <v>0</v>
      </c>
      <c r="Y106" s="464" t="n">
        <f aca="false">' Benchmark Schedule'!BE106</f>
        <v>0</v>
      </c>
      <c r="Z106" s="464" t="n">
        <f aca="false">' Benchmark Schedule'!BF106</f>
        <v>0</v>
      </c>
      <c r="AA106" s="464" t="n">
        <f aca="false">' Benchmark Schedule'!BG106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434"/>
      <c r="AW106" s="434"/>
      <c r="AX106" s="434"/>
      <c r="AY106" s="434"/>
      <c r="AZ106" s="434"/>
      <c r="BA106" s="434"/>
      <c r="BB106" s="434"/>
      <c r="BC106" s="434"/>
      <c r="BD106" s="0"/>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3</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434"/>
      <c r="AW107" s="434"/>
      <c r="AX107" s="434"/>
      <c r="AY107" s="434"/>
      <c r="AZ107" s="434"/>
      <c r="BA107" s="434"/>
      <c r="BB107" s="434"/>
      <c r="BC107" s="434"/>
      <c r="BD107" s="0"/>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n">
        <f aca="false">M22</f>
        <v>0</v>
      </c>
      <c r="N108" s="35" t="n">
        <f aca="false">N22</f>
        <v>0</v>
      </c>
      <c r="O108" s="35" t="n">
        <f aca="false">O22</f>
        <v>0</v>
      </c>
      <c r="P108" s="35" t="n">
        <f aca="false">P22</f>
        <v>0</v>
      </c>
      <c r="Q108" s="35" t="n">
        <f aca="false">Q22</f>
        <v>0</v>
      </c>
      <c r="R108" s="35" t="str">
        <f aca="false">R22</f>
        <v>February</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434"/>
      <c r="AW108" s="434"/>
      <c r="AX108" s="434"/>
      <c r="AY108" s="434"/>
      <c r="AZ108" s="434"/>
      <c r="BA108" s="434"/>
      <c r="BB108" s="434"/>
      <c r="BC108" s="434"/>
      <c r="BD108" s="0"/>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27</v>
      </c>
      <c r="N109" s="37" t="n">
        <f aca="false">N23</f>
        <v>28</v>
      </c>
      <c r="O109" s="37" t="n">
        <f aca="false">O23</f>
        <v>29</v>
      </c>
      <c r="P109" s="37" t="n">
        <f aca="false">P23</f>
        <v>30</v>
      </c>
      <c r="Q109" s="37" t="n">
        <f aca="false">Q23</f>
        <v>31</v>
      </c>
      <c r="R109" s="37" t="n">
        <f aca="false">R23</f>
        <v>1</v>
      </c>
      <c r="S109" s="37" t="n">
        <f aca="false">S23</f>
        <v>2</v>
      </c>
      <c r="T109" s="0"/>
      <c r="U109" s="37" t="n">
        <f aca="false">U23</f>
        <v>3</v>
      </c>
      <c r="V109" s="37" t="n">
        <f aca="false">V23</f>
        <v>4</v>
      </c>
      <c r="W109" s="37" t="n">
        <f aca="false">W23</f>
        <v>5</v>
      </c>
      <c r="X109" s="37" t="n">
        <f aca="false">X23</f>
        <v>6</v>
      </c>
      <c r="Y109" s="37" t="n">
        <f aca="false">Y23</f>
        <v>7</v>
      </c>
      <c r="Z109" s="37" t="n">
        <f aca="false">Z23</f>
        <v>8</v>
      </c>
      <c r="AA109" s="37" t="n">
        <f aca="false">AA23</f>
        <v>9</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434"/>
      <c r="AW109" s="434"/>
      <c r="AX109" s="434"/>
      <c r="AY109" s="434"/>
      <c r="AZ109" s="434"/>
      <c r="BA109" s="434"/>
      <c r="BB109" s="434"/>
      <c r="BC109" s="434"/>
      <c r="BD109" s="0"/>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434"/>
      <c r="AW110" s="434"/>
      <c r="AX110" s="434"/>
      <c r="AY110" s="434"/>
      <c r="AZ110" s="434"/>
      <c r="BA110" s="434"/>
      <c r="BB110" s="434"/>
      <c r="BC110" s="434"/>
      <c r="BD110" s="0"/>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434"/>
      <c r="AW111" s="434"/>
      <c r="AX111" s="434"/>
      <c r="AY111" s="434"/>
      <c r="AZ111" s="434"/>
      <c r="BA111" s="434"/>
      <c r="BB111" s="434"/>
      <c r="BC111" s="434"/>
      <c r="BD111" s="0"/>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434"/>
      <c r="AW112" s="434"/>
      <c r="AX112" s="434"/>
      <c r="AY112" s="434"/>
      <c r="AZ112" s="434"/>
      <c r="BA112" s="434"/>
      <c r="BB112" s="434"/>
      <c r="BC112" s="434"/>
      <c r="BD112" s="0"/>
      <c r="DN112" s="162"/>
    </row>
    <row r="113" customFormat="false" ht="14.4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434"/>
      <c r="AW113" s="434"/>
      <c r="AX113" s="434"/>
      <c r="AY113" s="434"/>
      <c r="AZ113" s="434"/>
      <c r="BA113" s="434"/>
      <c r="BB113" s="434"/>
      <c r="BC113" s="434"/>
      <c r="BD113" s="0"/>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434"/>
      <c r="AW114" s="434"/>
      <c r="AX114" s="434"/>
      <c r="AY114" s="434"/>
      <c r="AZ114" s="434"/>
      <c r="BA114" s="434"/>
      <c r="BB114" s="434"/>
      <c r="BC114" s="434"/>
      <c r="BD114" s="0"/>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434"/>
      <c r="AW115" s="434"/>
      <c r="AX115" s="434"/>
      <c r="AY115" s="434"/>
      <c r="AZ115" s="434"/>
      <c r="BA115" s="434"/>
      <c r="BB115" s="434"/>
      <c r="BC115" s="434"/>
      <c r="BD115" s="0"/>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434"/>
      <c r="AW116" s="434"/>
      <c r="AX116" s="434"/>
      <c r="AY116" s="434"/>
      <c r="AZ116" s="434"/>
      <c r="BA116" s="434"/>
      <c r="BB116" s="434"/>
      <c r="BC116" s="434"/>
      <c r="BD116" s="0"/>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434"/>
      <c r="AW117" s="434"/>
      <c r="AX117" s="434"/>
      <c r="AY117" s="434"/>
      <c r="AZ117" s="434"/>
      <c r="BA117" s="434"/>
      <c r="BB117" s="434"/>
      <c r="BC117" s="434"/>
      <c r="BD117" s="0"/>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U118" s="434"/>
      <c r="AV118" s="434"/>
      <c r="AW118" s="434"/>
      <c r="AX118" s="434"/>
      <c r="AY118" s="434"/>
      <c r="AZ118" s="434"/>
      <c r="BA118" s="434"/>
      <c r="BB118" s="434"/>
      <c r="BC118" s="434"/>
      <c r="BD118" s="0"/>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434"/>
      <c r="AW119" s="434"/>
      <c r="AX119" s="434"/>
      <c r="AY119" s="434"/>
      <c r="AZ119" s="434"/>
      <c r="BA119" s="434"/>
      <c r="BB119" s="434"/>
      <c r="BC119" s="434"/>
      <c r="BD119" s="0"/>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434"/>
      <c r="AW120" s="434"/>
      <c r="AX120" s="434"/>
      <c r="AY120" s="434"/>
      <c r="AZ120" s="434"/>
      <c r="BA120" s="434"/>
      <c r="BB120" s="434"/>
      <c r="BC120" s="434"/>
      <c r="BD120" s="0"/>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434"/>
      <c r="AW121" s="434"/>
      <c r="AX121" s="434"/>
      <c r="AY121" s="434"/>
      <c r="AZ121" s="434"/>
      <c r="BA121" s="434"/>
      <c r="BB121" s="434"/>
      <c r="BC121" s="434"/>
      <c r="BD121" s="0"/>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434"/>
      <c r="AW122" s="434"/>
      <c r="AX122" s="434"/>
      <c r="AY122" s="434"/>
      <c r="AZ122" s="434"/>
      <c r="BA122" s="434"/>
      <c r="BB122" s="434"/>
      <c r="BC122" s="434"/>
      <c r="BD122" s="0"/>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434"/>
      <c r="AW123" s="434"/>
      <c r="AX123" s="434"/>
      <c r="AY123" s="434"/>
      <c r="AZ123" s="434"/>
      <c r="BA123" s="434"/>
      <c r="BB123" s="434"/>
      <c r="BC123" s="434"/>
      <c r="BD123" s="0"/>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434"/>
      <c r="AW124" s="434"/>
      <c r="AX124" s="434"/>
      <c r="AY124" s="434"/>
      <c r="AZ124" s="434"/>
      <c r="BA124" s="434"/>
      <c r="BB124" s="434"/>
      <c r="BC124" s="434"/>
      <c r="BD124" s="0"/>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414" t="n">
        <f aca="false">M119/M123</f>
        <v>1</v>
      </c>
      <c r="N125" s="414" t="n">
        <f aca="false">N119/N123</f>
        <v>1.5</v>
      </c>
      <c r="O125" s="414" t="n">
        <f aca="false">O119/O123</f>
        <v>1.5</v>
      </c>
      <c r="P125" s="414" t="n">
        <f aca="false">P119/P123</f>
        <v>1.5</v>
      </c>
      <c r="Q125" s="414" t="n">
        <f aca="false">Q119/Q123</f>
        <v>1.5</v>
      </c>
      <c r="R125" s="414" t="n">
        <f aca="false">R119/R123</f>
        <v>1.5</v>
      </c>
      <c r="S125" s="414" t="n">
        <f aca="false">S119/S123</f>
        <v>1</v>
      </c>
      <c r="T125" s="415"/>
      <c r="U125" s="414" t="n">
        <f aca="false">U119/U123</f>
        <v>1</v>
      </c>
      <c r="V125" s="414" t="n">
        <f aca="false">V119/V123</f>
        <v>1.5</v>
      </c>
      <c r="W125" s="414" t="n">
        <f aca="false">W119/W123</f>
        <v>1.5</v>
      </c>
      <c r="X125" s="414" t="n">
        <f aca="false">X119/X123</f>
        <v>1.5</v>
      </c>
      <c r="Y125" s="414" t="n">
        <f aca="false">Y119/Y123</f>
        <v>1.5</v>
      </c>
      <c r="Z125" s="414" t="n">
        <f aca="false">Z119/Z123</f>
        <v>1.5</v>
      </c>
      <c r="AA125" s="414" t="n">
        <f aca="false">AA119/AA123</f>
        <v>1</v>
      </c>
      <c r="AB125" s="378"/>
      <c r="AC125" s="437"/>
      <c r="AD125" s="437"/>
      <c r="AE125" s="434"/>
      <c r="AF125" s="434"/>
      <c r="AG125" s="434"/>
      <c r="AH125" s="434"/>
      <c r="AI125" s="434"/>
      <c r="AJ125" s="434"/>
      <c r="AK125" s="434"/>
      <c r="AL125" s="434"/>
      <c r="AM125" s="434"/>
      <c r="AN125" s="434"/>
      <c r="BD125" s="2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U126" s="430"/>
      <c r="AV126" s="430"/>
      <c r="AW126" s="430"/>
      <c r="AX126" s="430"/>
      <c r="AY126" s="430"/>
      <c r="AZ126" s="430"/>
      <c r="BA126" s="430"/>
      <c r="BB126" s="430"/>
      <c r="BC126" s="430"/>
      <c r="BD126" s="258"/>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485" t="n">
        <f aca="false">((M115+M116+M117)*4)/M123</f>
        <v>1</v>
      </c>
      <c r="N127" s="485" t="n">
        <f aca="false">((N115+N116+N117)*4)/N123</f>
        <v>1</v>
      </c>
      <c r="O127" s="485" t="n">
        <f aca="false">((O115+O116+O117)*4)/O123</f>
        <v>1</v>
      </c>
      <c r="P127" s="485" t="n">
        <f aca="false">((P115+P116+P117)*4)/P123</f>
        <v>1</v>
      </c>
      <c r="Q127" s="485" t="n">
        <f aca="false">((Q115+Q116+Q117)*4)/Q123</f>
        <v>1</v>
      </c>
      <c r="R127" s="485" t="n">
        <f aca="false">((R115+R116+R117)*4)/R123</f>
        <v>1</v>
      </c>
      <c r="S127" s="485" t="n">
        <f aca="false">((S115+S116+S117)*4)/S123</f>
        <v>1</v>
      </c>
      <c r="T127" s="165"/>
      <c r="U127" s="485" t="n">
        <f aca="false">((U115+U116+U117)*4)/U123</f>
        <v>1</v>
      </c>
      <c r="V127" s="485" t="n">
        <f aca="false">((V115+V116+V117)*4)/V123</f>
        <v>1</v>
      </c>
      <c r="W127" s="485" t="n">
        <f aca="false">((W115+W116+W117)*4)/W123</f>
        <v>1</v>
      </c>
      <c r="X127" s="485" t="n">
        <f aca="false">((X115+X116+X117)*4)/X123</f>
        <v>1</v>
      </c>
      <c r="Y127" s="485" t="n">
        <f aca="false">((Y115+Y116+Y117)*4)/Y123</f>
        <v>1</v>
      </c>
      <c r="Z127" s="485" t="n">
        <f aca="false">((Z115+Z116+Z117)*4)/Z123</f>
        <v>1</v>
      </c>
      <c r="AA127" s="485" t="n">
        <f aca="false">((AA115+AA116+AA117)*4)/AA123</f>
        <v>1</v>
      </c>
      <c r="AB127" s="378"/>
      <c r="AC127" s="437"/>
      <c r="AD127" s="437"/>
      <c r="AE127" s="434"/>
      <c r="AF127" s="434"/>
      <c r="AG127" s="434"/>
      <c r="AH127" s="434"/>
      <c r="AI127" s="434"/>
      <c r="AJ127" s="434"/>
      <c r="AK127" s="434"/>
      <c r="AL127" s="434"/>
      <c r="AM127" s="434"/>
      <c r="AN127" s="434"/>
      <c r="BD127" s="2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2">
    <mergeCell ref="I125:K125"/>
    <mergeCell ref="I127:K127"/>
  </mergeCells>
  <conditionalFormatting sqref="B1:D19 B20 B24:B25 B114:B115 B22:D23 B26:C113 B116:D1048576 C115:D115 C20:C21 C25:D25 D20 D24 D26:D114">
    <cfRule type="cellIs" priority="2" operator="equal" aboveAverage="0" equalAverage="0" bottom="0" percent="0" rank="0" text="" dxfId="1">
      <formula>0</formula>
    </cfRule>
  </conditionalFormatting>
  <conditionalFormatting sqref="M24:S24 U24:AA24">
    <cfRule type="expression" priority="3" aboveAverage="0" equalAverage="0" bottom="0" percent="0" rank="0" text="" dxfId="0">
      <formula>'Master Pay Period 3'!M112&lt;'Master Pay Period 3'!M112</formula>
    </cfRule>
    <cfRule type="expression" priority="4"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AA40 M42 O42:S42 U42:AA42 M44:S44 U44:AA44 M46:S46 U46:AA46 M48:S48 U48:AA48 M50:S50 U50:AA50 M52:S52 U52:AA52 M54:S54 U54:AA54 M56:S56 U56:AA56 M58:S58 U58:AA58 M60:S60 U60:AA60 M63:S63 U63:AA63 M66:S66 U66:AA66 M68:S68 U68:AA68 M71:S71 U71:AA71 M73:S73 U73:AA73 M75:S75 U75:AA75 M78:S78 U78:AA78 M80:S80 U80:AA80 M82:S82 U82:AA82 M84:S84 U84:AA84 M86:S86 U86:AA86 M88:S88 U88:AA88 M90:S90 U90:AA90 M92:S92 U92:AA92 M94:S94 U94:AA94 M96:S96 U96:AA96 M98:S98 U98:AA98 M100:S100 U100:AA100 M103:S103 U103:AA103 M105:S105 U105:AA105">
    <cfRule type="expression" priority="5" aboveAverage="0" equalAverage="0" bottom="0" percent="0" rank="0" text="" dxfId="0">
      <formula>(OR(M37="H",M37="V",M37="S"))</formula>
    </cfRule>
    <cfRule type="expression" priority="6" aboveAverage="0" equalAverage="0" bottom="0" percent="0" rank="0" text="" dxfId="1">
      <formula>M37&gt;0</formula>
    </cfRule>
  </conditionalFormatting>
  <conditionalFormatting sqref="M27:AA27 M30:AA30 M33:AA33 M35:AA35 M37:AA37 M39:AA39 M41:AA41 M43:AA43 M45:AA45 M47:AA47 M49:AA49 M51:AA51 M53:AA53 M55:AA55 M57:AA57 M59:AA59 M61:AA61 M64:AA64 M67:AA67 M69:AA69 M72:AA72 M74:AA74 M76:AA76 M79:AA79 M81:AA81 M83:AA83 M85:AA85 M87:AA87 M89:AA89 M91:AA91 M93:AA93 M95:AA95 M97:AA97 M99:AA99 M101:AA101 M104:AA104 M106:AA106">
    <cfRule type="cellIs" priority="7" operator="greaterThan" aboveAverage="0" equalAverage="0" bottom="0" percent="0" rank="0" text="" dxfId="0">
      <formula>0</formula>
    </cfRule>
    <cfRule type="cellIs" priority="8" operator="between" aboveAverage="0" equalAverage="0" bottom="0" percent="0" rank="0" text="" dxfId="1">
      <formula>"A"</formula>
      <formula>"Z"</formula>
    </cfRule>
    <cfRule type="cellIs" priority="9" operator="equal" aboveAverage="0" equalAverage="0" bottom="0" percent="0" rank="0" text="" dxfId="2">
      <formula>0</formula>
    </cfRule>
  </conditionalFormatting>
  <conditionalFormatting sqref="M28:S28 M31:S31 M70:S70 M62:S62 M65:S65 M77:S77 M102:AB102 T103 T105 AB36:AB101 AB103:AB111 AC38:AD38 AC80:AD80 AC75:AD75 AC112:AD112">
    <cfRule type="cellIs" priority="10" operator="equal" aboveAverage="0" equalAverage="0" bottom="0" percent="0" rank="0" text="" dxfId="26">
      <formula>1</formula>
    </cfRule>
  </conditionalFormatting>
  <conditionalFormatting sqref="M110:R110 U110:Z110">
    <cfRule type="expression" priority="11" aboveAverage="0" equalAverage="0" bottom="0" percent="0" rank="0" text="" dxfId="5">
      <formula>'Master Pay Period 3'!M115&lt;'Master Pay Period 3'!M115</formula>
    </cfRule>
    <cfRule type="expression" priority="12" aboveAverage="0" equalAverage="0" bottom="0" percent="0" rank="0" text="" dxfId="6">
      <formula>'Master Pay Period 3'!M115&gt;'Master Pay Period 3'!M115</formula>
    </cfRule>
  </conditionalFormatting>
  <conditionalFormatting sqref="N42">
    <cfRule type="expression" priority="13" aboveAverage="0" equalAverage="0" bottom="0" percent="0" rank="0" text="" dxfId="0">
      <formula>(OR(N53="H",N53="V",N53="S"))</formula>
    </cfRule>
    <cfRule type="expression" priority="14" aboveAverage="0" equalAverage="0" bottom="0" percent="0" rank="0" text="" dxfId="1">
      <formula>N53&gt;0</formula>
    </cfRule>
  </conditionalFormatting>
  <conditionalFormatting sqref="S110 AA110">
    <cfRule type="expression" priority="15" aboveAverage="0" equalAverage="0" bottom="0" percent="0" rank="0" text="" dxfId="5">
      <formula>'Master Pay Period 3'!S115&lt;'Master Pay Period 3'!S115</formula>
    </cfRule>
    <cfRule type="expression" priority="16" aboveAverage="0" equalAverage="0" bottom="0" percent="0" rank="0" text="" dxfId="6">
      <formula>'Master Pay Period 3'!S115&gt;'Master Pay Period 3'!S115</formula>
    </cfRule>
  </conditionalFormatting>
  <conditionalFormatting sqref="U28:AA28 U31:AA31 U70:AA70 U62:AA62 U65:AA65 U77:AA77">
    <cfRule type="cellIs" priority="17" operator="equal" aboveAverage="0" equalAverage="0" bottom="0" percent="0" rank="0" text="" dxfId="8">
      <formula>1</formula>
    </cfRule>
  </conditionalFormatting>
  <conditionalFormatting sqref="AC36:AD36">
    <cfRule type="expression" priority="18" aboveAverage="0" equalAverage="0" bottom="0" percent="0" rank="0" text="" dxfId="5">
      <formula>AN37=1</formula>
    </cfRule>
    <cfRule type="expression" priority="19" aboveAverage="0" equalAverage="0" bottom="0" percent="0" rank="0" text="" dxfId="6">
      <formula>AN37=1</formula>
    </cfRule>
  </conditionalFormatting>
  <conditionalFormatting sqref="AC40:AD40">
    <cfRule type="cellIs" priority="20" operator="equal" aboveAverage="0" equalAverage="0" bottom="0" percent="0" rank="0" text="" dxfId="60">
      <formula>1</formula>
    </cfRule>
    <cfRule type="cellIs" priority="21" operator="equal" aboveAverage="0" equalAverage="0" bottom="0" percent="0" rank="0" text="" dxfId="61">
      <formula>"V"</formula>
    </cfRule>
    <cfRule type="cellIs" priority="22" operator="equal" aboveAverage="0" equalAverage="0" bottom="0" percent="0" rank="0" text="" dxfId="62">
      <formula>"H"</formula>
    </cfRule>
  </conditionalFormatting>
  <conditionalFormatting sqref="AC42">
    <cfRule type="expression" priority="23" aboveAverage="0" equalAverage="0" bottom="0" percent="0" rank="0" text="" dxfId="7">
      <formula>N43=1</formula>
    </cfRule>
  </conditionalFormatting>
  <conditionalFormatting sqref="AC44">
    <cfRule type="expression" priority="24" aboveAverage="0" equalAverage="0" bottom="0" percent="0" rank="0" text="" dxfId="8">
      <formula>N45=1</formula>
    </cfRule>
  </conditionalFormatting>
  <conditionalFormatting sqref="AC46:AD46 AC48:AD48 AC50:AD50 AC52:AD52 AC54:AD54 AC56:AD56 AC58:AD58 AC60:AD60 AC62:AD62 AC66:AD66 AC68:AD68">
    <cfRule type="expression" priority="25" aboveAverage="0" equalAverage="0" bottom="0" percent="0" rank="0" text="" dxfId="9">
      <formula>AQ69=1</formula>
    </cfRule>
  </conditionalFormatting>
  <conditionalFormatting sqref="AC63:AD63 AC65:AD65">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70:AD70">
    <cfRule type="expression" priority="29" aboveAverage="0" equalAverage="0" bottom="0" percent="0" rank="0" text="" dxfId="13">
      <formula>M71=1</formula>
    </cfRule>
  </conditionalFormatting>
  <conditionalFormatting sqref="AC71 AC77:AD77 AC82:AD82 AC84:AD84 AC86:AD86 AC103:AD103 AD107 AC111:AD111 AD105">
    <cfRule type="cellIs" priority="30" operator="equal" aboveAverage="0" equalAverage="0" bottom="0" percent="0" rank="0" text="" dxfId="14">
      <formula>1</formula>
    </cfRule>
    <cfRule type="cellIs" priority="31" operator="equal" aboveAverage="0" equalAverage="0" bottom="0" percent="0" rank="0" text="" dxfId="15">
      <formula>"V"</formula>
    </cfRule>
    <cfRule type="cellIs" priority="32" operator="equal" aboveAverage="0" equalAverage="0" bottom="0" percent="0" rank="0" text="" dxfId="16">
      <formula>"H"</formula>
    </cfRule>
  </conditionalFormatting>
  <conditionalFormatting sqref="AC73:AD73 AC78:AD78">
    <cfRule type="expression" priority="33"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4" aboveAverage="0" equalAverage="0" bottom="0" percent="0" rank="0" text="" dxfId="18">
      <formula>AQ116=1</formula>
    </cfRule>
  </conditionalFormatting>
  <conditionalFormatting sqref="AC109:AD109 AC105">
    <cfRule type="cellIs" priority="35" operator="equal" aboveAverage="0" equalAverage="0" bottom="0" percent="0" rank="0" text="" dxfId="19">
      <formula>1</formula>
    </cfRule>
    <cfRule type="cellIs" priority="36" operator="equal" aboveAverage="0" equalAverage="0" bottom="0" percent="0" rank="0" text="" dxfId="20">
      <formula>"V"</formula>
    </cfRule>
    <cfRule type="cellIs" priority="37" operator="equal" aboveAverage="0" equalAverage="0" bottom="0" percent="0" rank="0" text="" dxfId="21">
      <formula>"H"</formula>
    </cfRule>
  </conditionalFormatting>
  <conditionalFormatting sqref="AC107 AC114:AD114 AC116:AD116">
    <cfRule type="cellIs" priority="38" operator="equal" aboveAverage="0" equalAverage="0" bottom="0" percent="0" rank="0" text="" dxfId="22">
      <formula>1</formula>
    </cfRule>
    <cfRule type="cellIs" priority="39" operator="equal" aboveAverage="0" equalAverage="0" bottom="0" percent="0" rank="0" text="" dxfId="23">
      <formula>"V"</formula>
    </cfRule>
    <cfRule type="cellIs" priority="40" operator="equal" aboveAverage="0" equalAverage="0" bottom="0" percent="0" rank="0" text="" dxfId="24">
      <formula>"H"</formula>
    </cfRule>
  </conditionalFormatting>
  <conditionalFormatting sqref="AD42">
    <cfRule type="expression" priority="41" aboveAverage="0" equalAverage="0" bottom="0" percent="0" rank="0" text="" dxfId="25">
      <formula>M42=1</formula>
    </cfRule>
    <cfRule type="cellIs" priority="42" operator="equal" aboveAverage="0" equalAverage="0" bottom="0" percent="0" rank="0" text="" dxfId="26">
      <formula>"V"</formula>
    </cfRule>
    <cfRule type="cellIs" priority="43" operator="equal" aboveAverage="0" equalAverage="0" bottom="0" percent="0" rank="0" text="" dxfId="27">
      <formula>"H"</formula>
    </cfRule>
  </conditionalFormatting>
  <conditionalFormatting sqref="AD44">
    <cfRule type="expression" priority="44" aboveAverage="0" equalAverage="0" bottom="0" percent="0" rank="0" text="" dxfId="28">
      <formula>M45=1</formula>
    </cfRule>
  </conditionalFormatting>
  <conditionalFormatting sqref="AD71">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tabColor rgb="FF0000CC"/>
    <pageSetUpPr fitToPage="false"/>
  </sheetPr>
  <dimension ref="A1:AMJ11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1" min="1" style="163" width="8.02"/>
    <col collapsed="false" customWidth="true" hidden="false" outlineLevel="0" max="2" min="2" style="163" width="6.3"/>
    <col collapsed="false" customWidth="true" hidden="false" outlineLevel="0" max="3" min="3" style="163" width="7.69"/>
    <col collapsed="false" customWidth="true" hidden="false" outlineLevel="0" max="4" min="4" style="93" width="7.59"/>
    <col collapsed="false" customWidth="true" hidden="false" outlineLevel="0" max="5" min="5" style="350" width="8.15"/>
    <col collapsed="false" customWidth="true" hidden="false" outlineLevel="0" max="6" min="6" style="512" width="7.52"/>
    <col collapsed="false" customWidth="true" hidden="false" outlineLevel="0" max="7" min="7" style="513" width="7.52"/>
    <col collapsed="false" customWidth="true" hidden="false" outlineLevel="0" max="8" min="8" style="514" width="7.02"/>
    <col collapsed="false" customWidth="true" hidden="false" outlineLevel="0" max="9" min="9" style="163" width="7.42"/>
    <col collapsed="false" customWidth="true" hidden="false" outlineLevel="0" max="10" min="10" style="163" width="8.72"/>
    <col collapsed="false" customWidth="true" hidden="false" outlineLevel="0" max="11" min="11" style="515" width="6.01"/>
    <col collapsed="false" customWidth="true" hidden="false" outlineLevel="0" max="12" min="12" style="163" width="2.38"/>
    <col collapsed="false" customWidth="true" hidden="false" outlineLevel="0" max="13" min="13" style="516" width="12.35"/>
    <col collapsed="false" customWidth="true" hidden="false" outlineLevel="0" max="14" min="14" style="28" width="6.64"/>
    <col collapsed="false" customWidth="true" hidden="false" outlineLevel="0" max="15" min="15" style="514" width="7.69"/>
    <col collapsed="false" customWidth="true" hidden="false" outlineLevel="0" max="16" min="16" style="514" width="7.72"/>
    <col collapsed="false" customWidth="true" hidden="false" outlineLevel="0" max="17" min="17" style="28" width="8.23"/>
    <col collapsed="false" customWidth="true" hidden="false" outlineLevel="0" max="18" min="18" style="514" width="11.19"/>
    <col collapsed="false" customWidth="true" hidden="false" outlineLevel="0" max="19" min="19" style="514" width="12.73"/>
    <col collapsed="false" customWidth="true" hidden="false" outlineLevel="0" max="20" min="20" style="158" width="1.92"/>
    <col collapsed="false" customWidth="true" hidden="false" outlineLevel="0" max="21" min="21" style="517" width="9.14"/>
    <col collapsed="false" customWidth="true" hidden="false" outlineLevel="0" max="22" min="22" style="518" width="8.48"/>
    <col collapsed="false" customWidth="true" hidden="false" outlineLevel="0" max="23" min="23" style="517" width="8.55"/>
    <col collapsed="false" customWidth="true" hidden="false" outlineLevel="0" max="24" min="24" style="259" width="8.55"/>
    <col collapsed="false" customWidth="true" hidden="false" outlineLevel="0" max="25" min="25" style="163" width="8.55"/>
    <col collapsed="false" customWidth="true" hidden="false" outlineLevel="0" max="26" min="26" style="163" width="8.35"/>
    <col collapsed="false" customWidth="true" hidden="false" outlineLevel="0" max="27" min="27" style="163" width="7.77"/>
    <col collapsed="false" customWidth="false" hidden="false" outlineLevel="0" max="47" min="28" style="28" width="11.57"/>
    <col collapsed="false" customWidth="false" hidden="false" outlineLevel="0" max="57" min="48" style="519" width="11.57"/>
    <col collapsed="false" customWidth="false" hidden="false" outlineLevel="0" max="1023" min="58" style="28" width="11.57"/>
    <col collapsed="false" customWidth="false" hidden="false" outlineLevel="0" max="1025" min="1024" style="158" width="11.57"/>
  </cols>
  <sheetData>
    <row r="1" s="173" customFormat="true" ht="12.95" hidden="false" customHeight="true" outlineLevel="0" collapsed="false">
      <c r="A1" s="171"/>
      <c r="B1" s="163"/>
      <c r="D1" s="171"/>
      <c r="I1" s="175"/>
      <c r="J1" s="175"/>
      <c r="T1" s="158"/>
      <c r="X1" s="259"/>
      <c r="AB1" s="165"/>
      <c r="AC1" s="163"/>
      <c r="AD1" s="165"/>
      <c r="AE1" s="165"/>
      <c r="AF1" s="432"/>
      <c r="AG1" s="276"/>
      <c r="AH1" s="276"/>
      <c r="AI1" s="520"/>
      <c r="AJ1" s="521"/>
      <c r="AK1" s="171"/>
      <c r="AL1" s="277"/>
      <c r="AM1" s="277"/>
      <c r="AN1" s="277"/>
      <c r="AO1" s="522"/>
      <c r="AP1" s="522"/>
      <c r="AQ1" s="277"/>
      <c r="AR1" s="523"/>
      <c r="AS1" s="523"/>
      <c r="AT1" s="420"/>
      <c r="AU1" s="420"/>
      <c r="AV1" s="171"/>
      <c r="AW1" s="171"/>
      <c r="AX1" s="171"/>
      <c r="AY1" s="176"/>
      <c r="AZ1" s="171"/>
      <c r="BA1" s="171"/>
      <c r="BB1" s="171"/>
      <c r="BC1" s="171"/>
      <c r="BD1" s="171"/>
      <c r="BE1" s="171"/>
      <c r="BF1" s="165"/>
      <c r="BG1" s="165"/>
      <c r="BH1" s="165"/>
      <c r="BI1" s="171"/>
      <c r="BJ1" s="165"/>
      <c r="BK1" s="165"/>
      <c r="BL1" s="524"/>
      <c r="BM1" s="524"/>
      <c r="BN1" s="524"/>
      <c r="BO1" s="524"/>
      <c r="BP1" s="524"/>
      <c r="BQ1" s="524"/>
      <c r="BR1" s="524"/>
      <c r="BS1" s="524"/>
      <c r="BT1" s="524"/>
      <c r="BU1" s="524"/>
      <c r="BV1" s="524"/>
      <c r="BW1" s="524"/>
      <c r="BX1" s="524"/>
      <c r="BY1" s="524"/>
      <c r="BZ1" s="524"/>
      <c r="CA1" s="158"/>
      <c r="CB1" s="158"/>
      <c r="CC1" s="158"/>
      <c r="CD1" s="158"/>
      <c r="CE1" s="158"/>
      <c r="CF1" s="158"/>
      <c r="CG1" s="158"/>
      <c r="CH1" s="158"/>
      <c r="CI1" s="158"/>
      <c r="CJ1" s="158"/>
      <c r="CK1" s="158"/>
      <c r="CL1" s="158"/>
      <c r="CM1" s="524"/>
      <c r="CN1" s="524"/>
      <c r="CO1" s="524"/>
      <c r="CP1" s="524"/>
      <c r="CQ1" s="524"/>
      <c r="CR1" s="524"/>
      <c r="CS1" s="158"/>
      <c r="CT1" s="158"/>
      <c r="CU1" s="158"/>
      <c r="CV1" s="158"/>
      <c r="CW1" s="158"/>
      <c r="CX1" s="158"/>
      <c r="CY1" s="158"/>
      <c r="CZ1" s="158"/>
      <c r="DA1" s="158"/>
      <c r="DB1" s="158"/>
      <c r="DC1" s="158"/>
      <c r="DD1" s="158"/>
      <c r="DE1" s="158"/>
      <c r="DF1" s="158"/>
      <c r="DG1" s="158"/>
      <c r="DH1" s="158"/>
      <c r="DI1" s="158"/>
      <c r="DJ1" s="158"/>
      <c r="DK1" s="158"/>
      <c r="DL1" s="158"/>
      <c r="DM1" s="158"/>
      <c r="DN1" s="158"/>
      <c r="DO1" s="165"/>
      <c r="DP1" s="213"/>
      <c r="DQ1" s="213"/>
      <c r="DR1" s="213"/>
      <c r="DS1" s="213"/>
      <c r="DT1" s="213"/>
      <c r="DU1" s="213"/>
      <c r="DV1" s="213"/>
      <c r="DW1" s="213"/>
      <c r="DX1" s="213"/>
      <c r="DY1" s="213"/>
      <c r="DZ1" s="213"/>
      <c r="EA1" s="213"/>
      <c r="EB1" s="213"/>
      <c r="EC1" s="213"/>
      <c r="ED1" s="213"/>
      <c r="EE1" s="213"/>
      <c r="EF1" s="165"/>
      <c r="EG1" s="165"/>
      <c r="EH1" s="165"/>
      <c r="EI1" s="165"/>
      <c r="EJ1" s="165"/>
      <c r="EK1" s="165"/>
      <c r="EL1" s="165"/>
      <c r="EM1" s="165"/>
      <c r="AMJ1" s="158"/>
    </row>
    <row r="2" s="173" customFormat="true" ht="18.45" hidden="false" customHeight="true" outlineLevel="0" collapsed="false">
      <c r="A2" s="525"/>
      <c r="B2" s="163"/>
      <c r="D2" s="171"/>
      <c r="I2" s="175"/>
      <c r="J2" s="175"/>
      <c r="T2" s="158"/>
      <c r="X2" s="259"/>
      <c r="AB2" s="165"/>
      <c r="AC2" s="163"/>
      <c r="AD2" s="165"/>
      <c r="AE2" s="165"/>
      <c r="AF2" s="158"/>
      <c r="AG2" s="158"/>
      <c r="AH2" s="158"/>
      <c r="AI2" s="158"/>
      <c r="AJ2" s="158"/>
      <c r="AK2" s="158"/>
      <c r="AL2" s="158"/>
      <c r="AM2" s="158"/>
      <c r="AN2" s="158"/>
      <c r="AO2" s="158"/>
      <c r="AP2" s="158"/>
      <c r="AQ2" s="158"/>
      <c r="AR2" s="158"/>
      <c r="AS2" s="158"/>
      <c r="AT2" s="158"/>
      <c r="AU2" s="158"/>
      <c r="AV2" s="171"/>
      <c r="AW2" s="171"/>
      <c r="AX2" s="171"/>
      <c r="AY2" s="176"/>
      <c r="AZ2" s="171"/>
      <c r="BA2" s="171"/>
      <c r="BB2" s="171"/>
      <c r="BC2" s="171"/>
      <c r="BD2" s="171"/>
      <c r="BE2" s="171"/>
      <c r="BF2" s="165"/>
      <c r="BG2" s="165"/>
      <c r="BH2" s="165"/>
      <c r="BI2" s="171"/>
      <c r="BJ2" s="165"/>
      <c r="BK2" s="165"/>
      <c r="BL2" s="524"/>
      <c r="BM2" s="524"/>
      <c r="BN2" s="524"/>
      <c r="BO2" s="524"/>
      <c r="BP2" s="524"/>
      <c r="BQ2" s="524"/>
      <c r="BR2" s="524"/>
      <c r="BS2" s="524"/>
      <c r="BT2" s="524"/>
      <c r="BU2" s="524"/>
      <c r="BV2" s="524"/>
      <c r="BW2" s="524"/>
      <c r="BX2" s="524"/>
      <c r="BY2" s="524"/>
      <c r="BZ2" s="524"/>
      <c r="CA2" s="158"/>
      <c r="CB2" s="158"/>
      <c r="CC2" s="158"/>
      <c r="CD2" s="158"/>
      <c r="CE2" s="158"/>
      <c r="CF2" s="158"/>
      <c r="CG2" s="158"/>
      <c r="CH2" s="158"/>
      <c r="CI2" s="158"/>
      <c r="CJ2" s="158"/>
      <c r="CK2" s="158"/>
      <c r="CL2" s="158"/>
      <c r="CM2" s="524"/>
      <c r="CN2" s="524"/>
      <c r="CO2" s="524"/>
      <c r="CP2" s="524"/>
      <c r="CQ2" s="524"/>
      <c r="CR2" s="524"/>
      <c r="CS2" s="158"/>
      <c r="CT2" s="158"/>
      <c r="CU2" s="158"/>
      <c r="CV2" s="158"/>
      <c r="CW2" s="158"/>
      <c r="CX2" s="158"/>
      <c r="CY2" s="158"/>
      <c r="CZ2" s="158"/>
      <c r="DA2" s="158"/>
      <c r="DB2" s="158"/>
      <c r="DC2" s="158"/>
      <c r="DD2" s="158"/>
      <c r="DE2" s="158"/>
      <c r="DF2" s="158"/>
      <c r="DG2" s="158"/>
      <c r="DH2" s="158"/>
      <c r="DI2" s="158"/>
      <c r="DJ2" s="158"/>
      <c r="DK2" s="158"/>
      <c r="DL2" s="158"/>
      <c r="DM2" s="158"/>
      <c r="DN2" s="158"/>
      <c r="DO2" s="165"/>
      <c r="DP2" s="213"/>
      <c r="DQ2" s="213"/>
      <c r="DR2" s="213"/>
      <c r="DS2" s="213"/>
      <c r="DT2" s="213"/>
      <c r="DU2" s="213"/>
      <c r="DV2" s="213"/>
      <c r="DW2" s="213"/>
      <c r="DX2" s="213"/>
      <c r="DY2" s="213"/>
      <c r="DZ2" s="213"/>
      <c r="EA2" s="213"/>
      <c r="EB2" s="213"/>
      <c r="EC2" s="213"/>
      <c r="ED2" s="213"/>
      <c r="EE2" s="213"/>
      <c r="EF2" s="165"/>
      <c r="EG2" s="165"/>
      <c r="EH2" s="165"/>
      <c r="EI2" s="165"/>
      <c r="EJ2" s="165"/>
      <c r="EK2" s="165"/>
      <c r="EL2" s="165"/>
      <c r="EM2" s="165"/>
      <c r="AMJ2" s="158"/>
    </row>
    <row r="3" s="173" customFormat="true" ht="17.55" hidden="false" customHeight="true" outlineLevel="0" collapsed="false">
      <c r="A3" s="525"/>
      <c r="B3" s="163"/>
      <c r="D3" s="171"/>
      <c r="E3" s="179"/>
      <c r="F3" s="179"/>
      <c r="G3" s="179"/>
      <c r="H3" s="179"/>
      <c r="I3" s="181"/>
      <c r="J3" s="181"/>
      <c r="K3" s="179"/>
      <c r="T3" s="158"/>
      <c r="X3" s="259"/>
      <c r="AB3" s="165"/>
      <c r="AC3" s="163"/>
      <c r="AD3" s="165"/>
      <c r="AE3" s="165"/>
      <c r="AF3" s="158"/>
      <c r="AG3" s="158"/>
      <c r="AH3" s="158"/>
      <c r="AI3" s="158"/>
      <c r="AJ3" s="158"/>
      <c r="AK3" s="158"/>
      <c r="AL3" s="158"/>
      <c r="AM3" s="158"/>
      <c r="AN3" s="158"/>
      <c r="AO3" s="158"/>
      <c r="AP3" s="158"/>
      <c r="AQ3" s="158"/>
      <c r="AR3" s="158"/>
      <c r="AS3" s="158"/>
      <c r="AT3" s="158"/>
      <c r="AU3" s="158"/>
      <c r="AV3" s="171"/>
      <c r="AW3" s="171"/>
      <c r="AX3" s="171"/>
      <c r="AY3" s="176"/>
      <c r="AZ3" s="171"/>
      <c r="BA3" s="171"/>
      <c r="BB3" s="171"/>
      <c r="BC3" s="171"/>
      <c r="BD3" s="171"/>
      <c r="BE3" s="171"/>
      <c r="BF3" s="165"/>
      <c r="BG3" s="165"/>
      <c r="BH3" s="165"/>
      <c r="BI3" s="171"/>
      <c r="BJ3" s="165"/>
      <c r="BK3" s="165"/>
      <c r="BL3" s="524"/>
      <c r="BM3" s="524"/>
      <c r="BN3" s="524"/>
      <c r="BO3" s="524"/>
      <c r="BP3" s="524"/>
      <c r="BQ3" s="524"/>
      <c r="BR3" s="524"/>
      <c r="BS3" s="524"/>
      <c r="BT3" s="524"/>
      <c r="BU3" s="524"/>
      <c r="BV3" s="524"/>
      <c r="BW3" s="524"/>
      <c r="BX3" s="524"/>
      <c r="BY3" s="524"/>
      <c r="BZ3" s="524"/>
      <c r="CA3" s="158"/>
      <c r="CB3" s="158"/>
      <c r="CC3" s="158"/>
      <c r="CD3" s="158"/>
      <c r="CE3" s="158"/>
      <c r="CF3" s="158"/>
      <c r="CG3" s="158"/>
      <c r="CH3" s="158"/>
      <c r="CI3" s="158"/>
      <c r="CJ3" s="158"/>
      <c r="CK3" s="158"/>
      <c r="CL3" s="158"/>
      <c r="CM3" s="524"/>
      <c r="CN3" s="524"/>
      <c r="CO3" s="524"/>
      <c r="CP3" s="524"/>
      <c r="CQ3" s="524"/>
      <c r="CR3" s="524"/>
      <c r="CS3" s="158"/>
      <c r="CT3" s="158"/>
      <c r="CU3" s="158"/>
      <c r="CV3" s="158"/>
      <c r="CW3" s="158"/>
      <c r="CX3" s="158"/>
      <c r="CY3" s="158"/>
      <c r="CZ3" s="158"/>
      <c r="DA3" s="158"/>
      <c r="DB3" s="158"/>
      <c r="DC3" s="158"/>
      <c r="DD3" s="158"/>
      <c r="DE3" s="158"/>
      <c r="DF3" s="158"/>
      <c r="DG3" s="158"/>
      <c r="DH3" s="158"/>
      <c r="DI3" s="158"/>
      <c r="DJ3" s="158"/>
      <c r="DK3" s="158"/>
      <c r="DL3" s="158"/>
      <c r="DM3" s="158"/>
      <c r="DN3" s="158"/>
      <c r="DO3" s="165"/>
      <c r="DP3" s="213"/>
      <c r="DQ3" s="213"/>
      <c r="DR3" s="213"/>
      <c r="DS3" s="213"/>
      <c r="DT3" s="213"/>
      <c r="DU3" s="213"/>
      <c r="DV3" s="213"/>
      <c r="DW3" s="213"/>
      <c r="DX3" s="213"/>
      <c r="DY3" s="213"/>
      <c r="DZ3" s="213"/>
      <c r="EA3" s="213"/>
      <c r="EB3" s="213"/>
      <c r="EC3" s="213"/>
      <c r="ED3" s="213"/>
      <c r="EE3" s="213"/>
      <c r="EF3" s="165"/>
      <c r="EG3" s="165"/>
      <c r="EH3" s="165"/>
      <c r="EI3" s="165"/>
      <c r="EJ3" s="165"/>
      <c r="EK3" s="165"/>
      <c r="EL3" s="165"/>
      <c r="EM3" s="165"/>
      <c r="AMJ3" s="158"/>
    </row>
    <row r="7" s="158" customFormat="true" ht="10.8" hidden="false" customHeight="true" outlineLevel="0" collapsed="false">
      <c r="U7" s="0"/>
      <c r="V7" s="0"/>
      <c r="W7" s="0"/>
      <c r="X7" s="259"/>
      <c r="Y7" s="0"/>
      <c r="Z7" s="0"/>
      <c r="AA7" s="0"/>
      <c r="AB7" s="0"/>
    </row>
    <row r="8" s="158" customFormat="true" ht="10.8" hidden="false" customHeight="true" outlineLevel="0" collapsed="false">
      <c r="U8" s="0"/>
      <c r="V8" s="0"/>
      <c r="W8" s="0"/>
      <c r="X8" s="259"/>
      <c r="Y8" s="0"/>
      <c r="Z8" s="0"/>
      <c r="AA8" s="0"/>
      <c r="AB8" s="0"/>
    </row>
    <row r="9" s="158" customFormat="true" ht="10.8" hidden="false" customHeight="true" outlineLevel="0" collapsed="false">
      <c r="U9" s="0"/>
      <c r="V9" s="0"/>
      <c r="W9" s="0"/>
      <c r="X9" s="259"/>
      <c r="Y9" s="0"/>
      <c r="Z9" s="0"/>
      <c r="AA9" s="0"/>
      <c r="AB9" s="0"/>
    </row>
    <row r="10" s="158" customFormat="true" ht="10.8" hidden="false" customHeight="true" outlineLevel="0" collapsed="false">
      <c r="U10" s="0"/>
      <c r="V10" s="0"/>
      <c r="W10" s="0"/>
      <c r="X10" s="259"/>
      <c r="Y10" s="0"/>
      <c r="Z10" s="0"/>
      <c r="AA10" s="0"/>
      <c r="AB10" s="0"/>
    </row>
    <row r="11" s="158" customFormat="true" ht="10.8" hidden="false" customHeight="true" outlineLevel="0" collapsed="false">
      <c r="U11" s="0"/>
      <c r="V11" s="0"/>
      <c r="W11" s="0"/>
      <c r="X11" s="259"/>
      <c r="Y11" s="0"/>
      <c r="Z11" s="0"/>
      <c r="AA11" s="0"/>
      <c r="AB11" s="0"/>
    </row>
    <row r="12" s="158" customFormat="true" ht="10.8" hidden="false" customHeight="true" outlineLevel="0" collapsed="false">
      <c r="U12" s="0"/>
      <c r="V12" s="0"/>
      <c r="W12" s="0"/>
      <c r="X12" s="259"/>
      <c r="Y12" s="0"/>
      <c r="Z12" s="0"/>
      <c r="AA12" s="0"/>
      <c r="AB12" s="0"/>
    </row>
    <row r="13" s="158" customFormat="true" ht="10.8" hidden="false" customHeight="true" outlineLevel="0" collapsed="false">
      <c r="U13" s="0"/>
      <c r="V13" s="0"/>
      <c r="W13" s="0"/>
      <c r="X13" s="259"/>
      <c r="Y13" s="0"/>
      <c r="Z13" s="0"/>
      <c r="AA13" s="0"/>
      <c r="AB13" s="0"/>
    </row>
    <row r="15" s="158" customFormat="true" ht="10.8" hidden="false" customHeight="true" outlineLevel="0" collapsed="false">
      <c r="A15" s="526" t="str">
        <f aca="false">'Master Pay Period 1'!F17</f>
        <v>Company</v>
      </c>
      <c r="B15" s="526"/>
      <c r="C15" s="526"/>
      <c r="D15" s="526"/>
      <c r="E15" s="526"/>
      <c r="P15" s="250" t="s">
        <v>261</v>
      </c>
      <c r="Q15" s="167"/>
      <c r="R15" s="167"/>
      <c r="S15" s="0"/>
      <c r="U15" s="0"/>
      <c r="V15" s="0"/>
      <c r="W15" s="0"/>
      <c r="X15" s="259"/>
      <c r="Y15" s="0"/>
      <c r="Z15" s="0"/>
      <c r="AA15" s="0"/>
      <c r="AB15" s="0"/>
    </row>
    <row r="16" s="158" customFormat="true" ht="10.8" hidden="false" customHeight="true" outlineLevel="0" collapsed="false">
      <c r="A16" s="526" t="n">
        <f aca="false">'Master Pay Period 1'!F18</f>
        <v>0</v>
      </c>
      <c r="B16" s="526"/>
      <c r="C16" s="526"/>
      <c r="D16" s="526"/>
      <c r="E16" s="526"/>
      <c r="P16" s="250" t="s">
        <v>100</v>
      </c>
      <c r="Q16" s="167"/>
      <c r="R16" s="167"/>
      <c r="S16" s="0"/>
      <c r="U16" s="0"/>
      <c r="V16" s="0"/>
      <c r="W16" s="0"/>
      <c r="X16" s="259"/>
      <c r="Y16" s="0"/>
      <c r="Z16" s="0"/>
      <c r="AA16" s="0"/>
      <c r="AB16" s="0"/>
    </row>
    <row r="17" s="158" customFormat="true" ht="10.8" hidden="false" customHeight="true" outlineLevel="0" collapsed="false">
      <c r="A17" s="526" t="n">
        <f aca="false">'Master Pay Period 1'!F19</f>
        <v>0</v>
      </c>
      <c r="B17" s="526"/>
      <c r="C17" s="526"/>
      <c r="D17" s="526"/>
      <c r="E17" s="526"/>
      <c r="P17" s="527" t="s">
        <v>101</v>
      </c>
      <c r="Q17" s="29"/>
      <c r="R17" s="28"/>
      <c r="S17" s="0"/>
      <c r="U17" s="0"/>
      <c r="V17" s="0"/>
      <c r="W17" s="0"/>
      <c r="X17" s="259"/>
      <c r="Y17" s="0"/>
      <c r="Z17" s="0"/>
      <c r="AA17" s="0"/>
      <c r="AB17" s="0"/>
    </row>
    <row r="18" s="158" customFormat="true" ht="10.8" hidden="false" customHeight="true" outlineLevel="0" collapsed="false">
      <c r="U18" s="0"/>
      <c r="V18" s="0"/>
      <c r="W18" s="0"/>
      <c r="X18" s="259"/>
      <c r="Y18" s="0"/>
      <c r="Z18" s="0"/>
      <c r="AA18" s="0"/>
      <c r="AB18" s="0"/>
    </row>
    <row r="19" customFormat="false" ht="10.8" hidden="false" customHeight="true" outlineLevel="0" collapsed="false">
      <c r="A19" s="528" t="s">
        <v>216</v>
      </c>
      <c r="B19" s="393"/>
      <c r="M19" s="529" t="s">
        <v>307</v>
      </c>
      <c r="O19" s="530"/>
      <c r="U19" s="531" t="s">
        <v>263</v>
      </c>
      <c r="X19" s="532"/>
    </row>
    <row r="20" s="158" customFormat="true" ht="10.8" hidden="false" customHeight="true" outlineLevel="0" collapsed="false">
      <c r="A20" s="533"/>
      <c r="B20" s="534"/>
      <c r="C20" s="534"/>
      <c r="D20" s="535"/>
      <c r="E20" s="534"/>
      <c r="F20" s="534"/>
      <c r="G20" s="534"/>
      <c r="H20" s="534"/>
      <c r="I20" s="534"/>
      <c r="J20" s="534"/>
      <c r="K20" s="536"/>
      <c r="M20" s="537"/>
      <c r="N20" s="534"/>
      <c r="P20" s="534"/>
      <c r="Q20" s="534"/>
      <c r="R20" s="534"/>
      <c r="S20" s="536"/>
      <c r="U20" s="538"/>
      <c r="V20" s="539"/>
      <c r="W20" s="539"/>
      <c r="X20" s="259"/>
      <c r="Y20" s="539"/>
      <c r="Z20" s="539"/>
      <c r="AA20" s="540"/>
      <c r="AB20" s="0"/>
      <c r="AV20" s="541"/>
      <c r="AW20" s="541"/>
      <c r="AX20" s="541"/>
      <c r="AY20" s="541"/>
      <c r="AZ20" s="541"/>
      <c r="BA20" s="541"/>
      <c r="BB20" s="541"/>
      <c r="BC20" s="541"/>
      <c r="BD20" s="541"/>
      <c r="BE20" s="541"/>
    </row>
    <row r="21" customFormat="false" ht="10.8" hidden="false" customHeight="true" outlineLevel="0" collapsed="false">
      <c r="A21" s="542" t="s">
        <v>308</v>
      </c>
      <c r="B21" s="256" t="s">
        <v>268</v>
      </c>
      <c r="C21" s="256" t="s">
        <v>269</v>
      </c>
      <c r="D21" s="543" t="s">
        <v>235</v>
      </c>
      <c r="E21" s="544" t="s">
        <v>239</v>
      </c>
      <c r="F21" s="512" t="s">
        <v>238</v>
      </c>
      <c r="G21" s="545" t="s">
        <v>235</v>
      </c>
      <c r="H21" s="546" t="s">
        <v>238</v>
      </c>
      <c r="I21" s="547" t="s">
        <v>309</v>
      </c>
      <c r="J21" s="544" t="s">
        <v>239</v>
      </c>
      <c r="K21" s="548" t="s">
        <v>271</v>
      </c>
      <c r="L21" s="549"/>
      <c r="M21" s="550" t="s">
        <v>270</v>
      </c>
      <c r="N21" s="255" t="s">
        <v>157</v>
      </c>
      <c r="O21" s="551" t="s">
        <v>305</v>
      </c>
      <c r="P21" s="552" t="s">
        <v>310</v>
      </c>
      <c r="Q21" s="553" t="s">
        <v>311</v>
      </c>
      <c r="R21" s="546" t="s">
        <v>312</v>
      </c>
      <c r="S21" s="554" t="s">
        <v>240</v>
      </c>
      <c r="U21" s="555" t="s">
        <v>313</v>
      </c>
      <c r="V21" s="556" t="s">
        <v>263</v>
      </c>
      <c r="W21" s="557" t="s">
        <v>242</v>
      </c>
      <c r="X21" s="451" t="s">
        <v>314</v>
      </c>
      <c r="Y21" s="256" t="s">
        <v>245</v>
      </c>
      <c r="Z21" s="256" t="s">
        <v>275</v>
      </c>
      <c r="AA21" s="558" t="s">
        <v>315</v>
      </c>
    </row>
    <row r="22" customFormat="false" ht="10.8" hidden="false" customHeight="true" outlineLevel="0" collapsed="false">
      <c r="A22" s="542" t="n">
        <v>2019</v>
      </c>
      <c r="B22" s="80"/>
      <c r="C22" s="256"/>
      <c r="D22" s="543" t="s">
        <v>247</v>
      </c>
      <c r="E22" s="544" t="s">
        <v>247</v>
      </c>
      <c r="F22" s="512" t="s">
        <v>247</v>
      </c>
      <c r="G22" s="545" t="s">
        <v>249</v>
      </c>
      <c r="H22" s="551" t="s">
        <v>249</v>
      </c>
      <c r="I22" s="549" t="s">
        <v>277</v>
      </c>
      <c r="J22" s="549" t="s">
        <v>249</v>
      </c>
      <c r="K22" s="548" t="s">
        <v>249</v>
      </c>
      <c r="L22" s="549"/>
      <c r="M22" s="550" t="s">
        <v>312</v>
      </c>
      <c r="N22" s="29" t="s">
        <v>249</v>
      </c>
      <c r="O22" s="546" t="s">
        <v>316</v>
      </c>
      <c r="P22" s="559" t="s">
        <v>249</v>
      </c>
      <c r="Q22" s="560" t="s">
        <v>249</v>
      </c>
      <c r="R22" s="551" t="s">
        <v>249</v>
      </c>
      <c r="S22" s="554" t="s">
        <v>249</v>
      </c>
      <c r="U22" s="555" t="s">
        <v>263</v>
      </c>
      <c r="V22" s="561" t="s">
        <v>317</v>
      </c>
      <c r="W22" s="531"/>
      <c r="Y22" s="562" t="s">
        <v>318</v>
      </c>
      <c r="Z22" s="563" t="n">
        <v>0</v>
      </c>
      <c r="AA22" s="558" t="s">
        <v>278</v>
      </c>
    </row>
    <row r="23" s="29" customFormat="true" ht="10.8" hidden="false" customHeight="true" outlineLevel="0" collapsed="false">
      <c r="A23" s="564"/>
      <c r="B23" s="158"/>
      <c r="C23" s="158"/>
      <c r="D23" s="565"/>
      <c r="E23" s="158"/>
      <c r="F23" s="512"/>
      <c r="G23" s="158"/>
      <c r="H23" s="158"/>
      <c r="I23" s="158"/>
      <c r="J23" s="158"/>
      <c r="K23" s="566"/>
      <c r="L23" s="158"/>
      <c r="M23" s="550" t="s">
        <v>249</v>
      </c>
      <c r="O23" s="546"/>
      <c r="P23" s="560" t="s">
        <v>319</v>
      </c>
      <c r="Q23" s="560" t="s">
        <v>319</v>
      </c>
      <c r="R23" s="29" t="s">
        <v>319</v>
      </c>
      <c r="S23" s="567" t="s">
        <v>320</v>
      </c>
      <c r="T23" s="158"/>
      <c r="U23" s="568"/>
      <c r="V23" s="569"/>
      <c r="W23" s="569"/>
      <c r="X23" s="259"/>
      <c r="Y23" s="569"/>
      <c r="Z23" s="569"/>
      <c r="AA23" s="570" t="s">
        <v>318</v>
      </c>
      <c r="AV23" s="571"/>
      <c r="AW23" s="571"/>
      <c r="AX23" s="571"/>
      <c r="AY23" s="571"/>
      <c r="AZ23" s="571"/>
      <c r="BA23" s="571"/>
      <c r="BB23" s="571"/>
      <c r="BC23" s="571"/>
      <c r="BD23" s="571"/>
      <c r="BE23" s="571"/>
      <c r="AMJ23" s="158"/>
    </row>
    <row r="24" s="29" customFormat="true" ht="10.8" hidden="false" customHeight="true" outlineLevel="0" collapsed="false">
      <c r="A24" s="564"/>
      <c r="B24" s="158"/>
      <c r="C24" s="158"/>
      <c r="D24" s="565"/>
      <c r="E24" s="158"/>
      <c r="F24" s="512"/>
      <c r="G24" s="158"/>
      <c r="H24" s="158"/>
      <c r="I24" s="158"/>
      <c r="J24" s="158"/>
      <c r="K24" s="566"/>
      <c r="L24" s="158"/>
      <c r="M24" s="572"/>
      <c r="N24" s="158"/>
      <c r="O24" s="546"/>
      <c r="P24" s="158"/>
      <c r="Q24" s="158"/>
      <c r="R24" s="158"/>
      <c r="S24" s="566"/>
      <c r="T24" s="158"/>
      <c r="U24" s="573"/>
      <c r="V24" s="177"/>
      <c r="W24" s="177"/>
      <c r="X24" s="259"/>
      <c r="Y24" s="177"/>
      <c r="Z24" s="177"/>
      <c r="AA24" s="574"/>
      <c r="AV24" s="571"/>
      <c r="AW24" s="571"/>
      <c r="AX24" s="571"/>
      <c r="AY24" s="571"/>
      <c r="AZ24" s="571"/>
      <c r="BA24" s="571"/>
      <c r="BB24" s="571"/>
      <c r="BC24" s="571"/>
      <c r="BD24" s="571"/>
      <c r="BE24" s="571"/>
      <c r="AMJ24" s="158"/>
    </row>
    <row r="25" customFormat="false" ht="10.8" hidden="false" customHeight="true" outlineLevel="0" collapsed="false">
      <c r="A25" s="575"/>
      <c r="I25" s="258"/>
      <c r="J25" s="258"/>
      <c r="K25" s="576"/>
      <c r="L25" s="258"/>
      <c r="M25" s="577"/>
      <c r="O25" s="578"/>
      <c r="S25" s="579"/>
      <c r="U25" s="580"/>
      <c r="AA25" s="581"/>
    </row>
    <row r="26" s="22" customFormat="true" ht="10.8" hidden="false" customHeight="true" outlineLevel="0" collapsed="false">
      <c r="A26" s="582"/>
      <c r="B26" s="583"/>
      <c r="C26" s="583"/>
      <c r="D26" s="584"/>
      <c r="F26" s="512"/>
      <c r="K26" s="585"/>
      <c r="M26" s="586"/>
      <c r="O26" s="587"/>
      <c r="P26" s="588"/>
      <c r="Q26" s="583"/>
      <c r="R26" s="589"/>
      <c r="S26" s="590"/>
      <c r="T26" s="158"/>
      <c r="U26" s="591"/>
      <c r="V26" s="592"/>
      <c r="W26" s="593"/>
      <c r="X26" s="259"/>
      <c r="Y26" s="593"/>
      <c r="Z26" s="171"/>
      <c r="AA26" s="594"/>
      <c r="AV26" s="595"/>
      <c r="AW26" s="595"/>
      <c r="AX26" s="595"/>
      <c r="AY26" s="595"/>
      <c r="AZ26" s="595"/>
      <c r="BA26" s="595"/>
      <c r="BB26" s="595"/>
      <c r="BC26" s="595"/>
      <c r="BD26" s="595"/>
      <c r="BE26" s="595"/>
      <c r="AMJ26" s="158"/>
    </row>
    <row r="27" customFormat="false" ht="10.8" hidden="false" customHeight="true" outlineLevel="0" collapsed="false">
      <c r="A27" s="596" t="n">
        <f aca="false">'Master Pay Period 1'!F27</f>
        <v>0</v>
      </c>
      <c r="B27" s="465" t="str">
        <f aca="false">'Master Pay Period 1'!G27</f>
        <v>PFT</v>
      </c>
      <c r="C27" s="465" t="str">
        <f aca="false">'Master Pay Period 1'!H27</f>
        <v>7a-3-30p</v>
      </c>
      <c r="D27" s="597" t="n">
        <f aca="false">'Master Pay Period 1'!I27</f>
        <v>0.6</v>
      </c>
      <c r="E27" s="290" t="n">
        <f aca="false">J27/2080</f>
        <v>0.6</v>
      </c>
      <c r="F27" s="598" t="n">
        <f aca="false">H27/2080</f>
        <v>0.6</v>
      </c>
      <c r="G27" s="599" t="n">
        <f aca="false">2080*D27</f>
        <v>1248</v>
      </c>
      <c r="H27" s="578" t="n">
        <f aca="false">M27+J27+N27</f>
        <v>1248</v>
      </c>
      <c r="I27" s="269" t="n">
        <f aca="false">G27-H27</f>
        <v>0</v>
      </c>
      <c r="J27" s="269" t="n">
        <f aca="false">SUM('January 1'!K27,'January 2'!K27,'February 3'!K27,'February 4'!K27,'March 5'!K27,'March 6'!K27,'March 7'!K27,'April 8'!K27,'April 9'!K27,'May 10'!K27,'May 11'!K27,'June 12'!K27,'June 13'!K27,'July 14'!K27,'July 15'!K27,'August 16'!K27,'August 17'!K27,'August 18'!K27,'September 19'!K27,'September 20'!K27,'October 21'!K27,'October 22'!K27,'November 23'!K27,'November 24'!K27,'December 25'!K27,'December 26'!K27)</f>
        <v>1248</v>
      </c>
      <c r="K27" s="576" t="n">
        <f aca="false">'January 1'!L27+'January 2'!L27+'February 3'!L27+'February 4'!L27+'March 5'!L27+'March 6'!L27+'March 7'!L27+'April 8'!L27+'April 9'!L27+'May 10'!L27+'May 11'!L27+'June 12'!L27+'June 13'!L27+'July 14'!L27+'July 15'!L27+'August 16'!L27+'August 17'!L27+'August 18'!L27+'September 19'!L27+'September 20'!L27+'October 21'!L27+'October 22'!L27+'November 23'!L27+'November 24'!L27+'December 25'!L27+'December 26'!L27</f>
        <v>0</v>
      </c>
      <c r="L27" s="269"/>
      <c r="M27" s="600" t="n">
        <f aca="false">-SUM('January 1'!B27,'January 2'!B27,'February 3'!B27,'February 4'!B27,'March 5'!B27,'March 6'!B27,'March 7'!B27,'April 8'!B27,'April 9'!B27,'May 10'!B27,'May 11'!B27,'June 12'!B27,'June 13'!B27,'July 14'!B27,'July 15'!B27,'August 16'!B27,'August 17'!B27,'August 18'!B27,'September 19'!B27,'September 20'!B27,'October 21'!B27,'October 22'!B27,'November 23'!B27,'November 24'!B27,'December 25'!B27,'December 26'!B27)</f>
        <v>-0</v>
      </c>
      <c r="N27" s="288" t="n">
        <f aca="false">-('October 21'!C27+'October 22'!C27+'November 24'!C27+'January 1'!C27+'January 2'!C27+'February 3'!C27+'February 4'!C27+'March 5'!C27+'March 6'!C27+'March 7'!C27+'April 8'!C27+'April 9'!C27+'May 10'!C27+'May 11'!C27+'June 12'!C27+'June 13'!C27+'July 14'!C27+'July 15'!C27+'August 16'!C27+'August 17'!C27+'August 18'!C27+'September 19'!C27+'September 20'!C27+'December 25'!C27+'November 23'!C27+'December 26'!C27)</f>
        <v>-0</v>
      </c>
      <c r="O27" s="578" t="n">
        <f aca="false">SUM(SUM('January 1'!AB27,'January 2'!AB27,'February 3'!AB27,'February 4'!AB27,'March 5'!AB27,'March 6'!AB27,'March 7'!AB27,'April 8'!AB27,'April 9'!AB27,'May 10'!AB27,'May 11'!AB27,'June 12'!AB27,'June 13'!AB27,'July 14'!AB27,'July 15'!AB27,'August 16'!AB27,'August 17'!AB27,'August 18'!AB27,'September 19'!AB27,'September 20'!AB27,'October 21'!AB27,'October 22'!AB27,'November 23'!AB27,'November 24'!AB27,'December 25'!AB27,'December 26'!AB27))</f>
        <v>0</v>
      </c>
      <c r="P27" s="601" t="n">
        <f aca="false">H27*0.0659</f>
        <v>82.2432</v>
      </c>
      <c r="Q27" s="601" t="n">
        <f aca="false">IF(D27=1,(48),IF(D27=0.9,(43),IF(D27&lt;0.9,0)))</f>
        <v>0</v>
      </c>
      <c r="R27" s="578" t="n">
        <f aca="false">P27+Q27</f>
        <v>82.2432</v>
      </c>
      <c r="S27" s="579" t="n">
        <f aca="false">R27-M27</f>
        <v>82.2432</v>
      </c>
      <c r="U27" s="580" t="n">
        <f aca="false">'January 1'!A27*('January 1'!I27*80)+'January 2'!A27*('January 2'!I27*80)+'February 3'!A27*('February 3'!I27*80)+'February 4'!A27*('February 4'!I27*80)+'March 5'!A27*('March 5'!I27*80)+'March 6'!A27*('March 6'!I27*80)+'March 7'!A27*('March 7'!I27*80)+'April 8'!A27*('April 8'!I27*80)+'April 9'!A27*('April 9'!I27*80)+'May 10'!A27*('May 10'!I27*80)+'May 11'!A27*('May 11'!I27*80)+'June 12'!A27*('June 12'!I27*80)+'June 13'!A27*('June 13'!I27*80)+'July 14'!A27*('July 14'!I27*80)+'July 15'!A27*('July 15'!I27*80)+'August 16'!A27*('August 16'!I27*80)+'August 17'!A27*('August 17'!I27*80)+'August 18'!A27*('August 18'!I27*80)+'September 19'!A27*('September 19'!I27*80)+'September 20'!A27*('September 20'!I27*80)+'October 21'!A27*('October 21'!I27*80)+'October 22'!A27*('October 22'!I27*80)+'November 23'!A27*('November 23'!I27*80)+'November 24'!A27*('November 24'!I27*80)+'December 25'!A27*('December 25'!I27*80)+'December 26'!A27*('December 26'!I27*80)</f>
        <v>41184</v>
      </c>
      <c r="V27" s="518" t="n">
        <f aca="false">'January 1'!AD27+'January 2'!AD27+'February 3'!AD27+'February 4'!AD27+'March 5'!AD27+'March 6'!AD27+'March 7'!AD27+'April 8'!AD27+'April 9'!AD27+'May 10'!AD27+'May 11'!AD27+'June 12'!AD27+'June 13'!AD27+'July 14'!AD27+'July 15'!AD27+'August 16'!AD27+'August 17'!AD27+'August 18'!AD27+'September 19'!AD27+'September 20'!AD27+'October 21'!AD27+'October 22'!AD27+'November 23'!AD27+'November 24'!AD27+'December 25'!AD27+'December 26'!AD27</f>
        <v>41184</v>
      </c>
      <c r="W27" s="517" t="n">
        <f aca="false">'January 1'!AC27+'January 2'!AC27+'February 3'!AC27+'February 4'!AC27+'March 5'!AC27+'March 6'!AC27+'March 7'!AC27+'April 8'!AC27+'April 9'!AC27+'May 10'!AC27+'May 11'!AC27+'June 12'!AC27+'June 13'!AC27+'July 14'!AC27+'July 15'!AC27+'August 16'!AC27+'August 17'!AC27+'August 18'!AC27+'September 19'!AC27+'September 20'!AC27+'October 21'!AC27+'October 22'!AC27+'November 23'!AC27+'November 24'!AC27+'December 25'!AC27+'December 26'!AC27</f>
        <v>0</v>
      </c>
      <c r="X27" s="259" t="n">
        <f aca="false">V27+W27</f>
        <v>41184</v>
      </c>
      <c r="Y27" s="163" t="n">
        <f aca="false">U27-X27</f>
        <v>0</v>
      </c>
      <c r="Z27" s="163" t="n">
        <f aca="false">Y27*$Z$22</f>
        <v>0</v>
      </c>
      <c r="AA27" s="581" t="n">
        <f aca="false">Z27+Y27</f>
        <v>0</v>
      </c>
    </row>
    <row r="28" customFormat="false" ht="10.8" hidden="false" customHeight="true" outlineLevel="0" collapsed="false">
      <c r="A28" s="596" t="n">
        <f aca="false">'Master Pay Period 1'!F28</f>
        <v>0</v>
      </c>
      <c r="B28" s="465" t="n">
        <f aca="false">'Master Pay Period 1'!G28</f>
        <v>0</v>
      </c>
      <c r="C28" s="465" t="n">
        <f aca="false">'Master Pay Period 1'!H28</f>
        <v>0</v>
      </c>
      <c r="D28" s="597"/>
      <c r="E28" s="290"/>
      <c r="G28" s="599"/>
      <c r="I28" s="269"/>
      <c r="J28" s="269"/>
      <c r="K28" s="576"/>
      <c r="L28" s="269"/>
      <c r="M28" s="600"/>
      <c r="N28" s="288"/>
      <c r="O28" s="578"/>
      <c r="P28" s="602"/>
      <c r="Q28" s="299"/>
      <c r="S28" s="579"/>
      <c r="U28" s="580"/>
      <c r="AA28" s="581"/>
    </row>
    <row r="29" customFormat="false" ht="10.8" hidden="false" customHeight="true" outlineLevel="0" collapsed="false">
      <c r="A29" s="596" t="n">
        <f aca="false">'Master Pay Period 1'!F29</f>
        <v>0</v>
      </c>
      <c r="B29" s="465" t="n">
        <f aca="false">'Master Pay Period 1'!G29</f>
        <v>0</v>
      </c>
      <c r="C29" s="465" t="n">
        <f aca="false">'Master Pay Period 1'!H29</f>
        <v>0</v>
      </c>
      <c r="D29" s="597"/>
      <c r="I29" s="258"/>
      <c r="J29" s="269"/>
      <c r="K29" s="576"/>
      <c r="L29" s="258"/>
      <c r="M29" s="600"/>
      <c r="N29" s="288"/>
      <c r="O29" s="578"/>
      <c r="P29" s="602"/>
      <c r="Q29" s="299"/>
      <c r="S29" s="579"/>
      <c r="U29" s="580"/>
      <c r="AA29" s="581"/>
    </row>
    <row r="30" customFormat="false" ht="10.8" hidden="false" customHeight="true" outlineLevel="0" collapsed="false">
      <c r="A30" s="596" t="n">
        <f aca="false">'Master Pay Period 1'!F30</f>
        <v>0</v>
      </c>
      <c r="B30" s="465" t="str">
        <f aca="false">'Master Pay Period 1'!G30</f>
        <v>Manager</v>
      </c>
      <c r="C30" s="465" t="str">
        <f aca="false">'Master Pay Period 1'!H30</f>
        <v>7a-3-30p</v>
      </c>
      <c r="D30" s="597" t="n">
        <f aca="false">'Master Pay Period 1'!I30</f>
        <v>1</v>
      </c>
      <c r="E30" s="290" t="n">
        <f aca="false">J30/2080</f>
        <v>1</v>
      </c>
      <c r="F30" s="598" t="n">
        <f aca="false">H30/2080</f>
        <v>1</v>
      </c>
      <c r="G30" s="599" t="n">
        <f aca="false">2080*D30</f>
        <v>2080</v>
      </c>
      <c r="H30" s="578" t="n">
        <f aca="false">M30+J30+N30</f>
        <v>2080</v>
      </c>
      <c r="I30" s="269" t="n">
        <f aca="false">G30-H30</f>
        <v>0</v>
      </c>
      <c r="J30" s="269" t="n">
        <f aca="false">SUM('January 1'!K30,'January 2'!K30,'February 3'!K30,'February 4'!K30,'March 5'!K30,'March 6'!K30,'March 7'!K30,'April 8'!K30,'April 9'!K30,'May 10'!K30,'May 11'!K30,'June 12'!K30,'June 13'!K30,'July 14'!K30,'July 15'!K30,'August 16'!K30,'August 17'!K30,'August 18'!K30,'September 19'!K30,'September 20'!K30,'October 21'!K30,'October 22'!K30,'November 23'!K30,'November 24'!K30,'December 25'!K30,'December 26'!K30)</f>
        <v>2080</v>
      </c>
      <c r="K30" s="576" t="n">
        <f aca="false">'January 1'!L30+'January 2'!L30+'February 3'!L30+'February 4'!L30+'March 5'!L30+'March 6'!L30+'March 7'!L30+'April 8'!L30+'April 9'!L30+'May 10'!L30+'May 11'!L30+'June 12'!L30+'June 13'!L30+'July 14'!L30+'July 15'!L30+'August 16'!L30+'August 17'!L30+'August 18'!L30+'September 19'!L30+'September 20'!L30+'October 21'!L30+'October 22'!L30+'November 23'!L30+'November 24'!L30+'December 25'!L30+'December 26'!L30</f>
        <v>0</v>
      </c>
      <c r="L30" s="269"/>
      <c r="M30" s="600" t="n">
        <f aca="false">-SUM('January 1'!B30,'January 2'!B30,'February 3'!B30,'February 4'!B30,'March 5'!B30,'March 6'!B30,'March 7'!B30,'April 8'!B30,'April 9'!B30,'May 10'!B30,'May 11'!B30,'June 12'!B30,'June 13'!B30,'July 14'!B30,'July 15'!B30,'August 16'!B30,'August 17'!B30,'August 18'!B30,'September 19'!B30,'September 20'!B30,'October 21'!B30,'October 22'!B30,'November 23'!B30,'November 24'!B30,'December 25'!B30,'December 26'!B30)</f>
        <v>-0</v>
      </c>
      <c r="N30" s="288" t="n">
        <f aca="false">-('October 21'!C30+'October 22'!C30+'November 24'!C30+'January 1'!C30+'January 2'!C30+'February 3'!C30+'February 4'!C30+'March 5'!C30+'March 6'!C30+'March 7'!C30+'April 8'!C30+'April 9'!C30+'May 10'!C30+'May 11'!C30+'June 12'!C30+'June 13'!C30+'July 14'!C30+'July 15'!C30+'August 16'!C30+'August 17'!C30+'August 18'!C30+'September 19'!C30+'September 20'!C30+'December 25'!C30+'November 23'!C30+'December 26'!C30)</f>
        <v>-0</v>
      </c>
      <c r="O30" s="578" t="n">
        <f aca="false">SUM(SUM('January 1'!AB30,'January 2'!AB30,'February 3'!AB30,'February 4'!AB30,'March 5'!AB30,'March 6'!AB30,'March 7'!AB30,'April 8'!AB30,'April 9'!AB30,'May 10'!AB30,'May 11'!AB30,'June 12'!AB30,'June 13'!AB30,'July 14'!AB30,'July 15'!AB30,'August 16'!AB30,'August 17'!AB30,'August 18'!AB30,'September 19'!AB30,'September 20'!AB30,'October 21'!AB30,'October 22'!AB30,'November 23'!AB30,'November 24'!AB30,'December 25'!AB30,'December 26'!AB30))</f>
        <v>0</v>
      </c>
      <c r="P30" s="601" t="n">
        <v>200</v>
      </c>
      <c r="Q30" s="601" t="n">
        <f aca="false">IF(D30=1,(48),IF(D30=0.9,(43),IF(D30&lt;0.9,0)))</f>
        <v>48</v>
      </c>
      <c r="R30" s="578" t="n">
        <f aca="false">P30+Q30</f>
        <v>248</v>
      </c>
      <c r="S30" s="579" t="n">
        <f aca="false">R30-M30</f>
        <v>248</v>
      </c>
      <c r="U30" s="580" t="n">
        <f aca="false">'January 1'!A30*('January 1'!I30*80)+'January 2'!A30*('January 2'!I30*80)+'February 3'!A30*('February 3'!I30*80)+'February 4'!A30*('February 4'!I30*80)+'March 5'!A30*('March 5'!I30*80)+'March 6'!A30*('March 6'!I30*80)+'March 7'!A30*('March 7'!I30*80)+'April 8'!A30*('April 8'!I30*80)+'April 9'!A30*('April 9'!I30*80)+'May 10'!A30*('May 10'!I30*80)+'May 11'!A30*('May 11'!I30*80)+'June 12'!A30*('June 12'!I30*80)+'June 13'!A30*('June 13'!I30*80)+'July 14'!A30*('July 14'!I30*80)+'July 15'!A30*('July 15'!I30*80)+'August 16'!A30*('August 16'!I30*80)+'August 17'!A30*('August 17'!I30*80)+'August 18'!A30*('August 18'!I30*80)+'September 19'!A30*('September 19'!I30*80)+'September 20'!A30*('September 20'!I30*80)+'October 21'!A30*('October 21'!I30*80)+'October 22'!A30*('October 22'!I30*80)+'November 23'!A30*('November 23'!I30*80)+'November 24'!A30*('November 24'!I30*80)+'December 25'!A30*('December 25'!I30*80)+'December 26'!A30*('December 26'!I30*80)</f>
        <v>83200</v>
      </c>
      <c r="V30" s="518" t="n">
        <f aca="false">'January 1'!AD30+'January 2'!AD30+'February 3'!AD30+'February 4'!AD30+'March 5'!AD30+'March 6'!AD30+'March 7'!AD30+'April 8'!AD30+'April 9'!AD30+'May 10'!AD30+'May 11'!AD30+'June 12'!AD30+'June 13'!AD30+'July 14'!AD30+'July 15'!AD30+'August 16'!AD30+'August 17'!AD30+'August 18'!AD30+'September 19'!AD30+'September 20'!AD30+'October 21'!AD30+'October 22'!AD30+'November 23'!AD30+'November 24'!AD30+'December 25'!AD30+'December 26'!AD30</f>
        <v>83200</v>
      </c>
      <c r="W30" s="517" t="n">
        <f aca="false">'January 1'!AC30+'January 2'!AC30+'February 3'!AC30+'February 4'!AC30+'March 5'!AC30+'March 6'!AC30+'March 7'!AC30+'April 8'!AC30+'April 9'!AC30+'May 10'!AC30+'May 11'!AC30+'June 12'!AC30+'June 13'!AC30+'July 14'!AC30+'July 15'!AC30+'August 16'!AC30+'August 17'!AC30+'August 18'!AC30+'September 19'!AC30+'September 20'!AC30+'October 21'!AC30+'October 22'!AC30+'November 23'!AC30+'November 24'!AC30+'December 25'!AC30+'December 26'!AC30</f>
        <v>0</v>
      </c>
      <c r="X30" s="259" t="n">
        <f aca="false">W30+V30</f>
        <v>83200</v>
      </c>
      <c r="Y30" s="163" t="n">
        <f aca="false">U30-X30</f>
        <v>0</v>
      </c>
      <c r="Z30" s="163" t="n">
        <f aca="false">Y30*$Z$22</f>
        <v>0</v>
      </c>
      <c r="AA30" s="581" t="n">
        <f aca="false">Z30+Y30</f>
        <v>0</v>
      </c>
    </row>
    <row r="31" customFormat="false" ht="10.8" hidden="false" customHeight="true" outlineLevel="0" collapsed="false">
      <c r="A31" s="596" t="n">
        <f aca="false">'Master Pay Period 1'!F31</f>
        <v>0</v>
      </c>
      <c r="B31" s="465" t="n">
        <f aca="false">'Master Pay Period 1'!G31</f>
        <v>0</v>
      </c>
      <c r="C31" s="465" t="n">
        <f aca="false">'Master Pay Period 1'!H31</f>
        <v>0</v>
      </c>
      <c r="D31" s="597"/>
      <c r="E31" s="290"/>
      <c r="G31" s="599"/>
      <c r="I31" s="269"/>
      <c r="J31" s="269"/>
      <c r="K31" s="576"/>
      <c r="L31" s="269"/>
      <c r="M31" s="600"/>
      <c r="N31" s="288"/>
      <c r="O31" s="578"/>
      <c r="P31" s="602"/>
      <c r="Q31" s="299"/>
      <c r="S31" s="579"/>
      <c r="U31" s="580"/>
      <c r="AA31" s="581"/>
    </row>
    <row r="32" customFormat="false" ht="10.8" hidden="false" customHeight="true" outlineLevel="0" collapsed="false">
      <c r="A32" s="596" t="n">
        <f aca="false">'Master Pay Period 1'!F32</f>
        <v>0</v>
      </c>
      <c r="B32" s="465" t="n">
        <f aca="false">'Master Pay Period 1'!G32</f>
        <v>0</v>
      </c>
      <c r="C32" s="465" t="n">
        <f aca="false">'Master Pay Period 1'!H32</f>
        <v>0</v>
      </c>
      <c r="D32" s="597"/>
      <c r="I32" s="258"/>
      <c r="J32" s="269"/>
      <c r="K32" s="576"/>
      <c r="L32" s="258"/>
      <c r="M32" s="600"/>
      <c r="N32" s="288"/>
      <c r="O32" s="578"/>
      <c r="P32" s="602"/>
      <c r="Q32" s="299"/>
      <c r="S32" s="579"/>
      <c r="U32" s="580"/>
      <c r="AA32" s="581"/>
    </row>
    <row r="33" customFormat="false" ht="10.8" hidden="false" customHeight="true" outlineLevel="0" collapsed="false">
      <c r="A33" s="596" t="n">
        <f aca="false">'Master Pay Period 1'!F33</f>
        <v>0</v>
      </c>
      <c r="B33" s="465" t="str">
        <f aca="false">'Master Pay Period 1'!G33</f>
        <v>RRT</v>
      </c>
      <c r="C33" s="465" t="str">
        <f aca="false">'Master Pay Period 1'!H33</f>
        <v>7a-7-30p</v>
      </c>
      <c r="D33" s="597" t="n">
        <f aca="false">'Master Pay Period 1'!I33</f>
        <v>0.9</v>
      </c>
      <c r="E33" s="290" t="n">
        <f aca="false">J33/2080</f>
        <v>0.9</v>
      </c>
      <c r="F33" s="598" t="n">
        <f aca="false">H33/2080</f>
        <v>0.9</v>
      </c>
      <c r="G33" s="599" t="n">
        <f aca="false">2080*D33</f>
        <v>1872</v>
      </c>
      <c r="H33" s="578" t="n">
        <f aca="false">M33+J33+N33</f>
        <v>1872</v>
      </c>
      <c r="I33" s="269" t="n">
        <f aca="false">G33-H33</f>
        <v>0</v>
      </c>
      <c r="J33" s="269" t="n">
        <f aca="false">SUM('January 1'!K33,'January 2'!K33,'February 3'!K33,'February 4'!K33,'March 5'!K33,'March 6'!K33,'March 7'!K33,'April 8'!K33,'April 9'!K33,'May 10'!K33,'May 11'!K33,'June 12'!K33,'June 13'!K33,'July 14'!K33,'July 15'!K33,'August 16'!K33,'August 17'!K33,'August 18'!K33,'September 19'!K33,'September 20'!K33,'October 21'!K33,'October 22'!K33,'November 23'!K33,'November 24'!K33,'December 25'!K33,'December 26'!K33)</f>
        <v>1872</v>
      </c>
      <c r="K33" s="576" t="n">
        <f aca="false">'January 1'!L33+'January 2'!L33+'February 3'!L33+'February 4'!L33+'March 5'!L33+'March 6'!L33+'March 7'!L33+'April 8'!L33+'April 9'!L33+'May 10'!L33+'May 11'!L33+'June 12'!L33+'June 13'!L33+'July 14'!L33+'July 15'!L33+'August 16'!L33+'August 17'!L33+'August 18'!L33+'September 19'!L33+'September 20'!L33+'October 21'!L33+'October 22'!L33+'November 23'!L33+'November 24'!L33+'December 25'!L33+'December 26'!L33</f>
        <v>0</v>
      </c>
      <c r="L33" s="269"/>
      <c r="M33" s="600" t="n">
        <f aca="false">-SUM('January 1'!B33,'January 2'!B33,'February 3'!B33,'February 4'!B33,'March 5'!B33,'March 6'!B33,'March 7'!B33,'April 8'!B33,'April 9'!B33,'May 10'!B33,'May 11'!B33,'June 12'!B33,'June 13'!B33,'July 14'!B33,'July 15'!B33,'August 16'!B33,'August 17'!B33,'August 18'!B33,'September 19'!B33,'September 20'!B33,'October 21'!B33,'October 22'!B33,'November 23'!B33,'November 24'!B33,'December 25'!B33,'December 26'!B33)</f>
        <v>-0</v>
      </c>
      <c r="N33" s="288" t="n">
        <f aca="false">-('October 21'!C33+'October 22'!C33+'November 24'!C33+'January 1'!C33+'January 2'!C33+'February 3'!C33+'February 4'!C33+'March 5'!C33+'March 6'!C33+'March 7'!C33+'April 8'!C33+'April 9'!C33+'May 10'!C33+'May 11'!C33+'June 12'!C33+'June 13'!C33+'July 14'!C33+'July 15'!C33+'August 16'!C33+'August 17'!C33+'August 18'!C33+'September 19'!C33+'September 20'!C33+'December 25'!C33+'November 23'!C33+'December 26'!C33)</f>
        <v>-0</v>
      </c>
      <c r="O33" s="578" t="n">
        <f aca="false">SUM(SUM('January 1'!AB33,'January 2'!AB33,'February 3'!AB33,'February 4'!AB33,'March 5'!AB33,'March 6'!AB33,'March 7'!AB33,'April 8'!AB33,'April 9'!AB33,'May 10'!AB33,'May 11'!AB33,'June 12'!AB33,'June 13'!AB33,'July 14'!AB33,'July 15'!AB33,'August 16'!AB33,'August 17'!AB33,'August 18'!AB33,'September 19'!AB33,'September 20'!AB33,'October 21'!AB33,'October 22'!AB33,'November 23'!AB33,'November 24'!AB33,'December 25'!AB33,'December 26'!AB33))</f>
        <v>0</v>
      </c>
      <c r="P33" s="601" t="n">
        <v>108</v>
      </c>
      <c r="Q33" s="601" t="n">
        <f aca="false">IF(D33=1,(48),IF(D33=0.9,(43),IF(D33&lt;0.9,0)))</f>
        <v>43</v>
      </c>
      <c r="R33" s="578" t="n">
        <f aca="false">P33+Q33</f>
        <v>151</v>
      </c>
      <c r="S33" s="579" t="n">
        <f aca="false">R33-M33</f>
        <v>151</v>
      </c>
      <c r="U33" s="580" t="n">
        <f aca="false">'January 1'!A33*('January 1'!I33*80)+'January 2'!A33*('January 2'!I33*80)+'February 3'!A33*('February 3'!I33*80)+'February 4'!A33*('February 4'!I33*80)+'March 5'!A33*('March 5'!I33*80)+'March 6'!A33*('March 6'!I33*80)+'March 7'!A33*('March 7'!I33*80)+'April 8'!A33*('April 8'!I33*80)+'April 9'!A33*('April 9'!I33*80)+'May 10'!A33*('May 10'!I33*80)+'May 11'!A33*('May 11'!I33*80)+'June 12'!A33*('June 12'!I33*80)+'June 13'!A33*('June 13'!I33*80)+'July 14'!A33*('July 14'!I33*80)+'July 15'!A33*('July 15'!I33*80)+'August 16'!A33*('August 16'!I33*80)+'August 17'!A33*('August 17'!I33*80)+'August 18'!A33*('August 18'!I33*80)+'September 19'!A33*('September 19'!I33*80)+'September 20'!A33*('September 20'!I33*80)+'October 21'!A33*('October 21'!I33*80)+'October 22'!A33*('October 22'!I33*80)+'November 23'!A33*('November 23'!I33*80)+'November 24'!A33*('November 24'!I33*80)+'December 25'!A33*('December 25'!I33*80)+'December 26'!A33*('December 26'!I33*80)</f>
        <v>46800</v>
      </c>
      <c r="V33" s="518" t="n">
        <f aca="false">'January 1'!AD33+'January 2'!AD33+'February 3'!AD33+'February 4'!AD33+'March 5'!AD33+'March 6'!AD33+'March 7'!AD33+'April 8'!AD33+'April 9'!AD33+'May 10'!AD33+'May 11'!AD33+'June 12'!AD33+'June 13'!AD33+'July 14'!AD33+'July 15'!AD33+'August 16'!AD33+'August 17'!AD33+'August 18'!AD33+'September 19'!AD33+'September 20'!AD33+'October 21'!AD33+'October 22'!AD33+'November 23'!AD33+'November 24'!AD33+'December 25'!AD33+'December 26'!AD33</f>
        <v>46800</v>
      </c>
      <c r="W33" s="517" t="n">
        <f aca="false">'January 1'!AC33+'January 2'!AC33+'February 3'!AC33+'February 4'!AC33+'March 5'!AC33+'March 6'!AC33+'March 7'!AC33+'April 8'!AC33+'April 9'!AC33+'May 10'!AC33+'May 11'!AC33+'June 12'!AC33+'June 13'!AC33+'July 14'!AC33+'July 15'!AC33+'August 16'!AC33+'August 17'!AC33+'August 18'!AC33+'September 19'!AC33+'September 20'!AC33+'October 21'!AC33+'October 22'!AC33+'November 23'!AC33+'November 24'!AC33+'December 25'!AC33+'December 26'!AC33</f>
        <v>0</v>
      </c>
      <c r="X33" s="259" t="n">
        <f aca="false">W33+V33</f>
        <v>46800</v>
      </c>
      <c r="Y33" s="163" t="n">
        <f aca="false">U33-X33</f>
        <v>0</v>
      </c>
      <c r="Z33" s="163" t="n">
        <f aca="false">Y33*$Z$22</f>
        <v>0</v>
      </c>
      <c r="AA33" s="581" t="n">
        <f aca="false">Z33+Y33</f>
        <v>0</v>
      </c>
    </row>
    <row r="34" customFormat="false" ht="10.8" hidden="false" customHeight="true" outlineLevel="0" collapsed="false">
      <c r="A34" s="596" t="n">
        <f aca="false">'Master Pay Period 1'!F34</f>
        <v>0</v>
      </c>
      <c r="B34" s="465" t="n">
        <f aca="false">'Master Pay Period 1'!G34</f>
        <v>0</v>
      </c>
      <c r="C34" s="465" t="n">
        <f aca="false">'Master Pay Period 1'!H34</f>
        <v>0</v>
      </c>
      <c r="D34" s="597"/>
      <c r="I34" s="258"/>
      <c r="J34" s="269"/>
      <c r="K34" s="576"/>
      <c r="L34" s="258"/>
      <c r="M34" s="600"/>
      <c r="N34" s="288"/>
      <c r="O34" s="578"/>
      <c r="P34" s="602"/>
      <c r="Q34" s="299"/>
      <c r="S34" s="579"/>
      <c r="U34" s="580"/>
      <c r="AA34" s="581"/>
    </row>
    <row r="35" customFormat="false" ht="10.8" hidden="false" customHeight="true" outlineLevel="0" collapsed="false">
      <c r="A35" s="596" t="n">
        <f aca="false">'Master Pay Period 1'!F35</f>
        <v>0</v>
      </c>
      <c r="B35" s="465" t="str">
        <f aca="false">'Master Pay Period 1'!G35</f>
        <v>RRT</v>
      </c>
      <c r="C35" s="465" t="str">
        <f aca="false">'Master Pay Period 1'!H35</f>
        <v>7a-7-30p</v>
      </c>
      <c r="D35" s="597" t="n">
        <f aca="false">'Master Pay Period 1'!I35</f>
        <v>0.9</v>
      </c>
      <c r="E35" s="290" t="n">
        <f aca="false">J35/2080</f>
        <v>0.9</v>
      </c>
      <c r="F35" s="598" t="n">
        <f aca="false">H35/2080</f>
        <v>0.9</v>
      </c>
      <c r="G35" s="599" t="n">
        <f aca="false">2080*D35</f>
        <v>1872</v>
      </c>
      <c r="H35" s="578" t="n">
        <f aca="false">M35+J35+N35</f>
        <v>1872</v>
      </c>
      <c r="I35" s="269" t="n">
        <f aca="false">G35-H35</f>
        <v>0</v>
      </c>
      <c r="J35" s="269" t="n">
        <f aca="false">SUM('January 1'!K35,'January 2'!K35,'February 3'!K35,'February 4'!K35,'March 5'!K35,'March 6'!K35,'March 7'!K35,'April 8'!K35,'April 9'!K35,'May 10'!K35,'May 11'!K35,'June 12'!K35,'June 13'!K35,'July 14'!K35,'July 15'!K35,'August 16'!K35,'August 17'!K35,'August 18'!K35,'September 19'!K35,'September 20'!K35,'October 21'!K35,'October 22'!K35,'November 23'!K35,'November 24'!K35,'December 25'!K35,'December 26'!K35)</f>
        <v>1872</v>
      </c>
      <c r="K35" s="576" t="n">
        <f aca="false">'January 1'!L35+'January 2'!L35+'February 3'!L35+'February 4'!L35+'March 5'!L35+'March 6'!L35+'March 7'!L35+'April 8'!L35+'April 9'!L35+'May 10'!L35+'May 11'!L35+'June 12'!L35+'June 13'!L35+'July 14'!L35+'July 15'!L35+'August 16'!L35+'August 17'!L35+'August 18'!L35+'September 19'!L35+'September 20'!L35+'October 21'!L35+'October 22'!L35+'November 23'!L35+'November 24'!L35+'December 25'!L35+'December 26'!L35</f>
        <v>0</v>
      </c>
      <c r="L35" s="269"/>
      <c r="M35" s="600" t="n">
        <f aca="false">-SUM('January 1'!B35,'January 2'!B35,'February 3'!B35,'February 4'!B35,'March 5'!B35,'March 6'!B35,'March 7'!B35,'April 8'!B35,'April 9'!B35,'May 10'!B35,'May 11'!B35,'June 12'!B35,'June 13'!B35,'July 14'!B35,'July 15'!B35,'August 16'!B35,'August 17'!B35,'August 18'!B35,'September 19'!B35,'September 20'!B35,'October 21'!B35,'October 22'!B35,'November 23'!B35,'November 24'!B35,'December 25'!B35,'December 26'!B35)</f>
        <v>-0</v>
      </c>
      <c r="N35" s="288" t="n">
        <f aca="false">-('October 21'!C35+'October 22'!C35+'November 24'!C35+'January 1'!C35+'January 2'!C35+'February 3'!C35+'February 4'!C35+'March 5'!C35+'March 6'!C35+'March 7'!C35+'April 8'!C35+'April 9'!C35+'May 10'!C35+'May 11'!C35+'June 12'!C35+'June 13'!C35+'July 14'!C35+'July 15'!C35+'August 16'!C35+'August 17'!C35+'August 18'!C35+'September 19'!C35+'September 20'!C35+'December 25'!C35+'November 23'!C35+'December 26'!C35)</f>
        <v>-0</v>
      </c>
      <c r="O35" s="578" t="n">
        <f aca="false">SUM(SUM('January 1'!AB35,'January 2'!AB35,'February 3'!AB35,'February 4'!AB35,'March 5'!AB35,'March 6'!AB35,'March 7'!AB35,'April 8'!AB35,'April 9'!AB35,'May 10'!AB35,'May 11'!AB35,'June 12'!AB35,'June 13'!AB35,'July 14'!AB35,'July 15'!AB35,'August 16'!AB35,'August 17'!AB35,'August 18'!AB35,'September 19'!AB35,'September 20'!AB35,'October 21'!AB35,'October 22'!AB35,'November 23'!AB35,'November 24'!AB35,'December 25'!AB35,'December 26'!AB35))</f>
        <v>0</v>
      </c>
      <c r="P35" s="601" t="n">
        <v>108</v>
      </c>
      <c r="Q35" s="601" t="n">
        <f aca="false">IF(D35=1,(48),IF(D35=0.9,(43),IF(D35&lt;0.9,0)))</f>
        <v>43</v>
      </c>
      <c r="R35" s="578" t="n">
        <f aca="false">P35+Q35</f>
        <v>151</v>
      </c>
      <c r="S35" s="579" t="n">
        <f aca="false">R35-M35</f>
        <v>151</v>
      </c>
      <c r="U35" s="580" t="n">
        <f aca="false">'January 1'!A35*('January 1'!I35*80)+'January 2'!A35*('January 2'!I35*80)+'February 3'!A35*('February 3'!I35*80)+'February 4'!A35*('February 4'!I35*80)+'March 5'!A35*('March 5'!I35*80)+'March 6'!A35*('March 6'!I35*80)+'March 7'!A35*('March 7'!I35*80)+'April 8'!A35*('April 8'!I35*80)+'April 9'!A35*('April 9'!I35*80)+'May 10'!A35*('May 10'!I35*80)+'May 11'!A35*('May 11'!I35*80)+'June 12'!A35*('June 12'!I35*80)+'June 13'!A35*('June 13'!I35*80)+'July 14'!A35*('July 14'!I35*80)+'July 15'!A35*('July 15'!I35*80)+'August 16'!A35*('August 16'!I35*80)+'August 17'!A35*('August 17'!I35*80)+'August 18'!A35*('August 18'!I35*80)+'September 19'!A35*('September 19'!I35*80)+'September 20'!A35*('September 20'!I35*80)+'October 21'!A35*('October 21'!I35*80)+'October 22'!A35*('October 22'!I35*80)+'November 23'!A35*('November 23'!I35*80)+'November 24'!A35*('November 24'!I35*80)+'December 25'!A35*('December 25'!I35*80)+'December 26'!A35*('December 26'!I35*80)</f>
        <v>46800</v>
      </c>
      <c r="V35" s="518" t="n">
        <f aca="false">'January 1'!AD35+'January 2'!AD35+'February 3'!AD35+'February 4'!AD35+'March 5'!AD35+'March 6'!AD35+'March 7'!AD35+'April 8'!AD35+'April 9'!AD35+'May 10'!AD35+'May 11'!AD35+'June 12'!AD35+'June 13'!AD35+'July 14'!AD35+'July 15'!AD35+'August 16'!AD35+'August 17'!AD35+'August 18'!AD35+'September 19'!AD35+'September 20'!AD35+'October 21'!AD35+'October 22'!AD35+'November 23'!AD35+'November 24'!AD35+'December 25'!AD35+'December 26'!AD35</f>
        <v>46800</v>
      </c>
      <c r="W35" s="517" t="n">
        <f aca="false">'January 1'!AC35+'January 2'!AC35+'February 3'!AC35+'February 4'!AC35+'March 5'!AC35+'March 6'!AC35+'March 7'!AC35+'April 8'!AC35+'April 9'!AC35+'May 10'!AC35+'May 11'!AC35+'June 12'!AC35+'June 13'!AC35+'July 14'!AC35+'July 15'!AC35+'August 16'!AC35+'August 17'!AC35+'August 18'!AC35+'September 19'!AC35+'September 20'!AC35+'October 21'!AC35+'October 22'!AC35+'November 23'!AC35+'November 24'!AC35+'December 25'!AC35+'December 26'!AC35</f>
        <v>0</v>
      </c>
      <c r="X35" s="259" t="n">
        <f aca="false">W35+V35</f>
        <v>46800</v>
      </c>
      <c r="Y35" s="163" t="n">
        <f aca="false">U35-X35</f>
        <v>0</v>
      </c>
      <c r="Z35" s="163" t="n">
        <f aca="false">Y35*$Z$22</f>
        <v>0</v>
      </c>
      <c r="AA35" s="581" t="n">
        <f aca="false">Z35+Y35</f>
        <v>0</v>
      </c>
    </row>
    <row r="36" customFormat="false" ht="10.8" hidden="false" customHeight="true" outlineLevel="0" collapsed="false">
      <c r="A36" s="596" t="n">
        <f aca="false">'Master Pay Period 1'!F36</f>
        <v>0</v>
      </c>
      <c r="B36" s="465" t="n">
        <f aca="false">'Master Pay Period 1'!G36</f>
        <v>0</v>
      </c>
      <c r="C36" s="465" t="n">
        <f aca="false">'Master Pay Period 1'!H36</f>
        <v>0</v>
      </c>
      <c r="D36" s="597"/>
      <c r="H36" s="578"/>
      <c r="I36" s="258"/>
      <c r="J36" s="269"/>
      <c r="K36" s="576"/>
      <c r="L36" s="258"/>
      <c r="M36" s="600"/>
      <c r="N36" s="288"/>
      <c r="O36" s="578"/>
      <c r="P36" s="602"/>
      <c r="Q36" s="299"/>
      <c r="S36" s="579"/>
      <c r="U36" s="580"/>
      <c r="AA36" s="581"/>
    </row>
    <row r="37" customFormat="false" ht="10.8" hidden="false" customHeight="true" outlineLevel="0" collapsed="false">
      <c r="A37" s="596" t="n">
        <f aca="false">'Master Pay Period 1'!F37</f>
        <v>0</v>
      </c>
      <c r="B37" s="465" t="str">
        <f aca="false">'Master Pay Period 1'!G37</f>
        <v>RRT</v>
      </c>
      <c r="C37" s="465" t="str">
        <f aca="false">'Master Pay Period 1'!H37</f>
        <v> 7a-7:30p</v>
      </c>
      <c r="D37" s="597" t="n">
        <f aca="false">'Master Pay Period 1'!I37</f>
        <v>0.9</v>
      </c>
      <c r="E37" s="290" t="n">
        <f aca="false">J37/2080</f>
        <v>0.9</v>
      </c>
      <c r="F37" s="598" t="n">
        <f aca="false">H37/2080</f>
        <v>0.9</v>
      </c>
      <c r="G37" s="599" t="n">
        <f aca="false">2080*D37</f>
        <v>1872</v>
      </c>
      <c r="H37" s="578" t="n">
        <f aca="false">M37+J37+N37</f>
        <v>1872</v>
      </c>
      <c r="I37" s="269" t="n">
        <f aca="false">G37-H37</f>
        <v>0</v>
      </c>
      <c r="J37" s="269" t="n">
        <f aca="false">SUM('January 1'!K37,'January 2'!K37,'February 3'!K37,'February 4'!K37,'March 5'!K37,'March 6'!K37,'March 7'!K37,'April 8'!K37,'April 9'!K37,'May 10'!K37,'May 11'!K37,'June 12'!K37,'June 13'!K37,'July 14'!K37,'July 15'!K37,'August 16'!K37,'August 17'!K37,'August 18'!K37,'September 19'!K37,'September 20'!K37,'October 21'!K37,'October 22'!K37,'November 23'!K37,'November 24'!K37,'December 25'!K37,'December 26'!K37)</f>
        <v>1872</v>
      </c>
      <c r="K37" s="576" t="n">
        <f aca="false">'January 1'!L37+'January 2'!L37+'February 3'!L37+'February 4'!L37+'March 5'!L37+'March 6'!L37+'March 7'!L37+'April 8'!L37+'April 9'!L37+'May 10'!L37+'May 11'!L37+'June 12'!L37+'June 13'!L37+'July 14'!L37+'July 15'!L37+'August 16'!L37+'August 17'!L37+'August 18'!L37+'September 19'!L37+'September 20'!L37+'October 21'!L37+'October 22'!L37+'November 23'!L37+'November 24'!L37+'December 25'!L37+'December 26'!L37</f>
        <v>0</v>
      </c>
      <c r="L37" s="269"/>
      <c r="M37" s="600" t="n">
        <f aca="false">-SUM('January 1'!B37,'January 2'!B37,'February 3'!B37,'February 4'!B37,'March 5'!B37,'March 6'!B37,'March 7'!B37,'April 8'!B37,'April 9'!B37,'May 10'!B37,'May 11'!B37,'June 12'!B37,'June 13'!B37,'July 14'!B37,'July 15'!B37,'August 16'!B37,'August 17'!B37,'August 18'!B37,'September 19'!B37,'September 20'!B37,'October 21'!B37,'October 22'!B37,'November 23'!B37,'November 24'!B37,'December 25'!B37,'December 26'!B37)</f>
        <v>-0</v>
      </c>
      <c r="N37" s="288" t="n">
        <f aca="false">-('October 21'!C37+'October 22'!C37+'November 24'!C37+'January 1'!C37+'January 2'!C37+'February 3'!C37+'February 4'!C37+'March 5'!C37+'March 6'!C37+'March 7'!C37+'April 8'!C37+'April 9'!C37+'May 10'!C37+'May 11'!C37+'June 12'!C37+'June 13'!C37+'July 14'!C37+'July 15'!C37+'August 16'!C37+'August 17'!C37+'August 18'!C37+'September 19'!C37+'September 20'!C37+'December 25'!C37+'November 23'!C37+'December 26'!C37)</f>
        <v>-0</v>
      </c>
      <c r="O37" s="578" t="n">
        <f aca="false">SUM(SUM('January 1'!AB37,'January 2'!AB37,'February 3'!AB37,'February 4'!AB37,'March 5'!AB37,'March 6'!AB37,'March 7'!AB37,'April 8'!AB37,'April 9'!AB37,'May 10'!AB37,'May 11'!AB37,'June 12'!AB37,'June 13'!AB37,'July 14'!AB37,'July 15'!AB37,'August 16'!AB37,'August 17'!AB37,'August 18'!AB37,'September 19'!AB37,'September 20'!AB37,'October 21'!AB37,'October 22'!AB37,'November 23'!AB37,'November 24'!AB37,'December 25'!AB37,'December 26'!AB37))</f>
        <v>0</v>
      </c>
      <c r="P37" s="601" t="n">
        <v>180</v>
      </c>
      <c r="Q37" s="601" t="n">
        <f aca="false">IF(D37=1,(48),IF(D37=0.9,(43),IF(D37&lt;0.9,0)))</f>
        <v>43</v>
      </c>
      <c r="R37" s="578" t="n">
        <f aca="false">P37+Q37</f>
        <v>223</v>
      </c>
      <c r="S37" s="579" t="n">
        <f aca="false">R37-M37</f>
        <v>223</v>
      </c>
      <c r="U37" s="580" t="n">
        <f aca="false">'January 1'!A37*('January 1'!I37*80)+'January 2'!A37*('January 2'!I37*80)+'February 3'!A37*('February 3'!I37*80)+'February 4'!A37*('February 4'!I37*80)+'March 5'!A37*('March 5'!I37*80)+'March 6'!A37*('March 6'!I37*80)+'March 7'!A37*('March 7'!I37*80)+'April 8'!A37*('April 8'!I37*80)+'April 9'!A37*('April 9'!I37*80)+'May 10'!A37*('May 10'!I37*80)+'May 11'!A37*('May 11'!I37*80)+'June 12'!A37*('June 12'!I37*80)+'June 13'!A37*('June 13'!I37*80)+'July 14'!A37*('July 14'!I37*80)+'July 15'!A37*('July 15'!I37*80)+'August 16'!A37*('August 16'!I37*80)+'August 17'!A37*('August 17'!I37*80)+'August 18'!A37*('August 18'!I37*80)+'September 19'!A37*('September 19'!I37*80)+'September 20'!A37*('September 20'!I37*80)+'October 21'!A37*('October 21'!I37*80)+'October 22'!A37*('October 22'!I37*80)+'November 23'!A37*('November 23'!I37*80)+'November 24'!A37*('November 24'!I37*80)+'December 25'!A37*('December 25'!I37*80)+'December 26'!A37*('December 26'!I37*80)</f>
        <v>46800</v>
      </c>
      <c r="V37" s="518" t="n">
        <f aca="false">'January 1'!AD37+'January 2'!AD37+'February 3'!AD37+'February 4'!AD37+'March 5'!AD37+'March 6'!AD37+'March 7'!AD37+'April 8'!AD37+'April 9'!AD37+'May 10'!AD37+'May 11'!AD37+'June 12'!AD37+'June 13'!AD37+'July 14'!AD37+'July 15'!AD37+'August 16'!AD37+'August 17'!AD37+'August 18'!AD37+'September 19'!AD37+'September 20'!AD37+'October 21'!AD37+'October 22'!AD37+'November 23'!AD37+'November 24'!AD37+'December 25'!AD37+'December 26'!AD37</f>
        <v>46800</v>
      </c>
      <c r="W37" s="517" t="n">
        <f aca="false">'January 1'!AC37+'January 2'!AC37+'February 3'!AC37+'February 4'!AC37+'March 5'!AC37+'March 6'!AC37+'March 7'!AC37+'April 8'!AC37+'April 9'!AC37+'May 10'!AC37+'May 11'!AC37+'June 12'!AC37+'June 13'!AC37+'July 14'!AC37+'July 15'!AC37+'August 16'!AC37+'August 17'!AC37+'August 18'!AC37+'September 19'!AC37+'September 20'!AC37+'October 21'!AC37+'October 22'!AC37+'November 23'!AC37+'November 24'!AC37+'December 25'!AC37+'December 26'!AC37</f>
        <v>0</v>
      </c>
      <c r="X37" s="259" t="n">
        <f aca="false">W37+V37</f>
        <v>46800</v>
      </c>
      <c r="Y37" s="163" t="n">
        <f aca="false">U37-X37</f>
        <v>0</v>
      </c>
      <c r="Z37" s="163" t="n">
        <f aca="false">Y37*$Z$22</f>
        <v>0</v>
      </c>
      <c r="AA37" s="581" t="n">
        <f aca="false">Z37+Y37</f>
        <v>0</v>
      </c>
    </row>
    <row r="38" customFormat="false" ht="10.8" hidden="false" customHeight="true" outlineLevel="0" collapsed="false">
      <c r="A38" s="596" t="n">
        <f aca="false">'Master Pay Period 1'!F38</f>
        <v>0</v>
      </c>
      <c r="B38" s="465" t="n">
        <f aca="false">'Master Pay Period 1'!G38</f>
        <v>0</v>
      </c>
      <c r="C38" s="465" t="n">
        <f aca="false">'Master Pay Period 1'!H38</f>
        <v>0</v>
      </c>
      <c r="D38" s="597"/>
      <c r="I38" s="258"/>
      <c r="J38" s="269"/>
      <c r="K38" s="576"/>
      <c r="L38" s="258"/>
      <c r="M38" s="600"/>
      <c r="N38" s="288"/>
      <c r="O38" s="578"/>
      <c r="P38" s="602"/>
      <c r="Q38" s="299"/>
      <c r="S38" s="579"/>
      <c r="U38" s="580"/>
      <c r="AA38" s="581"/>
    </row>
    <row r="39" customFormat="false" ht="10.8" hidden="false" customHeight="true" outlineLevel="0" collapsed="false">
      <c r="A39" s="596" t="n">
        <f aca="false">'Master Pay Period 1'!F39</f>
        <v>0</v>
      </c>
      <c r="B39" s="465" t="str">
        <f aca="false">'Master Pay Period 1'!G39</f>
        <v>RRT</v>
      </c>
      <c r="C39" s="465" t="str">
        <f aca="false">'Master Pay Period 1'!H39</f>
        <v> 7a-7:30p</v>
      </c>
      <c r="D39" s="597" t="n">
        <f aca="false">'Master Pay Period 1'!I39</f>
        <v>0.75</v>
      </c>
      <c r="E39" s="290" t="n">
        <f aca="false">J39/2080</f>
        <v>0.75</v>
      </c>
      <c r="F39" s="598" t="n">
        <f aca="false">H39/2080</f>
        <v>0.75</v>
      </c>
      <c r="G39" s="599" t="n">
        <f aca="false">2080*D39</f>
        <v>1560</v>
      </c>
      <c r="H39" s="578" t="n">
        <f aca="false">M39+J39+N39</f>
        <v>1560</v>
      </c>
      <c r="I39" s="269" t="n">
        <f aca="false">G39-H39</f>
        <v>0</v>
      </c>
      <c r="J39" s="269" t="n">
        <f aca="false">SUM('January 1'!K39,'January 2'!K39,'February 3'!K39,'February 4'!K39,'March 5'!K39,'March 6'!K39,'March 7'!K39,'April 8'!K39,'April 9'!K39,'May 10'!K39,'May 11'!K39,'June 12'!K39,'June 13'!K39,'July 14'!K39,'July 15'!K39,'August 16'!K39,'August 17'!K39,'August 18'!K39,'September 19'!K39,'September 20'!K39,'October 21'!K39,'October 22'!K39,'November 23'!K39,'November 24'!K39,'December 25'!K39,'December 26'!K39)</f>
        <v>1560</v>
      </c>
      <c r="K39" s="576" t="n">
        <f aca="false">'January 1'!L39+'January 2'!L39+'February 3'!L39+'February 4'!L39+'March 5'!L39+'March 6'!L39+'March 7'!L39+'April 8'!L39+'April 9'!L39+'May 10'!L39+'May 11'!L39+'June 12'!L39+'June 13'!L39+'July 14'!L39+'July 15'!L39+'August 16'!L39+'August 17'!L39+'August 18'!L39+'September 19'!L39+'September 20'!L39+'October 21'!L39+'October 22'!L39+'November 23'!L39+'November 24'!L39+'December 25'!L39+'December 26'!L39</f>
        <v>0</v>
      </c>
      <c r="L39" s="269"/>
      <c r="M39" s="600" t="n">
        <f aca="false">-SUM('January 1'!B39,'January 2'!B39,'February 3'!B39,'February 4'!B39,'March 5'!B39,'March 6'!B39,'March 7'!B39,'April 8'!B39,'April 9'!B39,'May 10'!B39,'May 11'!B39,'June 12'!B39,'June 13'!B39,'July 14'!B39,'July 15'!B39,'August 16'!B39,'August 17'!B39,'August 18'!B39,'September 19'!B39,'September 20'!B39,'October 21'!B39,'October 22'!B39,'November 23'!B39,'November 24'!B39,'December 25'!B39,'December 26'!B39)</f>
        <v>-0</v>
      </c>
      <c r="N39" s="288" t="n">
        <f aca="false">-('October 21'!C39+'October 22'!C39+'November 24'!C39+'January 1'!C39+'January 2'!C39+'February 3'!C39+'February 4'!C39+'March 5'!C39+'March 6'!C39+'March 7'!C39+'April 8'!C39+'April 9'!C39+'May 10'!C39+'May 11'!C39+'June 12'!C39+'June 13'!C39+'July 14'!C39+'July 15'!C39+'August 16'!C39+'August 17'!C39+'August 18'!C39+'September 19'!C39+'September 20'!C39+'December 25'!C39+'November 23'!C39+'December 26'!C39)</f>
        <v>-0</v>
      </c>
      <c r="O39" s="578" t="n">
        <f aca="false">SUM(SUM('January 1'!AB39,'January 2'!AB39,'February 3'!AB39,'February 4'!AB39,'March 5'!AB39,'March 6'!AB39,'March 7'!AB39,'April 8'!AB39,'April 9'!AB39,'May 10'!AB39,'May 11'!AB39,'June 12'!AB39,'June 13'!AB39,'July 14'!AB39,'July 15'!AB39,'August 16'!AB39,'August 17'!AB39,'August 18'!AB39,'September 19'!AB39,'September 20'!AB39,'October 21'!AB39,'October 22'!AB39,'November 23'!AB39,'November 24'!AB39,'December 25'!AB39,'December 26'!AB39))</f>
        <v>0</v>
      </c>
      <c r="P39" s="601" t="n">
        <v>130</v>
      </c>
      <c r="Q39" s="601" t="n">
        <f aca="false">IF(D39=1,(48),IF(D39=0.9,(43),IF(D39&lt;0.9,0)))</f>
        <v>0</v>
      </c>
      <c r="R39" s="578" t="n">
        <f aca="false">P39+Q39</f>
        <v>130</v>
      </c>
      <c r="S39" s="579" t="n">
        <f aca="false">R39-M39</f>
        <v>130</v>
      </c>
      <c r="U39" s="580" t="n">
        <f aca="false">'January 1'!A39*('January 1'!I39*80)+'January 2'!A39*('January 2'!I39*80)+'February 3'!A39*('February 3'!I39*80)+'February 4'!A39*('February 4'!I39*80)+'March 5'!A39*('March 5'!I39*80)+'March 6'!A39*('March 6'!I39*80)+'March 7'!A39*('March 7'!I39*80)+'April 8'!A39*('April 8'!I39*80)+'April 9'!A39*('April 9'!I39*80)+'May 10'!A39*('May 10'!I39*80)+'May 11'!A39*('May 11'!I39*80)+'June 12'!A39*('June 12'!I39*80)+'June 13'!A39*('June 13'!I39*80)+'July 14'!A39*('July 14'!I39*80)+'July 15'!A39*('July 15'!I39*80)+'August 16'!A39*('August 16'!I39*80)+'August 17'!A39*('August 17'!I39*80)+'August 18'!A39*('August 18'!I39*80)+'September 19'!A39*('September 19'!I39*80)+'September 20'!A39*('September 20'!I39*80)+'October 21'!A39*('October 21'!I39*80)+'October 22'!A39*('October 22'!I39*80)+'November 23'!A39*('November 23'!I39*80)+'November 24'!A39*('November 24'!I39*80)+'December 25'!A39*('December 25'!I39*80)+'December 26'!A39*('December 26'!I39*80)</f>
        <v>39000</v>
      </c>
      <c r="V39" s="518" t="n">
        <f aca="false">'January 1'!AD39+'January 2'!AD39+'February 3'!AD39+'February 4'!AD39+'March 5'!AD39+'March 6'!AD39+'March 7'!AD39+'April 8'!AD39+'April 9'!AD39+'May 10'!AD39+'May 11'!AD39+'June 12'!AD39+'June 13'!AD39+'July 14'!AD39+'July 15'!AD39+'August 16'!AD39+'August 17'!AD39+'August 18'!AD39+'September 19'!AD39+'September 20'!AD39+'October 21'!AD39+'October 22'!AD39+'November 23'!AD39+'November 24'!AD39+'December 25'!AD39+'December 26'!AD39</f>
        <v>39000</v>
      </c>
      <c r="W39" s="517" t="n">
        <f aca="false">'January 1'!AC39+'January 2'!AC39+'February 3'!AC39+'February 4'!AC39+'March 5'!AC39+'March 6'!AC39+'March 7'!AC39+'April 8'!AC39+'April 9'!AC39+'May 10'!AC39+'May 11'!AC39+'June 12'!AC39+'June 13'!AC39+'July 14'!AC39+'July 15'!AC39+'August 16'!AC39+'August 17'!AC39+'August 18'!AC39+'September 19'!AC39+'September 20'!AC39+'October 21'!AC39+'October 22'!AC39+'November 23'!AC39+'November 24'!AC39+'December 25'!AC39+'December 26'!AC39</f>
        <v>0</v>
      </c>
      <c r="X39" s="259" t="n">
        <f aca="false">W39+V39</f>
        <v>39000</v>
      </c>
      <c r="Y39" s="163" t="n">
        <f aca="false">U39-X39</f>
        <v>0</v>
      </c>
      <c r="Z39" s="163" t="n">
        <f aca="false">Y39*$Z$22</f>
        <v>0</v>
      </c>
      <c r="AA39" s="581" t="n">
        <f aca="false">Z39+Y39</f>
        <v>0</v>
      </c>
    </row>
    <row r="40" customFormat="false" ht="10.8" hidden="false" customHeight="true" outlineLevel="0" collapsed="false">
      <c r="A40" s="596" t="n">
        <f aca="false">'Master Pay Period 1'!F40</f>
        <v>0</v>
      </c>
      <c r="B40" s="465" t="n">
        <f aca="false">'Master Pay Period 1'!G40</f>
        <v>0</v>
      </c>
      <c r="C40" s="465" t="n">
        <f aca="false">'Master Pay Period 1'!H40</f>
        <v>0</v>
      </c>
      <c r="D40" s="597"/>
      <c r="I40" s="258"/>
      <c r="J40" s="269"/>
      <c r="K40" s="576"/>
      <c r="L40" s="258"/>
      <c r="M40" s="600"/>
      <c r="N40" s="288"/>
      <c r="O40" s="578"/>
      <c r="P40" s="602"/>
      <c r="Q40" s="299"/>
      <c r="S40" s="579"/>
      <c r="U40" s="580"/>
      <c r="AA40" s="581"/>
    </row>
    <row r="41" customFormat="false" ht="10.8" hidden="false" customHeight="true" outlineLevel="0" collapsed="false">
      <c r="A41" s="596" t="n">
        <f aca="false">'Master Pay Period 1'!F41</f>
        <v>0</v>
      </c>
      <c r="B41" s="465" t="str">
        <f aca="false">'Master Pay Period 1'!G41</f>
        <v>RRT</v>
      </c>
      <c r="C41" s="465" t="str">
        <f aca="false">'Master Pay Period 1'!H41</f>
        <v> 7a-7:30p</v>
      </c>
      <c r="D41" s="597" t="n">
        <f aca="false">'Master Pay Period 1'!I41</f>
        <v>0.9</v>
      </c>
      <c r="E41" s="290" t="n">
        <f aca="false">J41/2080</f>
        <v>0.9</v>
      </c>
      <c r="F41" s="598" t="n">
        <f aca="false">H41/2080</f>
        <v>0.9</v>
      </c>
      <c r="G41" s="599" t="n">
        <f aca="false">2080*D41</f>
        <v>1872</v>
      </c>
      <c r="H41" s="578" t="n">
        <f aca="false">M41+J41+N41</f>
        <v>1872</v>
      </c>
      <c r="I41" s="269" t="n">
        <f aca="false">G41-H41</f>
        <v>0</v>
      </c>
      <c r="J41" s="269" t="n">
        <f aca="false">SUM('January 1'!K41,'January 2'!K41,'February 3'!K41,'February 4'!K41,'March 5'!K41,'March 6'!K41,'March 7'!K41,'April 8'!K41,'April 9'!K41,'May 10'!K41,'May 11'!K41,'June 12'!K41,'June 13'!K41,'July 14'!K41,'July 15'!K41,'August 16'!K41,'August 17'!K41,'August 18'!K41,'September 19'!K41,'September 20'!K41,'October 21'!K41,'October 22'!K41,'November 23'!K41,'November 24'!K41,'December 25'!K41,'December 26'!K41)</f>
        <v>1872</v>
      </c>
      <c r="K41" s="576" t="n">
        <f aca="false">'January 1'!L41+'January 2'!L41+'February 3'!L41+'February 4'!L41+'March 5'!L41+'March 6'!L41+'March 7'!L41+'April 8'!L41+'April 9'!L41+'May 10'!L41+'May 11'!L41+'June 12'!L41+'June 13'!L41+'July 14'!L41+'July 15'!L41+'August 16'!L41+'August 17'!L41+'August 18'!L41+'September 19'!L41+'September 20'!L41+'October 21'!L41+'October 22'!L41+'November 23'!L41+'November 24'!L41+'December 25'!L41+'December 26'!L41</f>
        <v>0</v>
      </c>
      <c r="L41" s="269"/>
      <c r="M41" s="600" t="n">
        <f aca="false">-SUM('January 1'!B41,'January 2'!B41,'February 3'!B41,'February 4'!B41,'March 5'!B41,'March 6'!B41,'March 7'!B41,'April 8'!B41,'April 9'!B41,'May 10'!B41,'May 11'!B41,'June 12'!B41,'June 13'!B41,'July 14'!B41,'July 15'!B41,'August 16'!B41,'August 17'!B41,'August 18'!B41,'September 19'!B41,'September 20'!B41,'October 21'!B41,'October 22'!B41,'November 23'!B41,'November 24'!B41,'December 25'!B41,'December 26'!B41)</f>
        <v>-0</v>
      </c>
      <c r="N41" s="288" t="n">
        <f aca="false">-('October 21'!C41+'October 22'!C41+'November 24'!C41+'January 1'!C41+'January 2'!C41+'February 3'!C41+'February 4'!C41+'March 5'!C41+'March 6'!C41+'March 7'!C41+'April 8'!C41+'April 9'!C41+'May 10'!C41+'May 11'!C41+'June 12'!C41+'June 13'!C41+'July 14'!C41+'July 15'!C41+'August 16'!C41+'August 17'!C41+'August 18'!C41+'September 19'!C41+'September 20'!C41+'December 25'!C41+'November 23'!C41+'December 26'!C41)</f>
        <v>-0</v>
      </c>
      <c r="O41" s="578" t="n">
        <f aca="false">SUM(SUM('January 1'!AB41,'January 2'!AB41,'February 3'!AB41,'February 4'!AB41,'March 5'!AB41,'March 6'!AB41,'March 7'!AB41,'April 8'!AB41,'April 9'!AB41,'May 10'!AB41,'May 11'!AB41,'June 12'!AB41,'June 13'!AB41,'July 14'!AB41,'July 15'!AB41,'August 16'!AB41,'August 17'!AB41,'August 18'!AB41,'September 19'!AB41,'September 20'!AB41,'October 21'!AB41,'October 22'!AB41,'November 23'!AB41,'November 24'!AB41,'December 25'!AB41,'December 26'!AB41))</f>
        <v>0</v>
      </c>
      <c r="P41" s="601" t="n">
        <v>115</v>
      </c>
      <c r="Q41" s="601" t="n">
        <f aca="false">IF(D41=1,(48),IF(D41=0.9,(43),IF(D41&lt;0.9,0)))</f>
        <v>43</v>
      </c>
      <c r="R41" s="578" t="n">
        <f aca="false">P41+Q41</f>
        <v>158</v>
      </c>
      <c r="S41" s="579" t="n">
        <f aca="false">R41-M41</f>
        <v>158</v>
      </c>
      <c r="U41" s="580" t="n">
        <f aca="false">'January 1'!A41*('January 1'!I41*80)+'January 2'!A41*('January 2'!I41*80)+'February 3'!A41*('February 3'!I41*80)+'February 4'!A41*('February 4'!I41*80)+'March 5'!A41*('March 5'!I41*80)+'March 6'!A41*('March 6'!I41*80)+'March 7'!A41*('March 7'!I41*80)+'April 8'!A41*('April 8'!I41*80)+'April 9'!A41*('April 9'!I41*80)+'May 10'!A41*('May 10'!I41*80)+'May 11'!A41*('May 11'!I41*80)+'June 12'!A41*('June 12'!I41*80)+'June 13'!A41*('June 13'!I41*80)+'July 14'!A41*('July 14'!I41*80)+'July 15'!A41*('July 15'!I41*80)+'August 16'!A41*('August 16'!I41*80)+'August 17'!A41*('August 17'!I41*80)+'August 18'!A41*('August 18'!I41*80)+'September 19'!A41*('September 19'!I41*80)+'September 20'!A41*('September 20'!I41*80)+'October 21'!A41*('October 21'!I41*80)+'October 22'!A41*('October 22'!I41*80)+'November 23'!A41*('November 23'!I41*80)+'November 24'!A41*('November 24'!I41*80)+'December 25'!A41*('December 25'!I41*80)+'December 26'!A41*('December 26'!I41*80)</f>
        <v>46800</v>
      </c>
      <c r="V41" s="518" t="n">
        <f aca="false">'January 1'!AD41+'January 2'!AD41+'February 3'!AD41+'February 4'!AD41+'March 5'!AD41+'March 6'!AD41+'March 7'!AD41+'April 8'!AD41+'April 9'!AD41+'May 10'!AD41+'May 11'!AD41+'June 12'!AD41+'June 13'!AD41+'July 14'!AD41+'July 15'!AD41+'August 16'!AD41+'August 17'!AD41+'August 18'!AD41+'September 19'!AD41+'September 20'!AD41+'October 21'!AD41+'October 22'!AD41+'November 23'!AD41+'November 24'!AD41+'December 25'!AD41+'December 26'!AD41</f>
        <v>46800</v>
      </c>
      <c r="W41" s="517" t="n">
        <f aca="false">'January 1'!AC41+'January 2'!AC41+'February 3'!AC41+'February 4'!AC41+'March 5'!AC41+'March 6'!AC41+'March 7'!AC41+'April 8'!AC41+'April 9'!AC41+'May 10'!AC41+'May 11'!AC41+'June 12'!AC41+'June 13'!AC41+'July 14'!AC41+'July 15'!AC41+'August 16'!AC41+'August 17'!AC41+'August 18'!AC41+'September 19'!AC41+'September 20'!AC41+'October 21'!AC41+'October 22'!AC41+'November 23'!AC41+'November 24'!AC41+'December 25'!AC41+'December 26'!AC41</f>
        <v>0</v>
      </c>
      <c r="X41" s="259" t="n">
        <f aca="false">W41+V41</f>
        <v>46800</v>
      </c>
      <c r="Y41" s="163" t="n">
        <f aca="false">U41-X41</f>
        <v>0</v>
      </c>
      <c r="Z41" s="163" t="n">
        <f aca="false">Y41*$Z$22</f>
        <v>0</v>
      </c>
      <c r="AA41" s="581" t="n">
        <f aca="false">Z41+Y41</f>
        <v>0</v>
      </c>
    </row>
    <row r="42" customFormat="false" ht="10.8" hidden="false" customHeight="true" outlineLevel="0" collapsed="false">
      <c r="A42" s="596" t="n">
        <f aca="false">'Master Pay Period 1'!F42</f>
        <v>0</v>
      </c>
      <c r="B42" s="465" t="n">
        <f aca="false">'Master Pay Period 1'!G42</f>
        <v>0</v>
      </c>
      <c r="C42" s="465" t="n">
        <f aca="false">'Master Pay Period 1'!H42</f>
        <v>0</v>
      </c>
      <c r="D42" s="597"/>
      <c r="I42" s="269"/>
      <c r="J42" s="269"/>
      <c r="K42" s="576"/>
      <c r="L42" s="258"/>
      <c r="M42" s="600"/>
      <c r="N42" s="288"/>
      <c r="O42" s="578"/>
      <c r="P42" s="602"/>
      <c r="Q42" s="299"/>
      <c r="S42" s="579"/>
      <c r="U42" s="580"/>
      <c r="AA42" s="581"/>
    </row>
    <row r="43" customFormat="false" ht="10.8" hidden="false" customHeight="true" outlineLevel="0" collapsed="false">
      <c r="A43" s="596" t="n">
        <f aca="false">'Master Pay Period 1'!F43</f>
        <v>0</v>
      </c>
      <c r="B43" s="465" t="str">
        <f aca="false">'Master Pay Period 1'!G43</f>
        <v>RRT</v>
      </c>
      <c r="C43" s="465" t="str">
        <f aca="false">'Master Pay Period 1'!H43</f>
        <v> 7a-7:30p</v>
      </c>
      <c r="D43" s="597" t="n">
        <f aca="false">'Master Pay Period 1'!I43</f>
        <v>0.75</v>
      </c>
      <c r="E43" s="290" t="n">
        <f aca="false">J43/2080</f>
        <v>0.75</v>
      </c>
      <c r="F43" s="598" t="n">
        <f aca="false">H43/2080</f>
        <v>0.75</v>
      </c>
      <c r="G43" s="599" t="n">
        <f aca="false">2080*D43</f>
        <v>1560</v>
      </c>
      <c r="H43" s="578" t="n">
        <f aca="false">M43+J43+N43</f>
        <v>1560</v>
      </c>
      <c r="I43" s="269" t="n">
        <f aca="false">G43-H43</f>
        <v>0</v>
      </c>
      <c r="J43" s="269" t="n">
        <f aca="false">SUM('January 1'!K43,'January 2'!K43,'February 3'!K43,'February 4'!K43,'March 5'!K43,'March 6'!K43,'March 7'!K43,'April 8'!K43,'April 9'!K43,'May 10'!K43,'May 11'!K43,'June 12'!K43,'June 13'!K43,'July 14'!K43,'July 15'!K43,'August 16'!K43,'August 17'!K43,'August 18'!K43,'September 19'!K43,'September 20'!K43,'October 21'!K43,'October 22'!K43,'November 23'!K43,'November 24'!K43,'December 25'!K43,'December 26'!K43)</f>
        <v>1560</v>
      </c>
      <c r="K43" s="576" t="n">
        <f aca="false">'January 1'!L43+'January 2'!L43+'February 3'!L43+'February 4'!L43+'March 5'!L43+'March 6'!L43+'March 7'!L43+'April 8'!L43+'April 9'!L43+'May 10'!L43+'May 11'!L43+'June 12'!L43+'June 13'!L43+'July 14'!L43+'July 15'!L43+'August 16'!L43+'August 17'!L43+'August 18'!L43+'September 19'!L43+'September 20'!L43+'October 21'!L43+'October 22'!L43+'November 23'!L43+'November 24'!L43+'December 25'!L43+'December 26'!L43</f>
        <v>0</v>
      </c>
      <c r="L43" s="269"/>
      <c r="M43" s="600" t="n">
        <f aca="false">-SUM('January 1'!B43,'January 2'!B43,'February 3'!B43,'February 4'!B43,'March 5'!B43,'March 6'!B43,'March 7'!B43,'April 8'!B43,'April 9'!B43,'May 10'!B43,'May 11'!B43,'June 12'!B43,'June 13'!B43,'July 14'!B43,'July 15'!B43,'August 16'!B43,'August 17'!B43,'August 18'!B43,'September 19'!B43,'September 20'!B43,'October 21'!B43,'October 22'!B43,'November 23'!B43,'November 24'!B43,'December 25'!B43,'December 26'!B43)</f>
        <v>-0</v>
      </c>
      <c r="N43" s="288" t="n">
        <f aca="false">-('October 21'!C43+'October 22'!C43+'November 24'!C43+'January 1'!C43+'January 2'!C43+'February 3'!C43+'February 4'!C43+'March 5'!C43+'March 6'!C43+'March 7'!C43+'April 8'!C43+'April 9'!C43+'May 10'!C43+'May 11'!C43+'June 12'!C43+'June 13'!C43+'July 14'!C43+'July 15'!C43+'August 16'!C43+'August 17'!C43+'August 18'!C43+'September 19'!C43+'September 20'!C43+'December 25'!C43+'November 23'!C43+'December 26'!C43)</f>
        <v>-0</v>
      </c>
      <c r="O43" s="578" t="n">
        <f aca="false">SUM(SUM('January 1'!AB43,'January 2'!AB43,'February 3'!AB43,'February 4'!AB43,'March 5'!AB43,'March 6'!AB43,'March 7'!AB43,'April 8'!AB43,'April 9'!AB43,'May 10'!AB43,'May 11'!AB43,'June 12'!AB43,'June 13'!AB43,'July 14'!AB43,'July 15'!AB43,'August 16'!AB43,'August 17'!AB43,'August 18'!AB43,'September 19'!AB43,'September 20'!AB43,'October 21'!AB43,'October 22'!AB43,'November 23'!AB43,'November 24'!AB43,'December 25'!AB43,'December 26'!AB43))</f>
        <v>0</v>
      </c>
      <c r="P43" s="601" t="n">
        <v>151</v>
      </c>
      <c r="Q43" s="601" t="n">
        <f aca="false">IF(D43=1,(48),IF(D43=0.9,(43),IF(D43&lt;0.9,0)))</f>
        <v>0</v>
      </c>
      <c r="R43" s="578" t="n">
        <f aca="false">P43+Q43</f>
        <v>151</v>
      </c>
      <c r="S43" s="579" t="n">
        <f aca="false">R43-M43</f>
        <v>151</v>
      </c>
      <c r="U43" s="580" t="n">
        <f aca="false">'January 1'!A43*('January 1'!I43*80)+'January 2'!A43*('January 2'!I43*80)+'February 3'!A43*('February 3'!I43*80)+'February 4'!A43*('February 4'!I43*80)+'March 5'!A43*('March 5'!I43*80)+'March 6'!A43*('March 6'!I43*80)+'March 7'!A43*('March 7'!I43*80)+'April 8'!A43*('April 8'!I43*80)+'April 9'!A43*('April 9'!I43*80)+'May 10'!A43*('May 10'!I43*80)+'May 11'!A43*('May 11'!I43*80)+'June 12'!A43*('June 12'!I43*80)+'June 13'!A43*('June 13'!I43*80)+'July 14'!A43*('July 14'!I43*80)+'July 15'!A43*('July 15'!I43*80)+'August 16'!A43*('August 16'!I43*80)+'August 17'!A43*('August 17'!I43*80)+'August 18'!A43*('August 18'!I43*80)+'September 19'!A43*('September 19'!I43*80)+'September 20'!A43*('September 20'!I43*80)+'October 21'!A43*('October 21'!I43*80)+'October 22'!A43*('October 22'!I43*80)+'November 23'!A43*('November 23'!I43*80)+'November 24'!A43*('November 24'!I43*80)+'December 25'!A43*('December 25'!I43*80)+'December 26'!A43*('December 26'!I43*80)</f>
        <v>39000</v>
      </c>
      <c r="V43" s="518" t="n">
        <f aca="false">'January 1'!AD43+'January 2'!AD43+'February 3'!AD43+'February 4'!AD43+'March 5'!AD43+'March 6'!AD43+'March 7'!AD43+'April 8'!AD43+'April 9'!AD43+'May 10'!AD43+'May 11'!AD43+'June 12'!AD43+'June 13'!AD43+'July 14'!AD43+'July 15'!AD43+'August 16'!AD43+'August 17'!AD43+'August 18'!AD43+'September 19'!AD43+'September 20'!AD43+'October 21'!AD43+'October 22'!AD43+'November 23'!AD43+'November 24'!AD43+'December 25'!AD43+'December 26'!AD43</f>
        <v>39000</v>
      </c>
      <c r="W43" s="517" t="n">
        <f aca="false">'January 1'!AC43+'January 2'!AC43+'February 3'!AC43+'February 4'!AC43+'March 5'!AC43+'March 6'!AC43+'March 7'!AC43+'April 8'!AC43+'April 9'!AC43+'May 10'!AC43+'May 11'!AC43+'June 12'!AC43+'June 13'!AC43+'July 14'!AC43+'July 15'!AC43+'August 16'!AC43+'August 17'!AC43+'August 18'!AC43+'September 19'!AC43+'September 20'!AC43+'October 21'!AC43+'October 22'!AC43+'November 23'!AC43+'November 24'!AC43+'December 25'!AC43+'December 26'!AC43</f>
        <v>0</v>
      </c>
      <c r="X43" s="259" t="n">
        <f aca="false">W43+V43</f>
        <v>39000</v>
      </c>
      <c r="Y43" s="163" t="n">
        <f aca="false">U43-X43</f>
        <v>0</v>
      </c>
      <c r="Z43" s="163" t="n">
        <f aca="false">Y43*$Z$22</f>
        <v>0</v>
      </c>
      <c r="AA43" s="581" t="n">
        <f aca="false">Z43+Y43</f>
        <v>0</v>
      </c>
    </row>
    <row r="44" customFormat="false" ht="10.8" hidden="false" customHeight="true" outlineLevel="0" collapsed="false">
      <c r="A44" s="596" t="n">
        <f aca="false">'Master Pay Period 1'!F44</f>
        <v>0</v>
      </c>
      <c r="B44" s="465" t="n">
        <f aca="false">'Master Pay Period 1'!G44</f>
        <v>0</v>
      </c>
      <c r="C44" s="465" t="n">
        <f aca="false">'Master Pay Period 1'!H44</f>
        <v>0</v>
      </c>
      <c r="D44" s="597"/>
      <c r="I44" s="258"/>
      <c r="J44" s="269"/>
      <c r="K44" s="576"/>
      <c r="L44" s="258"/>
      <c r="M44" s="600"/>
      <c r="N44" s="288"/>
      <c r="O44" s="578"/>
      <c r="P44" s="602"/>
      <c r="Q44" s="299"/>
      <c r="S44" s="579"/>
      <c r="U44" s="580"/>
      <c r="AA44" s="581"/>
    </row>
    <row r="45" customFormat="false" ht="10.8" hidden="false" customHeight="true" outlineLevel="0" collapsed="false">
      <c r="A45" s="596" t="n">
        <f aca="false">'Master Pay Period 1'!F45</f>
        <v>0</v>
      </c>
      <c r="B45" s="465" t="str">
        <f aca="false">'Master Pay Period 1'!G45</f>
        <v>RRT</v>
      </c>
      <c r="C45" s="465" t="str">
        <f aca="false">'Master Pay Period 1'!H45</f>
        <v> 7a-7:30p</v>
      </c>
      <c r="D45" s="597" t="n">
        <f aca="false">'Master Pay Period 1'!I45</f>
        <v>0.6</v>
      </c>
      <c r="E45" s="290" t="n">
        <f aca="false">J45/2080</f>
        <v>0.6</v>
      </c>
      <c r="F45" s="598" t="n">
        <f aca="false">H45/2080</f>
        <v>0.6</v>
      </c>
      <c r="G45" s="599" t="n">
        <f aca="false">2080*D45</f>
        <v>1248</v>
      </c>
      <c r="H45" s="578" t="n">
        <f aca="false">M45+J45+N45</f>
        <v>1248</v>
      </c>
      <c r="I45" s="269" t="n">
        <f aca="false">G45-H45</f>
        <v>0</v>
      </c>
      <c r="J45" s="269" t="n">
        <f aca="false">SUM('January 1'!K45,'January 2'!K45,'February 3'!K45,'February 4'!K45,'March 5'!K45,'March 6'!K45,'March 7'!K45,'April 8'!K45,'April 9'!K45,'May 10'!K45,'May 11'!K45,'June 12'!K45,'June 13'!K45,'July 14'!K45,'July 15'!K45,'August 16'!K45,'August 17'!K45,'August 18'!K45,'September 19'!K45,'September 20'!K45,'October 21'!K45,'October 22'!K45,'November 23'!K45,'November 24'!K45,'December 25'!K45,'December 26'!K45)</f>
        <v>1248</v>
      </c>
      <c r="K45" s="576" t="n">
        <f aca="false">'January 1'!L45+'January 2'!L45+'February 3'!L45+'February 4'!L45+'March 5'!L45+'March 6'!L45+'March 7'!L45+'April 8'!L45+'April 9'!L45+'May 10'!L45+'May 11'!L45+'June 12'!L45+'June 13'!L45+'July 14'!L45+'July 15'!L45+'August 16'!L45+'August 17'!L45+'August 18'!L45+'September 19'!L45+'September 20'!L45+'October 21'!L45+'October 22'!L45+'November 23'!L45+'November 24'!L45+'December 25'!L45+'December 26'!L45</f>
        <v>0</v>
      </c>
      <c r="L45" s="269"/>
      <c r="M45" s="600" t="n">
        <f aca="false">-SUM('January 1'!B45,'January 2'!B45,'February 3'!B45,'February 4'!B45,'March 5'!B45,'March 6'!B45,'March 7'!B45,'April 8'!B45,'April 9'!B45,'May 10'!B45,'May 11'!B45,'June 12'!B45,'June 13'!B45,'July 14'!B45,'July 15'!B45,'August 16'!B45,'August 17'!B45,'August 18'!B45,'September 19'!B45,'September 20'!B45,'October 21'!B45,'October 22'!B45,'November 23'!B45,'November 24'!B45,'December 25'!B45,'December 26'!B45)</f>
        <v>-0</v>
      </c>
      <c r="N45" s="288" t="n">
        <f aca="false">-('October 21'!C45+'October 22'!C45+'November 24'!C45+'January 1'!C45+'January 2'!C45+'February 3'!C45+'February 4'!C45+'March 5'!C45+'March 6'!C45+'March 7'!C45+'April 8'!C45+'April 9'!C45+'May 10'!C45+'May 11'!C45+'June 12'!C45+'June 13'!C45+'July 14'!C45+'July 15'!C45+'August 16'!C45+'August 17'!C45+'August 18'!C45+'September 19'!C45+'September 20'!C45+'December 25'!C45+'November 23'!C45+'December 26'!C45)</f>
        <v>-0</v>
      </c>
      <c r="O45" s="578" t="n">
        <f aca="false">SUM(SUM('January 1'!AB45,'January 2'!AB45,'February 3'!AB45,'February 4'!AB45,'March 5'!AB45,'March 6'!AB45,'March 7'!AB45,'April 8'!AB45,'April 9'!AB45,'May 10'!AB45,'May 11'!AB45,'June 12'!AB45,'June 13'!AB45,'July 14'!AB45,'July 15'!AB45,'August 16'!AB45,'August 17'!AB45,'August 18'!AB45,'September 19'!AB45,'September 20'!AB45,'October 21'!AB45,'October 22'!AB45,'November 23'!AB45,'November 24'!AB45,'December 25'!AB45,'December 26'!AB45))</f>
        <v>0</v>
      </c>
      <c r="P45" s="601"/>
      <c r="Q45" s="601" t="n">
        <f aca="false">IF(D45=1,(48),IF(D45=0.9,(43),IF(D45&lt;0.9,0)))</f>
        <v>0</v>
      </c>
      <c r="R45" s="578" t="n">
        <f aca="false">P45+Q45</f>
        <v>0</v>
      </c>
      <c r="S45" s="579" t="n">
        <f aca="false">R45-M45</f>
        <v>0</v>
      </c>
      <c r="U45" s="580" t="n">
        <f aca="false">'January 1'!A45*('January 1'!I45*80)+'January 2'!A45*('January 2'!I45*80)+'February 3'!A45*('February 3'!I45*80)+'February 4'!A45*('February 4'!I45*80)+'March 5'!A45*('March 5'!I45*80)+'March 6'!A45*('March 6'!I45*80)+'March 7'!A45*('March 7'!I45*80)+'April 8'!A45*('April 8'!I45*80)+'April 9'!A45*('April 9'!I45*80)+'May 10'!A45*('May 10'!I45*80)+'May 11'!A45*('May 11'!I45*80)+'June 12'!A45*('June 12'!I45*80)+'June 13'!A45*('June 13'!I45*80)+'July 14'!A45*('July 14'!I45*80)+'July 15'!A45*('July 15'!I45*80)+'August 16'!A45*('August 16'!I45*80)+'August 17'!A45*('August 17'!I45*80)+'August 18'!A45*('August 18'!I45*80)+'September 19'!A45*('September 19'!I45*80)+'September 20'!A45*('September 20'!I45*80)+'October 21'!A45*('October 21'!I45*80)+'October 22'!A45*('October 22'!I45*80)+'November 23'!A45*('November 23'!I45*80)+'November 24'!A45*('November 24'!I45*80)+'December 25'!A45*('December 25'!I45*80)+'December 26'!A45*('December 26'!I45*80)</f>
        <v>31200</v>
      </c>
      <c r="V45" s="518" t="n">
        <f aca="false">'January 1'!AD45+'January 2'!AD45+'February 3'!AD45+'February 4'!AD45+'March 5'!AD45+'March 6'!AD45+'March 7'!AD45+'April 8'!AD45+'April 9'!AD45+'May 10'!AD45+'May 11'!AD45+'June 12'!AD45+'June 13'!AD45+'July 14'!AD45+'July 15'!AD45+'August 16'!AD45+'August 17'!AD45+'August 18'!AD45+'September 19'!AD45+'September 20'!AD45+'October 21'!AD45+'October 22'!AD45+'November 23'!AD45+'November 24'!AD45+'December 25'!AD45+'December 26'!AD45</f>
        <v>31200</v>
      </c>
      <c r="W45" s="517" t="n">
        <f aca="false">'January 1'!AC45+'January 2'!AC45+'February 3'!AC45+'February 4'!AC45+'March 5'!AC45+'March 6'!AC45+'March 7'!AC45+'April 8'!AC45+'April 9'!AC45+'May 10'!AC45+'May 11'!AC45+'June 12'!AC45+'June 13'!AC45+'July 14'!AC45+'July 15'!AC45+'August 16'!AC45+'August 17'!AC45+'August 18'!AC45+'September 19'!AC45+'September 20'!AC45+'October 21'!AC45+'October 22'!AC45+'November 23'!AC45+'November 24'!AC45+'December 25'!AC45+'December 26'!AC45</f>
        <v>0</v>
      </c>
      <c r="X45" s="259" t="n">
        <f aca="false">W45+V45</f>
        <v>31200</v>
      </c>
      <c r="Y45" s="163" t="n">
        <f aca="false">U45-X45</f>
        <v>0</v>
      </c>
      <c r="Z45" s="163" t="n">
        <f aca="false">Y45*$Z$22</f>
        <v>0</v>
      </c>
      <c r="AA45" s="581" t="n">
        <f aca="false">Z45+Y45</f>
        <v>0</v>
      </c>
    </row>
    <row r="46" customFormat="false" ht="10.8" hidden="false" customHeight="true" outlineLevel="0" collapsed="false">
      <c r="A46" s="596" t="n">
        <f aca="false">'Master Pay Period 1'!F46</f>
        <v>0</v>
      </c>
      <c r="B46" s="465" t="n">
        <f aca="false">'Master Pay Period 1'!G46</f>
        <v>0</v>
      </c>
      <c r="C46" s="465" t="n">
        <f aca="false">'Master Pay Period 1'!H46</f>
        <v>0</v>
      </c>
      <c r="D46" s="597"/>
      <c r="I46" s="258"/>
      <c r="J46" s="269"/>
      <c r="K46" s="576"/>
      <c r="L46" s="258"/>
      <c r="M46" s="600"/>
      <c r="N46" s="288"/>
      <c r="O46" s="578"/>
      <c r="P46" s="602"/>
      <c r="Q46" s="299"/>
      <c r="S46" s="579"/>
      <c r="U46" s="580"/>
      <c r="AA46" s="581"/>
    </row>
    <row r="47" customFormat="false" ht="10.8" hidden="false" customHeight="true" outlineLevel="0" collapsed="false">
      <c r="A47" s="596" t="n">
        <f aca="false">'Master Pay Period 1'!F47</f>
        <v>0</v>
      </c>
      <c r="B47" s="465" t="str">
        <f aca="false">'Master Pay Period 1'!G47</f>
        <v>CRT</v>
      </c>
      <c r="C47" s="465" t="str">
        <f aca="false">'Master Pay Period 1'!H47</f>
        <v> 7a-7:30p</v>
      </c>
      <c r="D47" s="597" t="n">
        <f aca="false">'Master Pay Period 1'!I47</f>
        <v>0</v>
      </c>
      <c r="E47" s="290" t="n">
        <f aca="false">J47/2080</f>
        <v>0</v>
      </c>
      <c r="F47" s="598" t="n">
        <f aca="false">H47/2080</f>
        <v>0</v>
      </c>
      <c r="G47" s="599" t="n">
        <f aca="false">2080*D47</f>
        <v>0</v>
      </c>
      <c r="H47" s="578" t="n">
        <f aca="false">M47+J47+N47</f>
        <v>0</v>
      </c>
      <c r="I47" s="269" t="n">
        <f aca="false">G47-H47</f>
        <v>0</v>
      </c>
      <c r="J47" s="269" t="n">
        <f aca="false">SUM('January 1'!K47,'January 2'!K47,'February 3'!K47,'February 4'!K47,'March 5'!K47,'March 6'!K47,'March 7'!K47,'April 8'!K47,'April 9'!K47,'May 10'!K47,'May 11'!K47,'June 12'!K47,'June 13'!K47,'July 14'!K47,'July 15'!K47,'August 16'!K47,'August 17'!K47,'August 18'!K47,'September 19'!K47,'September 20'!K47,'October 21'!K47,'October 22'!K47,'November 23'!K47,'November 24'!K47,'December 25'!K47,'December 26'!K47)</f>
        <v>0</v>
      </c>
      <c r="K47" s="576" t="n">
        <f aca="false">'January 1'!L47+'January 2'!L47+'February 3'!L47+'February 4'!L47+'March 5'!L47+'March 6'!L47+'March 7'!L47+'April 8'!L47+'April 9'!L47+'May 10'!L47+'May 11'!L47+'June 12'!L47+'June 13'!L47+'July 14'!L47+'July 15'!L47+'August 16'!L47+'August 17'!L47+'August 18'!L47+'September 19'!L47+'September 20'!L47+'October 21'!L47+'October 22'!L47+'November 23'!L47+'November 24'!L47+'December 25'!L47+'December 26'!L47</f>
        <v>0</v>
      </c>
      <c r="L47" s="269"/>
      <c r="M47" s="600" t="n">
        <f aca="false">-SUM('January 1'!B47,'January 2'!B47,'February 3'!B47,'February 4'!B47,'March 5'!B47,'March 6'!B47,'March 7'!B47,'April 8'!B47,'April 9'!B47,'May 10'!B47,'May 11'!B47,'June 12'!B47,'June 13'!B47,'July 14'!B47,'July 15'!B47,'August 16'!B47,'August 17'!B47,'August 18'!B47,'September 19'!B47,'September 20'!B47,'October 21'!B47,'October 22'!B47,'November 23'!B47,'November 24'!B47,'December 25'!B47,'December 26'!B47)</f>
        <v>-0</v>
      </c>
      <c r="N47" s="288" t="n">
        <f aca="false">-('October 21'!C47+'October 22'!C47+'November 24'!C47+'January 1'!C47+'January 2'!C47+'February 3'!C47+'February 4'!C47+'March 5'!C47+'March 6'!C47+'March 7'!C47+'April 8'!C47+'April 9'!C47+'May 10'!C47+'May 11'!C47+'June 12'!C47+'June 13'!C47+'July 14'!C47+'July 15'!C47+'August 16'!C47+'August 17'!C47+'August 18'!C47+'September 19'!C47+'September 20'!C47+'December 25'!C47+'November 23'!C47+'December 26'!C47)</f>
        <v>-0</v>
      </c>
      <c r="O47" s="578" t="n">
        <f aca="false">SUM(SUM('January 1'!AB47,'January 2'!AB47,'February 3'!AB47,'February 4'!AB47,'March 5'!AB47,'March 6'!AB47,'March 7'!AB47,'April 8'!AB47,'April 9'!AB47,'May 10'!AB47,'May 11'!AB47,'June 12'!AB47,'June 13'!AB47,'July 14'!AB47,'July 15'!AB47,'August 16'!AB47,'August 17'!AB47,'August 18'!AB47,'September 19'!AB47,'September 20'!AB47,'October 21'!AB47,'October 22'!AB47,'November 23'!AB47,'November 24'!AB47,'December 25'!AB47,'December 26'!AB47))</f>
        <v>0</v>
      </c>
      <c r="P47" s="601"/>
      <c r="Q47" s="601" t="n">
        <f aca="false">IF(D47=1,(48),IF(D47=0.9,(43),IF(D47&lt;0.9,0)))</f>
        <v>0</v>
      </c>
      <c r="R47" s="578" t="n">
        <f aca="false">P47+Q47</f>
        <v>0</v>
      </c>
      <c r="S47" s="579" t="n">
        <f aca="false">R47-M47</f>
        <v>0</v>
      </c>
      <c r="U47" s="580" t="n">
        <f aca="false">'January 1'!A47*('January 1'!I47*80)+'January 2'!A47*('January 2'!I47*80)+'February 3'!A47*('February 3'!I47*80)+'February 4'!A47*('February 4'!I47*80)+'March 5'!A47*('March 5'!I47*80)+'March 6'!A47*('March 6'!I47*80)+'March 7'!A47*('March 7'!I47*80)+'April 8'!A47*('April 8'!I47*80)+'April 9'!A47*('April 9'!I47*80)+'May 10'!A47*('May 10'!I47*80)+'May 11'!A47*('May 11'!I47*80)+'June 12'!A47*('June 12'!I47*80)+'June 13'!A47*('June 13'!I47*80)+'July 14'!A47*('July 14'!I47*80)+'July 15'!A47*('July 15'!I47*80)+'August 16'!A47*('August 16'!I47*80)+'August 17'!A47*('August 17'!I47*80)+'August 18'!A47*('August 18'!I47*80)+'September 19'!A47*('September 19'!I47*80)+'September 20'!A47*('September 20'!I47*80)+'October 21'!A47*('October 21'!I47*80)+'October 22'!A47*('October 22'!I47*80)+'November 23'!A47*('November 23'!I47*80)+'November 24'!A47*('November 24'!I47*80)+'December 25'!A47*('December 25'!I47*80)+'December 26'!A47*('December 26'!I47*80)</f>
        <v>0</v>
      </c>
      <c r="V47" s="518" t="n">
        <f aca="false">'January 1'!AD47+'January 2'!AD47+'February 3'!AD47+'February 4'!AD47+'March 5'!AD47+'March 6'!AD47+'March 7'!AD47+'April 8'!AD47+'April 9'!AD47+'May 10'!AD47+'May 11'!AD47+'June 12'!AD47+'June 13'!AD47+'July 14'!AD47+'July 15'!AD47+'August 16'!AD47+'August 17'!AD47+'August 18'!AD47+'September 19'!AD47+'September 20'!AD47+'October 21'!AD47+'October 22'!AD47+'November 23'!AD47+'November 24'!AD47+'December 25'!AD47+'December 26'!AD47</f>
        <v>0</v>
      </c>
      <c r="W47" s="517" t="n">
        <f aca="false">'January 1'!AC47+'January 2'!AC47+'February 3'!AC47+'February 4'!AC47+'March 5'!AC47+'March 6'!AC47+'March 7'!AC47+'April 8'!AC47+'April 9'!AC47+'May 10'!AC47+'May 11'!AC47+'June 12'!AC47+'June 13'!AC47+'July 14'!AC47+'July 15'!AC47+'August 16'!AC47+'August 17'!AC47+'August 18'!AC47+'September 19'!AC47+'September 20'!AC47+'October 21'!AC47+'October 22'!AC47+'November 23'!AC47+'November 24'!AC47+'December 25'!AC47+'December 26'!AC47</f>
        <v>0</v>
      </c>
      <c r="X47" s="259" t="n">
        <f aca="false">W47+V47</f>
        <v>0</v>
      </c>
      <c r="Y47" s="163" t="n">
        <f aca="false">U47-X47</f>
        <v>0</v>
      </c>
      <c r="Z47" s="163" t="n">
        <f aca="false">Y47*$Z$22</f>
        <v>0</v>
      </c>
      <c r="AA47" s="581" t="n">
        <f aca="false">Z47+Y47</f>
        <v>0</v>
      </c>
    </row>
    <row r="48" customFormat="false" ht="10.8" hidden="false" customHeight="true" outlineLevel="0" collapsed="false">
      <c r="A48" s="596" t="n">
        <f aca="false">'Master Pay Period 1'!F48</f>
        <v>0</v>
      </c>
      <c r="B48" s="465" t="n">
        <f aca="false">'Master Pay Period 1'!G48</f>
        <v>0</v>
      </c>
      <c r="C48" s="465" t="n">
        <f aca="false">'Master Pay Period 1'!H48</f>
        <v>0</v>
      </c>
      <c r="D48" s="597"/>
      <c r="I48" s="258"/>
      <c r="J48" s="269"/>
      <c r="K48" s="576"/>
      <c r="L48" s="258"/>
      <c r="M48" s="600"/>
      <c r="N48" s="288"/>
      <c r="O48" s="578"/>
      <c r="P48" s="602"/>
      <c r="Q48" s="299"/>
      <c r="S48" s="579"/>
      <c r="U48" s="580"/>
      <c r="AA48" s="581"/>
    </row>
    <row r="49" customFormat="false" ht="10.8" hidden="false" customHeight="true" outlineLevel="0" collapsed="false">
      <c r="A49" s="596" t="n">
        <f aca="false">'Master Pay Period 1'!F49</f>
        <v>0</v>
      </c>
      <c r="B49" s="465" t="str">
        <f aca="false">'Master Pay Period 1'!G49</f>
        <v>RRT</v>
      </c>
      <c r="C49" s="465" t="str">
        <f aca="false">'Master Pay Period 1'!H49</f>
        <v> 7a-7:30p</v>
      </c>
      <c r="D49" s="597" t="n">
        <f aca="false">'Master Pay Period 1'!I49</f>
        <v>0</v>
      </c>
      <c r="E49" s="290" t="n">
        <f aca="false">J49/2080</f>
        <v>0</v>
      </c>
      <c r="F49" s="598" t="n">
        <f aca="false">H49/2080</f>
        <v>0</v>
      </c>
      <c r="G49" s="599" t="n">
        <f aca="false">2080*D49</f>
        <v>0</v>
      </c>
      <c r="H49" s="578" t="n">
        <f aca="false">M49+J49+N49</f>
        <v>0</v>
      </c>
      <c r="I49" s="269" t="n">
        <f aca="false">G49-H49</f>
        <v>0</v>
      </c>
      <c r="J49" s="269" t="n">
        <f aca="false">SUM('January 1'!K49,'January 2'!K49,'February 3'!K49,'February 4'!K49,'March 5'!K49,'March 6'!K49,'March 7'!K49,'April 8'!K49,'April 9'!K49,'May 10'!K49,'May 11'!K49,'June 12'!K49,'June 13'!K49,'July 14'!K49,'July 15'!K49,'August 16'!K49,'August 17'!K49,'August 18'!K49,'September 19'!K49,'September 20'!K49,'October 21'!K49,'October 22'!K49,'November 23'!K49,'November 24'!K49,'December 25'!K49,'December 26'!K49)</f>
        <v>0</v>
      </c>
      <c r="K49" s="576" t="n">
        <f aca="false">'January 1'!L49+'January 2'!L49+'February 3'!L49+'February 4'!L49+'March 5'!L49+'March 6'!L49+'March 7'!L49+'April 8'!L49+'April 9'!L49+'May 10'!L49+'May 11'!L49+'June 12'!L49+'June 13'!L49+'July 14'!L49+'July 15'!L49+'August 16'!L49+'August 17'!L49+'August 18'!L49+'September 19'!L49+'September 20'!L49+'October 21'!L49+'October 22'!L49+'November 23'!L49+'November 24'!L49+'December 25'!L49+'December 26'!L49</f>
        <v>0</v>
      </c>
      <c r="L49" s="269"/>
      <c r="M49" s="600" t="n">
        <f aca="false">-SUM('January 1'!B49,'January 2'!B49,'February 3'!B49,'February 4'!B49,'March 5'!B49,'March 6'!B49,'March 7'!B49,'April 8'!B49,'April 9'!B49,'May 10'!B49,'May 11'!B49,'June 12'!B49,'June 13'!B49,'July 14'!B49,'July 15'!B49,'August 16'!B49,'August 17'!B49,'August 18'!B49,'September 19'!B49,'September 20'!B49,'October 21'!B49,'October 22'!B49,'November 23'!B49,'November 24'!B49,'December 25'!B49,'December 26'!B49)</f>
        <v>-0</v>
      </c>
      <c r="N49" s="288" t="n">
        <f aca="false">-('October 21'!C49+'October 22'!C49+'November 24'!C49+'January 1'!C49+'January 2'!C49+'February 3'!C49+'February 4'!C49+'March 5'!C49+'March 6'!C49+'March 7'!C49+'April 8'!C49+'April 9'!C49+'May 10'!C49+'May 11'!C49+'June 12'!C49+'June 13'!C49+'July 14'!C49+'July 15'!C49+'August 16'!C49+'August 17'!C49+'August 18'!C49+'September 19'!C49+'September 20'!C49+'December 25'!C49+'November 23'!C49+'December 26'!C49)</f>
        <v>-0</v>
      </c>
      <c r="O49" s="578" t="n">
        <f aca="false">SUM(SUM('January 1'!AB49,'January 2'!AB49,'February 3'!AB49,'February 4'!AB49,'March 5'!AB49,'March 6'!AB49,'March 7'!AB49,'April 8'!AB49,'April 9'!AB49,'May 10'!AB49,'May 11'!AB49,'June 12'!AB49,'June 13'!AB49,'July 14'!AB49,'July 15'!AB49,'August 16'!AB49,'August 17'!AB49,'August 18'!AB49,'September 19'!AB49,'September 20'!AB49,'October 21'!AB49,'October 22'!AB49,'November 23'!AB49,'November 24'!AB49,'December 25'!AB49,'December 26'!AB49))</f>
        <v>0</v>
      </c>
      <c r="P49" s="601"/>
      <c r="Q49" s="601" t="n">
        <f aca="false">IF(D49=1,(48),IF(D49=0.9,(43),IF(D49&lt;0.9,0)))</f>
        <v>0</v>
      </c>
      <c r="R49" s="578" t="n">
        <f aca="false">P49+Q49</f>
        <v>0</v>
      </c>
      <c r="S49" s="579" t="n">
        <f aca="false">R49-M49</f>
        <v>0</v>
      </c>
      <c r="U49" s="580" t="n">
        <f aca="false">'January 1'!A49*('January 1'!I49*80)+'January 2'!A49*('January 2'!I49*80)+'February 3'!A49*('February 3'!I49*80)+'February 4'!A49*('February 4'!I49*80)+'March 5'!A49*('March 5'!I49*80)+'March 6'!A49*('March 6'!I49*80)+'March 7'!A49*('March 7'!I49*80)+'April 8'!A49*('April 8'!I49*80)+'April 9'!A49*('April 9'!I49*80)+'May 10'!A49*('May 10'!I49*80)+'May 11'!A49*('May 11'!I49*80)+'June 12'!A49*('June 12'!I49*80)+'June 13'!A49*('June 13'!I49*80)+'July 14'!A49*('July 14'!I49*80)+'July 15'!A49*('July 15'!I49*80)+'August 16'!A49*('August 16'!I49*80)+'August 17'!A49*('August 17'!I49*80)+'August 18'!A49*('August 18'!I49*80)+'September 19'!A49*('September 19'!I49*80)+'September 20'!A49*('September 20'!I49*80)+'October 21'!A49*('October 21'!I49*80)+'October 22'!A49*('October 22'!I49*80)+'November 23'!A49*('November 23'!I49*80)+'November 24'!A49*('November 24'!I49*80)+'December 25'!A49*('December 25'!I49*80)+'December 26'!A49*('December 26'!I49*80)</f>
        <v>0</v>
      </c>
      <c r="V49" s="518" t="n">
        <f aca="false">'January 1'!AD49+'January 2'!AD49+'February 3'!AD49+'February 4'!AD49+'March 5'!AD49+'March 6'!AD49+'March 7'!AD49+'April 8'!AD49+'April 9'!AD49+'May 10'!AD49+'May 11'!AD49+'June 12'!AD49+'June 13'!AD49+'July 14'!AD49+'July 15'!AD49+'August 16'!AD49+'August 17'!AD49+'August 18'!AD49+'September 19'!AD49+'September 20'!AD49+'October 21'!AD49+'October 22'!AD49+'November 23'!AD49+'November 24'!AD49+'December 25'!AD49+'December 26'!AD49</f>
        <v>0</v>
      </c>
      <c r="W49" s="517" t="n">
        <f aca="false">'January 1'!AC49+'January 2'!AC49+'February 3'!AC49+'February 4'!AC49+'March 5'!AC49+'March 6'!AC49+'March 7'!AC49+'April 8'!AC49+'April 9'!AC49+'May 10'!AC49+'May 11'!AC49+'June 12'!AC49+'June 13'!AC49+'July 14'!AC49+'July 15'!AC49+'August 16'!AC49+'August 17'!AC49+'August 18'!AC49+'September 19'!AC49+'September 20'!AC49+'October 21'!AC49+'October 22'!AC49+'November 23'!AC49+'November 24'!AC49+'December 25'!AC49+'December 26'!AC49</f>
        <v>0</v>
      </c>
      <c r="X49" s="259" t="n">
        <f aca="false">W49+V49</f>
        <v>0</v>
      </c>
      <c r="Y49" s="163" t="n">
        <f aca="false">U49-X49</f>
        <v>0</v>
      </c>
      <c r="Z49" s="163" t="n">
        <f aca="false">Y49*$Z$22</f>
        <v>0</v>
      </c>
      <c r="AA49" s="581" t="n">
        <f aca="false">Z49+Y49</f>
        <v>0</v>
      </c>
    </row>
    <row r="50" customFormat="false" ht="10.8" hidden="false" customHeight="true" outlineLevel="0" collapsed="false">
      <c r="A50" s="596" t="n">
        <f aca="false">'Master Pay Period 1'!F50</f>
        <v>0</v>
      </c>
      <c r="B50" s="465" t="n">
        <f aca="false">'Master Pay Period 1'!G50</f>
        <v>0</v>
      </c>
      <c r="C50" s="465" t="n">
        <f aca="false">'Master Pay Period 1'!H50</f>
        <v>0</v>
      </c>
      <c r="D50" s="597"/>
      <c r="I50" s="258"/>
      <c r="J50" s="269"/>
      <c r="K50" s="576"/>
      <c r="L50" s="258"/>
      <c r="M50" s="600"/>
      <c r="N50" s="288"/>
      <c r="O50" s="578"/>
      <c r="P50" s="602"/>
      <c r="Q50" s="299"/>
      <c r="S50" s="579"/>
      <c r="U50" s="580"/>
      <c r="AA50" s="581"/>
    </row>
    <row r="51" customFormat="false" ht="10.8" hidden="false" customHeight="true" outlineLevel="0" collapsed="false">
      <c r="A51" s="596" t="n">
        <f aca="false">'Master Pay Period 1'!F51</f>
        <v>0</v>
      </c>
      <c r="B51" s="465" t="str">
        <f aca="false">'Master Pay Period 1'!G51</f>
        <v>RRT</v>
      </c>
      <c r="C51" s="465" t="str">
        <f aca="false">'Master Pay Period 1'!H51</f>
        <v> 7a-7:30p</v>
      </c>
      <c r="D51" s="597" t="n">
        <f aca="false">'Master Pay Period 1'!I51</f>
        <v>0</v>
      </c>
      <c r="E51" s="290" t="n">
        <f aca="false">J51/2080</f>
        <v>0</v>
      </c>
      <c r="F51" s="598" t="n">
        <f aca="false">H51/2080</f>
        <v>0</v>
      </c>
      <c r="G51" s="599" t="n">
        <f aca="false">2080*D51</f>
        <v>0</v>
      </c>
      <c r="H51" s="578" t="n">
        <f aca="false">M51+J51+N51</f>
        <v>0</v>
      </c>
      <c r="I51" s="269" t="n">
        <f aca="false">G51-H51</f>
        <v>0</v>
      </c>
      <c r="J51" s="269" t="n">
        <f aca="false">SUM('January 1'!K51,'January 2'!K51,'February 3'!K51,'February 4'!K51,'March 5'!K51,'March 6'!K51,'March 7'!K51,'April 8'!K51,'April 9'!K51,'May 10'!K51,'May 11'!K51,'June 12'!K51,'June 13'!K51,'July 14'!K51,'July 15'!K51,'August 16'!K51,'August 17'!K51,'August 18'!K51,'September 19'!K51,'September 20'!K51,'October 21'!K51,'October 22'!K51,'November 23'!K51,'November 24'!K51,'December 25'!K51,'December 26'!K51)</f>
        <v>0</v>
      </c>
      <c r="K51" s="576" t="n">
        <f aca="false">'January 1'!L51+'January 2'!L51+'February 3'!L51+'February 4'!L51+'March 5'!L51+'March 6'!L51+'March 7'!L51+'April 8'!L51+'April 9'!L51+'May 10'!L51+'May 11'!L51+'June 12'!L51+'June 13'!L51+'July 14'!L51+'July 15'!L51+'August 16'!L51+'August 17'!L51+'August 18'!L51+'September 19'!L51+'September 20'!L51+'October 21'!L51+'October 22'!L51+'November 23'!L51+'November 24'!L51+'December 25'!L51+'December 26'!L51</f>
        <v>0</v>
      </c>
      <c r="L51" s="269"/>
      <c r="M51" s="600" t="n">
        <f aca="false">-SUM('January 1'!B51,'January 2'!B51,'February 3'!B51,'February 4'!B51,'March 5'!B51,'March 6'!B51,'March 7'!B51,'April 8'!B51,'April 9'!B51,'May 10'!B51,'May 11'!B51,'June 12'!B51,'June 13'!B51,'July 14'!B51,'July 15'!B51,'August 16'!B51,'August 17'!B51,'August 18'!B51,'September 19'!B51,'September 20'!B51,'October 21'!B51,'October 22'!B51,'November 23'!B51,'November 24'!B51,'December 25'!B51,'December 26'!B51)</f>
        <v>-0</v>
      </c>
      <c r="N51" s="288" t="n">
        <f aca="false">-('October 21'!C51+'October 22'!C51+'November 24'!C51+'January 1'!C51+'January 2'!C51+'February 3'!C51+'February 4'!C51+'March 5'!C51+'March 6'!C51+'March 7'!C51+'April 8'!C51+'April 9'!C51+'May 10'!C51+'May 11'!C51+'June 12'!C51+'June 13'!C51+'July 14'!C51+'July 15'!C51+'August 16'!C51+'August 17'!C51+'August 18'!C51+'September 19'!C51+'September 20'!C51+'December 25'!C51+'November 23'!C51+'December 26'!C51)</f>
        <v>-0</v>
      </c>
      <c r="O51" s="578" t="n">
        <f aca="false">SUM(SUM('January 1'!AB51,'January 2'!AB51,'February 3'!AB51,'February 4'!AB51,'March 5'!AB51,'March 6'!AB51,'March 7'!AB51,'April 8'!AB51,'April 9'!AB51,'May 10'!AB51,'May 11'!AB51,'June 12'!AB51,'June 13'!AB51,'July 14'!AB51,'July 15'!AB51,'August 16'!AB51,'August 17'!AB51,'August 18'!AB51,'September 19'!AB51,'September 20'!AB51,'October 21'!AB51,'October 22'!AB51,'November 23'!AB51,'November 24'!AB51,'December 25'!AB51,'December 26'!AB51))</f>
        <v>0</v>
      </c>
      <c r="P51" s="601"/>
      <c r="Q51" s="601" t="n">
        <f aca="false">IF(D51=1,(48),IF(D51=0.9,(43),IF(D51&lt;0.9,0)))</f>
        <v>0</v>
      </c>
      <c r="R51" s="578" t="n">
        <f aca="false">P51+Q51</f>
        <v>0</v>
      </c>
      <c r="S51" s="579" t="n">
        <f aca="false">R51-M51</f>
        <v>0</v>
      </c>
      <c r="U51" s="580" t="n">
        <f aca="false">'January 1'!A51*('January 1'!I51*80)+'January 2'!A51*('January 2'!I51*80)+'February 3'!A51*('February 3'!I51*80)+'February 4'!A51*('February 4'!I51*80)+'March 5'!A51*('March 5'!I51*80)+'March 6'!A51*('March 6'!I51*80)+'March 7'!A51*('March 7'!I51*80)+'April 8'!A51*('April 8'!I51*80)+'April 9'!A51*('April 9'!I51*80)+'May 10'!A51*('May 10'!I51*80)+'May 11'!A51*('May 11'!I51*80)+'June 12'!A51*('June 12'!I51*80)+'June 13'!A51*('June 13'!I51*80)+'July 14'!A51*('July 14'!I51*80)+'July 15'!A51*('July 15'!I51*80)+'August 16'!A51*('August 16'!I51*80)+'August 17'!A51*('August 17'!I51*80)+'August 18'!A51*('August 18'!I51*80)+'September 19'!A51*('September 19'!I51*80)+'September 20'!A51*('September 20'!I51*80)+'October 21'!A51*('October 21'!I51*80)+'October 22'!A51*('October 22'!I51*80)+'November 23'!A51*('November 23'!I51*80)+'November 24'!A51*('November 24'!I51*80)+'December 25'!A51*('December 25'!I51*80)+'December 26'!A51*('December 26'!I51*80)</f>
        <v>0</v>
      </c>
      <c r="V51" s="518" t="n">
        <f aca="false">'January 1'!AD51+'January 2'!AD51+'February 3'!AD51+'February 4'!AD51+'March 5'!AD51+'March 6'!AD51+'March 7'!AD51+'April 8'!AD51+'April 9'!AD51+'May 10'!AD51+'May 11'!AD51+'June 12'!AD51+'June 13'!AD51+'July 14'!AD51+'July 15'!AD51+'August 16'!AD51+'August 17'!AD51+'August 18'!AD51+'September 19'!AD51+'September 20'!AD51+'October 21'!AD51+'October 22'!AD51+'November 23'!AD51+'November 24'!AD51+'December 25'!AD51+'December 26'!AD51</f>
        <v>0</v>
      </c>
      <c r="W51" s="517" t="n">
        <f aca="false">'January 1'!AC51+'January 2'!AC51+'February 3'!AC51+'February 4'!AC51+'March 5'!AC51+'March 6'!AC51+'March 7'!AC51+'April 8'!AC51+'April 9'!AC51+'May 10'!AC51+'May 11'!AC51+'June 12'!AC51+'June 13'!AC51+'July 14'!AC51+'July 15'!AC51+'August 16'!AC51+'August 17'!AC51+'August 18'!AC51+'September 19'!AC51+'September 20'!AC51+'October 21'!AC51+'October 22'!AC51+'November 23'!AC51+'November 24'!AC51+'December 25'!AC51+'December 26'!AC51</f>
        <v>0</v>
      </c>
      <c r="X51" s="259" t="n">
        <f aca="false">W51+V51</f>
        <v>0</v>
      </c>
      <c r="Y51" s="163" t="n">
        <f aca="false">U51-X51</f>
        <v>0</v>
      </c>
      <c r="Z51" s="163" t="n">
        <f aca="false">Y51*$Z$22</f>
        <v>0</v>
      </c>
      <c r="AA51" s="581" t="n">
        <f aca="false">Z51+Y51</f>
        <v>0</v>
      </c>
    </row>
    <row r="52" customFormat="false" ht="10.8" hidden="false" customHeight="true" outlineLevel="0" collapsed="false">
      <c r="A52" s="596" t="n">
        <f aca="false">'Master Pay Period 1'!F52</f>
        <v>0</v>
      </c>
      <c r="B52" s="465" t="n">
        <f aca="false">'Master Pay Period 1'!G52</f>
        <v>0</v>
      </c>
      <c r="C52" s="465" t="n">
        <f aca="false">'Master Pay Period 1'!H52</f>
        <v>0</v>
      </c>
      <c r="D52" s="597"/>
      <c r="I52" s="258"/>
      <c r="J52" s="269"/>
      <c r="K52" s="576"/>
      <c r="L52" s="258"/>
      <c r="M52" s="600"/>
      <c r="N52" s="288"/>
      <c r="O52" s="578"/>
      <c r="P52" s="602"/>
      <c r="Q52" s="299"/>
      <c r="S52" s="579"/>
      <c r="U52" s="580"/>
      <c r="AA52" s="581"/>
    </row>
    <row r="53" customFormat="false" ht="10.8" hidden="false" customHeight="true" outlineLevel="0" collapsed="false">
      <c r="A53" s="596" t="n">
        <f aca="false">'Master Pay Period 1'!F53</f>
        <v>0</v>
      </c>
      <c r="B53" s="465" t="str">
        <f aca="false">'Master Pay Period 1'!G53</f>
        <v>RRT</v>
      </c>
      <c r="C53" s="465" t="str">
        <f aca="false">'Master Pay Period 1'!H53</f>
        <v> 7a-7:30p</v>
      </c>
      <c r="D53" s="597" t="n">
        <f aca="false">'Master Pay Period 1'!I53</f>
        <v>0</v>
      </c>
      <c r="E53" s="290" t="n">
        <f aca="false">J53/2080</f>
        <v>0</v>
      </c>
      <c r="F53" s="598" t="n">
        <f aca="false">H53/2080</f>
        <v>0</v>
      </c>
      <c r="G53" s="599" t="n">
        <f aca="false">2080*D53</f>
        <v>0</v>
      </c>
      <c r="H53" s="578" t="n">
        <f aca="false">M53+J53+N53</f>
        <v>0</v>
      </c>
      <c r="I53" s="269" t="n">
        <f aca="false">G53-H53</f>
        <v>0</v>
      </c>
      <c r="J53" s="269" t="n">
        <f aca="false">SUM('January 1'!K53,'January 2'!K53,'February 3'!K53,'February 4'!K53,'March 5'!K53,'March 6'!K53,'March 7'!K53,'April 8'!K53,'April 9'!K53,'May 10'!K53,'May 11'!K53,'June 12'!K53,'June 13'!K53,'July 14'!K53,'July 15'!K53,'August 16'!K53,'August 17'!K53,'August 18'!K53,'September 19'!K53,'September 20'!K53,'October 21'!K53,'October 22'!K53,'November 23'!K53,'November 24'!K53,'December 25'!K53,'December 26'!K53)</f>
        <v>0</v>
      </c>
      <c r="K53" s="576" t="n">
        <f aca="false">'January 1'!L53+'January 2'!L53+'February 3'!L53+'February 4'!L53+'March 5'!L53+'March 6'!L53+'March 7'!L53+'April 8'!L53+'April 9'!L53+'May 10'!L53+'May 11'!L53+'June 12'!L53+'June 13'!L53+'July 14'!L53+'July 15'!L53+'August 16'!L53+'August 17'!L53+'August 18'!L53+'September 19'!L53+'September 20'!L53+'October 21'!L53+'October 22'!L53+'November 23'!L53+'November 24'!L53+'December 25'!L53+'December 26'!L53</f>
        <v>0</v>
      </c>
      <c r="L53" s="269"/>
      <c r="M53" s="600" t="n">
        <f aca="false">-SUM('January 1'!B53,'January 2'!B53,'February 3'!B53,'February 4'!B53,'March 5'!B53,'March 6'!B53,'March 7'!B53,'April 8'!B53,'April 9'!B53,'May 10'!B53,'May 11'!B53,'June 12'!B53,'June 13'!B53,'July 14'!B53,'July 15'!B53,'August 16'!B53,'August 17'!B53,'August 18'!B53,'September 19'!B53,'September 20'!B53,'October 21'!B53,'October 22'!B53,'November 23'!B53,'November 24'!B53,'December 25'!B53,'December 26'!B53)</f>
        <v>-0</v>
      </c>
      <c r="N53" s="288" t="n">
        <f aca="false">-('October 21'!C53+'October 22'!C53+'November 24'!C53+'January 1'!C53+'January 2'!C53+'February 3'!C53+'February 4'!C53+'March 5'!C53+'March 6'!C53+'March 7'!C53+'April 8'!C53+'April 9'!C53+'May 10'!C53+'May 11'!C53+'June 12'!C53+'June 13'!C53+'July 14'!C53+'July 15'!C53+'August 16'!C53+'August 17'!C53+'August 18'!C53+'September 19'!C53+'September 20'!C53+'December 25'!C53+'November 23'!C53+'December 26'!C53)</f>
        <v>-0</v>
      </c>
      <c r="O53" s="578" t="n">
        <f aca="false">SUM(SUM('January 1'!AB53,'January 2'!AB53,'February 3'!AB53,'February 4'!AB53,'March 5'!AB53,'March 6'!AB53,'March 7'!AB53,'April 8'!AB53,'April 9'!AB53,'May 10'!AB53,'May 11'!AB53,'June 12'!AB53,'June 13'!AB53,'July 14'!AB53,'July 15'!AB53,'August 16'!AB53,'August 17'!AB53,'August 18'!AB53,'September 19'!AB53,'September 20'!AB53,'October 21'!AB53,'October 22'!AB53,'November 23'!AB53,'November 24'!AB53,'December 25'!AB53,'December 26'!AB53))</f>
        <v>0</v>
      </c>
      <c r="P53" s="601"/>
      <c r="Q53" s="601" t="n">
        <f aca="false">IF(D53=1,(48),IF(D53=0.9,(43),IF(D53&lt;0.9,0)))</f>
        <v>0</v>
      </c>
      <c r="R53" s="578" t="n">
        <f aca="false">P53+Q53</f>
        <v>0</v>
      </c>
      <c r="S53" s="579" t="n">
        <f aca="false">R53-M53</f>
        <v>0</v>
      </c>
      <c r="U53" s="580" t="n">
        <f aca="false">'January 1'!A53*('January 1'!I53*80)+'January 2'!A53*('January 2'!I53*80)+'February 3'!A53*('February 3'!I53*80)+'February 4'!A53*('February 4'!I53*80)+'March 5'!A53*('March 5'!I53*80)+'March 6'!A53*('March 6'!I53*80)+'March 7'!A53*('March 7'!I53*80)+'April 8'!A53*('April 8'!I53*80)+'April 9'!A53*('April 9'!I53*80)+'May 10'!A53*('May 10'!I53*80)+'May 11'!A53*('May 11'!I53*80)+'June 12'!A53*('June 12'!I53*80)+'June 13'!A53*('June 13'!I53*80)+'July 14'!A53*('July 14'!I53*80)+'July 15'!A53*('July 15'!I53*80)+'August 16'!A53*('August 16'!I53*80)+'August 17'!A53*('August 17'!I53*80)+'August 18'!A53*('August 18'!I53*80)+'September 19'!A53*('September 19'!I53*80)+'September 20'!A53*('September 20'!I53*80)+'October 21'!A53*('October 21'!I53*80)+'October 22'!A53*('October 22'!I53*80)+'November 23'!A53*('November 23'!I53*80)+'November 24'!A53*('November 24'!I53*80)+'December 25'!A53*('December 25'!I53*80)+'December 26'!A53*('December 26'!I53*80)</f>
        <v>0</v>
      </c>
      <c r="V53" s="518" t="n">
        <f aca="false">'January 1'!AD53+'January 2'!AD53+'February 3'!AD53+'February 4'!AD53+'March 5'!AD53+'March 6'!AD53+'March 7'!AD53+'April 8'!AD53+'April 9'!AD53+'May 10'!AD53+'May 11'!AD53+'June 12'!AD53+'June 13'!AD53+'July 14'!AD53+'July 15'!AD53+'August 16'!AD53+'August 17'!AD53+'August 18'!AD53+'September 19'!AD53+'September 20'!AD53+'October 21'!AD53+'October 22'!AD53+'November 23'!AD53+'November 24'!AD53+'December 25'!AD53+'December 26'!AD53</f>
        <v>0</v>
      </c>
      <c r="W53" s="517" t="n">
        <f aca="false">'January 1'!AC53+'January 2'!AC53+'February 3'!AC53+'February 4'!AC53+'March 5'!AC53+'March 6'!AC53+'March 7'!AC53+'April 8'!AC53+'April 9'!AC53+'May 10'!AC53+'May 11'!AC53+'June 12'!AC53+'June 13'!AC53+'July 14'!AC53+'July 15'!AC53+'August 16'!AC53+'August 17'!AC53+'August 18'!AC53+'September 19'!AC53+'September 20'!AC53+'October 21'!AC53+'October 22'!AC53+'November 23'!AC53+'November 24'!AC53+'December 25'!AC53+'December 26'!AC53</f>
        <v>0</v>
      </c>
      <c r="X53" s="259" t="n">
        <f aca="false">W53+V53</f>
        <v>0</v>
      </c>
      <c r="Y53" s="163" t="n">
        <f aca="false">U53-X53</f>
        <v>0</v>
      </c>
      <c r="Z53" s="163" t="n">
        <f aca="false">Y53*$Z$22</f>
        <v>0</v>
      </c>
      <c r="AA53" s="581" t="n">
        <f aca="false">Z53+Y53</f>
        <v>0</v>
      </c>
    </row>
    <row r="54" customFormat="false" ht="10.8" hidden="false" customHeight="true" outlineLevel="0" collapsed="false">
      <c r="A54" s="596" t="n">
        <f aca="false">'Master Pay Period 1'!F54</f>
        <v>0</v>
      </c>
      <c r="B54" s="465" t="n">
        <f aca="false">'Master Pay Period 1'!G54</f>
        <v>0</v>
      </c>
      <c r="C54" s="465" t="n">
        <f aca="false">'Master Pay Period 1'!H54</f>
        <v>0</v>
      </c>
      <c r="D54" s="597"/>
      <c r="I54" s="258"/>
      <c r="J54" s="269"/>
      <c r="K54" s="576"/>
      <c r="L54" s="258"/>
      <c r="M54" s="600"/>
      <c r="N54" s="288"/>
      <c r="O54" s="578"/>
      <c r="P54" s="602"/>
      <c r="Q54" s="299"/>
      <c r="S54" s="579"/>
      <c r="U54" s="580"/>
      <c r="AA54" s="581"/>
    </row>
    <row r="55" customFormat="false" ht="10.8" hidden="false" customHeight="true" outlineLevel="0" collapsed="false">
      <c r="A55" s="596" t="n">
        <f aca="false">'Master Pay Period 1'!F55</f>
        <v>0</v>
      </c>
      <c r="B55" s="465" t="str">
        <f aca="false">'Master Pay Period 1'!G55</f>
        <v>RRT</v>
      </c>
      <c r="C55" s="465" t="str">
        <f aca="false">'Master Pay Period 1'!H55</f>
        <v> 7a-7:30p</v>
      </c>
      <c r="D55" s="597" t="n">
        <f aca="false">'Master Pay Period 1'!I55</f>
        <v>0</v>
      </c>
      <c r="E55" s="290" t="n">
        <f aca="false">J55/2080</f>
        <v>0</v>
      </c>
      <c r="F55" s="598" t="n">
        <f aca="false">H55/2080</f>
        <v>0</v>
      </c>
      <c r="G55" s="599" t="n">
        <f aca="false">2080*D55</f>
        <v>0</v>
      </c>
      <c r="H55" s="578" t="n">
        <f aca="false">M55+J55+N55</f>
        <v>0</v>
      </c>
      <c r="I55" s="269" t="n">
        <f aca="false">G55-H55</f>
        <v>0</v>
      </c>
      <c r="J55" s="269" t="n">
        <f aca="false">SUM('January 1'!K55,'January 2'!K55,'February 3'!K55,'February 4'!K55,'March 5'!K55,'March 6'!K55,'March 7'!K55,'April 8'!K55,'April 9'!K55,'May 10'!K55,'May 11'!K55,'June 12'!K55,'June 13'!K55,'July 14'!K55,'July 15'!K55,'August 16'!K55,'August 17'!K55,'August 18'!K55,'September 19'!K55,'September 20'!K55,'October 21'!K55,'October 22'!K55,'November 23'!K55,'November 24'!K55,'December 25'!K55,'December 26'!K55)</f>
        <v>0</v>
      </c>
      <c r="K55" s="576" t="n">
        <f aca="false">'January 1'!L55+'January 2'!L55+'February 3'!L55+'February 4'!L55+'March 5'!L55+'March 6'!L55+'March 7'!L55+'April 8'!L55+'April 9'!L55+'May 10'!L55+'May 11'!L55+'June 12'!L55+'June 13'!L55+'July 14'!L55+'July 15'!L55+'August 16'!L55+'August 17'!L55+'August 18'!L55+'September 19'!L55+'September 20'!L55+'October 21'!L55+'October 22'!L55+'November 23'!L55+'November 24'!L55+'December 25'!L55+'December 26'!L55</f>
        <v>0</v>
      </c>
      <c r="L55" s="269"/>
      <c r="M55" s="600" t="n">
        <f aca="false">-SUM('January 1'!B55,'January 2'!B55,'February 3'!B55,'February 4'!B55,'March 5'!B55,'March 6'!B55,'March 7'!B55,'April 8'!B55,'April 9'!B55,'May 10'!B55,'May 11'!B55,'June 12'!B55,'June 13'!B55,'July 14'!B55,'July 15'!B55,'August 16'!B55,'August 17'!B55,'August 18'!B55,'September 19'!B55,'September 20'!B55,'October 21'!B55,'October 22'!B55,'November 23'!B55,'November 24'!B55,'December 25'!B55,'December 26'!B55)</f>
        <v>-0</v>
      </c>
      <c r="N55" s="288" t="n">
        <f aca="false">-('October 21'!C55+'October 22'!C55+'November 24'!C55+'January 1'!C55+'January 2'!C55+'February 3'!C55+'February 4'!C55+'March 5'!C55+'March 6'!C55+'March 7'!C55+'April 8'!C55+'April 9'!C55+'May 10'!C55+'May 11'!C55+'June 12'!C55+'June 13'!C55+'July 14'!C55+'July 15'!C55+'August 16'!C55+'August 17'!C55+'August 18'!C55+'September 19'!C55+'September 20'!C55+'December 25'!C55+'November 23'!C55+'December 26'!C55)</f>
        <v>-0</v>
      </c>
      <c r="O55" s="578" t="n">
        <f aca="false">SUM(SUM('January 1'!AB55,'January 2'!AB55,'February 3'!AB55,'February 4'!AB55,'March 5'!AB55,'March 6'!AB55,'March 7'!AB55,'April 8'!AB55,'April 9'!AB55,'May 10'!AB55,'May 11'!AB55,'June 12'!AB55,'June 13'!AB55,'July 14'!AB55,'July 15'!AB55,'August 16'!AB55,'August 17'!AB55,'August 18'!AB55,'September 19'!AB55,'September 20'!AB55,'October 21'!AB55,'October 22'!AB55,'November 23'!AB55,'November 24'!AB55,'December 25'!AB55,'December 26'!AB55))</f>
        <v>0</v>
      </c>
      <c r="P55" s="601"/>
      <c r="Q55" s="601" t="n">
        <f aca="false">IF(D55=1,(48),IF(D55=0.9,(43),IF(D55&lt;0.9,0)))</f>
        <v>0</v>
      </c>
      <c r="R55" s="578" t="n">
        <f aca="false">P55+Q55</f>
        <v>0</v>
      </c>
      <c r="S55" s="579" t="n">
        <f aca="false">R55-M55</f>
        <v>0</v>
      </c>
      <c r="U55" s="580" t="n">
        <f aca="false">'January 1'!A55*('January 1'!I55*80)+'January 2'!A55*('January 2'!I55*80)+'February 3'!A55*('February 3'!I55*80)+'February 4'!A55*('February 4'!I55*80)+'March 5'!A55*('March 5'!I55*80)+'March 6'!A55*('March 6'!I55*80)+'March 7'!A55*('March 7'!I55*80)+'April 8'!A55*('April 8'!I55*80)+'April 9'!A55*('April 9'!I55*80)+'May 10'!A55*('May 10'!I55*80)+'May 11'!A55*('May 11'!I55*80)+'June 12'!A55*('June 12'!I55*80)+'June 13'!A55*('June 13'!I55*80)+'July 14'!A55*('July 14'!I55*80)+'July 15'!A55*('July 15'!I55*80)+'August 16'!A55*('August 16'!I55*80)+'August 17'!A55*('August 17'!I55*80)+'August 18'!A55*('August 18'!I55*80)+'September 19'!A55*('September 19'!I55*80)+'September 20'!A55*('September 20'!I55*80)+'October 21'!A55*('October 21'!I55*80)+'October 22'!A55*('October 22'!I55*80)+'November 23'!A55*('November 23'!I55*80)+'November 24'!A55*('November 24'!I55*80)+'December 25'!A55*('December 25'!I55*80)+'December 26'!A55*('December 26'!I55*80)</f>
        <v>0</v>
      </c>
      <c r="V55" s="518" t="n">
        <f aca="false">'January 1'!AD55+'January 2'!AD55+'February 3'!AD55+'February 4'!AD55+'March 5'!AD55+'March 6'!AD55+'March 7'!AD55+'April 8'!AD55+'April 9'!AD55+'May 10'!AD55+'May 11'!AD55+'June 12'!AD55+'June 13'!AD55+'July 14'!AD55+'July 15'!AD55+'August 16'!AD55+'August 17'!AD55+'August 18'!AD55+'September 19'!AD55+'September 20'!AD55+'October 21'!AD55+'October 22'!AD55+'November 23'!AD55+'November 24'!AD55+'December 25'!AD55+'December 26'!AD55</f>
        <v>0</v>
      </c>
      <c r="W55" s="517" t="n">
        <f aca="false">'January 1'!AC55+'January 2'!AC55+'February 3'!AC55+'February 4'!AC55+'March 5'!AC55+'March 6'!AC55+'March 7'!AC55+'April 8'!AC55+'April 9'!AC55+'May 10'!AC55+'May 11'!AC55+'June 12'!AC55+'June 13'!AC55+'July 14'!AC55+'July 15'!AC55+'August 16'!AC55+'August 17'!AC55+'August 18'!AC55+'September 19'!AC55+'September 20'!AC55+'October 21'!AC55+'October 22'!AC55+'November 23'!AC55+'November 24'!AC55+'December 25'!AC55+'December 26'!AC55</f>
        <v>0</v>
      </c>
      <c r="X55" s="259" t="n">
        <f aca="false">W55+V55</f>
        <v>0</v>
      </c>
      <c r="Y55" s="163" t="n">
        <f aca="false">U55-X55</f>
        <v>0</v>
      </c>
      <c r="Z55" s="163" t="n">
        <f aca="false">Y55*$Z$22</f>
        <v>0</v>
      </c>
      <c r="AA55" s="581" t="n">
        <f aca="false">Z55+Y55</f>
        <v>0</v>
      </c>
    </row>
    <row r="56" customFormat="false" ht="10.8" hidden="false" customHeight="true" outlineLevel="0" collapsed="false">
      <c r="A56" s="596" t="n">
        <f aca="false">'Master Pay Period 1'!F56</f>
        <v>0</v>
      </c>
      <c r="B56" s="465" t="n">
        <f aca="false">'Master Pay Period 1'!G56</f>
        <v>0</v>
      </c>
      <c r="C56" s="465" t="n">
        <f aca="false">'Master Pay Period 1'!H56</f>
        <v>0</v>
      </c>
      <c r="D56" s="597"/>
      <c r="I56" s="258"/>
      <c r="J56" s="269"/>
      <c r="K56" s="576"/>
      <c r="L56" s="258"/>
      <c r="M56" s="600"/>
      <c r="N56" s="288"/>
      <c r="O56" s="578"/>
      <c r="P56" s="602"/>
      <c r="Q56" s="299"/>
      <c r="S56" s="579"/>
      <c r="U56" s="580"/>
      <c r="AA56" s="581"/>
    </row>
    <row r="57" customFormat="false" ht="10.8" hidden="false" customHeight="true" outlineLevel="0" collapsed="false">
      <c r="A57" s="596" t="n">
        <f aca="false">'Master Pay Period 1'!F57</f>
        <v>0</v>
      </c>
      <c r="B57" s="465" t="str">
        <f aca="false">'Master Pay Period 1'!G57</f>
        <v>RRT</v>
      </c>
      <c r="C57" s="465" t="str">
        <f aca="false">'Master Pay Period 1'!H57</f>
        <v> 7a-7:30p</v>
      </c>
      <c r="D57" s="597" t="n">
        <f aca="false">'Master Pay Period 1'!I57</f>
        <v>0</v>
      </c>
      <c r="E57" s="290" t="n">
        <f aca="false">J57/2080</f>
        <v>0</v>
      </c>
      <c r="F57" s="598" t="n">
        <f aca="false">H57/2080</f>
        <v>0</v>
      </c>
      <c r="G57" s="599" t="n">
        <f aca="false">2080*D57</f>
        <v>0</v>
      </c>
      <c r="H57" s="578" t="n">
        <f aca="false">M57+J57+N57</f>
        <v>0</v>
      </c>
      <c r="I57" s="269" t="n">
        <f aca="false">G57-H57</f>
        <v>0</v>
      </c>
      <c r="J57" s="269" t="n">
        <f aca="false">SUM('January 1'!K57,'January 2'!K57,'February 3'!K57,'February 4'!K57,'March 5'!K57,'March 6'!K57,'March 7'!K57,'April 8'!K57,'April 9'!K57,'May 10'!K57,'May 11'!K57,'June 12'!K57,'June 13'!K57,'July 14'!K57,'July 15'!K57,'August 16'!K57,'August 17'!K57,'August 18'!K57,'September 19'!K57,'September 20'!K57,'October 21'!K57,'October 22'!K57,'November 23'!K57,'November 24'!K57,'December 25'!K57,'December 26'!K57)</f>
        <v>0</v>
      </c>
      <c r="K57" s="576" t="n">
        <f aca="false">'January 1'!L57+'January 2'!L57+'February 3'!L57+'February 4'!L57+'March 5'!L57+'March 6'!L57+'March 7'!L57+'April 8'!L57+'April 9'!L57+'May 10'!L57+'May 11'!L57+'June 12'!L57+'June 13'!L57+'July 14'!L57+'July 15'!L57+'August 16'!L57+'August 17'!L57+'August 18'!L57+'September 19'!L57+'September 20'!L57+'October 21'!L57+'October 22'!L57+'November 23'!L57+'November 24'!L57+'December 25'!L57+'December 26'!L57</f>
        <v>0</v>
      </c>
      <c r="L57" s="269"/>
      <c r="M57" s="600" t="n">
        <f aca="false">-SUM('January 1'!B57,'January 2'!B57,'February 3'!B57,'February 4'!B57,'March 5'!B57,'March 6'!B57,'March 7'!B57,'April 8'!B57,'April 9'!B57,'May 10'!B57,'May 11'!B57,'June 12'!B57,'June 13'!B57,'July 14'!B57,'July 15'!B57,'August 16'!B57,'August 17'!B57,'August 18'!B57,'September 19'!B57,'September 20'!B57,'October 21'!B57,'October 22'!B57,'November 23'!B57,'November 24'!B57,'December 25'!B57,'December 26'!B57)</f>
        <v>-0</v>
      </c>
      <c r="N57" s="288" t="n">
        <f aca="false">-('October 21'!C57+'October 22'!C57+'November 24'!C57+'January 1'!C57+'January 2'!C57+'February 3'!C57+'February 4'!C57+'March 5'!C57+'March 6'!C57+'March 7'!C57+'April 8'!C57+'April 9'!C57+'May 10'!C57+'May 11'!C57+'June 12'!C57+'June 13'!C57+'July 14'!C57+'July 15'!C57+'August 16'!C57+'August 17'!C57+'August 18'!C57+'September 19'!C57+'September 20'!C57+'December 25'!C57+'November 23'!C57+'December 26'!C57)</f>
        <v>-0</v>
      </c>
      <c r="O57" s="578" t="n">
        <f aca="false">SUM(SUM('January 1'!AB57,'January 2'!AB57,'February 3'!AB57,'February 4'!AB57,'March 5'!AB57,'March 6'!AB57,'March 7'!AB57,'April 8'!AB57,'April 9'!AB57,'May 10'!AB57,'May 11'!AB57,'June 12'!AB57,'June 13'!AB57,'July 14'!AB57,'July 15'!AB57,'August 16'!AB57,'August 17'!AB57,'August 18'!AB57,'September 19'!AB57,'September 20'!AB57,'October 21'!AB57,'October 22'!AB57,'November 23'!AB57,'November 24'!AB57,'December 25'!AB57,'December 26'!AB57))</f>
        <v>0</v>
      </c>
      <c r="P57" s="601"/>
      <c r="Q57" s="601" t="n">
        <f aca="false">IF(D57=1,(48),IF(D57=0.9,(43),IF(D57&lt;0.9,0)))</f>
        <v>0</v>
      </c>
      <c r="R57" s="578" t="n">
        <f aca="false">P57+Q57</f>
        <v>0</v>
      </c>
      <c r="S57" s="579" t="n">
        <f aca="false">R57-M57</f>
        <v>0</v>
      </c>
      <c r="U57" s="580" t="n">
        <f aca="false">'January 1'!A57*('January 1'!I57*80)+'January 2'!A57*('January 2'!I57*80)+'February 3'!A57*('February 3'!I57*80)+'February 4'!A57*('February 4'!I57*80)+'March 5'!A57*('March 5'!I57*80)+'March 6'!A57*('March 6'!I57*80)+'March 7'!A57*('March 7'!I57*80)+'April 8'!A57*('April 8'!I57*80)+'April 9'!A57*('April 9'!I57*80)+'May 10'!A57*('May 10'!I57*80)+'May 11'!A57*('May 11'!I57*80)+'June 12'!A57*('June 12'!I57*80)+'June 13'!A57*('June 13'!I57*80)+'July 14'!A57*('July 14'!I57*80)+'July 15'!A57*('July 15'!I57*80)+'August 16'!A57*('August 16'!I57*80)+'August 17'!A57*('August 17'!I57*80)+'August 18'!A57*('August 18'!I57*80)+'September 19'!A57*('September 19'!I57*80)+'September 20'!A57*('September 20'!I57*80)+'October 21'!A57*('October 21'!I57*80)+'October 22'!A57*('October 22'!I57*80)+'November 23'!A57*('November 23'!I57*80)+'November 24'!A57*('November 24'!I57*80)+'December 25'!A57*('December 25'!I57*80)+'December 26'!A57*('December 26'!I57*80)</f>
        <v>0</v>
      </c>
      <c r="V57" s="518" t="n">
        <f aca="false">'January 1'!AD57+'January 2'!AD57+'February 3'!AD57+'February 4'!AD57+'March 5'!AD57+'March 6'!AD57+'March 7'!AD57+'April 8'!AD57+'April 9'!AD57+'May 10'!AD57+'May 11'!AD57+'June 12'!AD57+'June 13'!AD57+'July 14'!AD57+'July 15'!AD57+'August 16'!AD57+'August 17'!AD57+'August 18'!AD57+'September 19'!AD57+'September 20'!AD57+'October 21'!AD57+'October 22'!AD57+'November 23'!AD57+'November 24'!AD57+'December 25'!AD57+'December 26'!AD57</f>
        <v>0</v>
      </c>
      <c r="W57" s="517" t="n">
        <f aca="false">'January 1'!AC57+'January 2'!AC57+'February 3'!AC57+'February 4'!AC57+'March 5'!AC57+'March 6'!AC57+'March 7'!AC57+'April 8'!AC57+'April 9'!AC57+'May 10'!AC57+'May 11'!AC57+'June 12'!AC57+'June 13'!AC57+'July 14'!AC57+'July 15'!AC57+'August 16'!AC57+'August 17'!AC57+'August 18'!AC57+'September 19'!AC57+'September 20'!AC57+'October 21'!AC57+'October 22'!AC57+'November 23'!AC57+'November 24'!AC57+'December 25'!AC57+'December 26'!AC57</f>
        <v>0</v>
      </c>
      <c r="X57" s="259" t="n">
        <f aca="false">W57+V57</f>
        <v>0</v>
      </c>
      <c r="Y57" s="163" t="n">
        <f aca="false">U57-X57</f>
        <v>0</v>
      </c>
      <c r="Z57" s="163" t="n">
        <f aca="false">Y57*$Z$22</f>
        <v>0</v>
      </c>
      <c r="AA57" s="581" t="n">
        <f aca="false">Z57+Y57</f>
        <v>0</v>
      </c>
    </row>
    <row r="58" customFormat="false" ht="10.8" hidden="false" customHeight="true" outlineLevel="0" collapsed="false">
      <c r="A58" s="596" t="n">
        <f aca="false">'Master Pay Period 1'!F58</f>
        <v>0</v>
      </c>
      <c r="B58" s="465" t="n">
        <f aca="false">'Master Pay Period 1'!G58</f>
        <v>0</v>
      </c>
      <c r="C58" s="465" t="n">
        <f aca="false">'Master Pay Period 1'!H58</f>
        <v>0</v>
      </c>
      <c r="D58" s="597"/>
      <c r="I58" s="258"/>
      <c r="J58" s="269"/>
      <c r="K58" s="576"/>
      <c r="L58" s="258"/>
      <c r="M58" s="600"/>
      <c r="N58" s="288"/>
      <c r="O58" s="578"/>
      <c r="P58" s="602"/>
      <c r="Q58" s="299"/>
      <c r="S58" s="579"/>
      <c r="U58" s="580"/>
      <c r="AA58" s="581"/>
    </row>
    <row r="59" customFormat="false" ht="10.8" hidden="false" customHeight="true" outlineLevel="0" collapsed="false">
      <c r="A59" s="596" t="n">
        <f aca="false">'Master Pay Period 1'!F59</f>
        <v>0</v>
      </c>
      <c r="B59" s="465" t="str">
        <f aca="false">'Master Pay Period 1'!G59</f>
        <v>RRT</v>
      </c>
      <c r="C59" s="465" t="str">
        <f aca="false">'Master Pay Period 1'!H59</f>
        <v>7a-7:30p</v>
      </c>
      <c r="D59" s="597" t="n">
        <f aca="false">'Master Pay Period 1'!I59</f>
        <v>0</v>
      </c>
      <c r="E59" s="290" t="n">
        <f aca="false">J59/2080</f>
        <v>0</v>
      </c>
      <c r="F59" s="598" t="n">
        <f aca="false">H59/2080</f>
        <v>0</v>
      </c>
      <c r="G59" s="599" t="n">
        <f aca="false">2080*D59</f>
        <v>0</v>
      </c>
      <c r="H59" s="578" t="n">
        <f aca="false">M59+J59+N59</f>
        <v>0</v>
      </c>
      <c r="I59" s="269" t="n">
        <f aca="false">G59-H59</f>
        <v>0</v>
      </c>
      <c r="J59" s="269" t="n">
        <f aca="false">SUM('January 1'!K59,'January 2'!K59,'February 3'!K59,'February 4'!K59,'March 5'!K59,'March 6'!K59,'March 7'!K59,'April 8'!K59,'April 9'!K59,'May 10'!K59,'May 11'!K59,'June 12'!K59,'June 13'!K59,'July 14'!K59,'July 15'!K59,'August 16'!K59,'August 17'!K59,'August 18'!K59,'September 19'!K59,'September 20'!K59,'October 21'!K59,'October 22'!K59,'November 23'!K59,'November 24'!K59,'December 25'!K59,'December 26'!K59)</f>
        <v>0</v>
      </c>
      <c r="K59" s="576" t="n">
        <f aca="false">'January 1'!L59+'January 2'!L59+'February 3'!L59+'February 4'!L59+'March 5'!L59+'March 6'!L59+'March 7'!L59+'April 8'!L59+'April 9'!L59+'May 10'!L59+'May 11'!L59+'June 12'!L59+'June 13'!L59+'July 14'!L59+'July 15'!L59+'August 16'!L59+'August 17'!L59+'August 18'!L59+'September 19'!L59+'September 20'!L59+'October 21'!L59+'October 22'!L59+'November 23'!L59+'November 24'!L59+'December 25'!L59+'December 26'!L59</f>
        <v>0</v>
      </c>
      <c r="L59" s="269"/>
      <c r="M59" s="600" t="n">
        <f aca="false">-SUM('January 1'!B59,'January 2'!B59,'February 3'!B59,'February 4'!B59,'March 5'!B59,'March 6'!B59,'March 7'!B59,'April 8'!B59,'April 9'!B59,'May 10'!B59,'May 11'!B59,'June 12'!B59,'June 13'!B59,'July 14'!B59,'July 15'!B59,'August 16'!B59,'August 17'!B59,'August 18'!B59,'September 19'!B59,'September 20'!B59,'October 21'!B59,'October 22'!B59,'November 23'!B59,'November 24'!B59,'December 25'!B59,'December 26'!B59)</f>
        <v>-0</v>
      </c>
      <c r="N59" s="288" t="n">
        <f aca="false">-('October 21'!C59+'October 22'!C59+'November 24'!C59+'January 1'!C59+'January 2'!C59+'February 3'!C59+'February 4'!C59+'March 5'!C59+'March 6'!C59+'March 7'!C59+'April 8'!C59+'April 9'!C59+'May 10'!C59+'May 11'!C59+'June 12'!C59+'June 13'!C59+'July 14'!C59+'July 15'!C59+'August 16'!C59+'August 17'!C59+'August 18'!C59+'September 19'!C59+'September 20'!C59+'December 25'!C59+'November 23'!C59+'December 26'!C59)</f>
        <v>-0</v>
      </c>
      <c r="O59" s="578" t="n">
        <f aca="false">SUM(SUM('January 1'!AB59,'January 2'!AB59,'February 3'!AB59,'February 4'!AB59,'March 5'!AB59,'March 6'!AB59,'March 7'!AB59,'April 8'!AB59,'April 9'!AB59,'May 10'!AB59,'May 11'!AB59,'June 12'!AB59,'June 13'!AB59,'July 14'!AB59,'July 15'!AB59,'August 16'!AB59,'August 17'!AB59,'August 18'!AB59,'September 19'!AB59,'September 20'!AB59,'October 21'!AB59,'October 22'!AB59,'November 23'!AB59,'November 24'!AB59,'December 25'!AB59,'December 26'!AB59))</f>
        <v>0</v>
      </c>
      <c r="P59" s="601"/>
      <c r="Q59" s="601" t="n">
        <f aca="false">IF(D59=1,(48),IF(D59=0.9,(43),IF(D59&lt;0.9,0)))</f>
        <v>0</v>
      </c>
      <c r="R59" s="578" t="n">
        <f aca="false">P59+Q59</f>
        <v>0</v>
      </c>
      <c r="S59" s="579" t="n">
        <f aca="false">R59-M59</f>
        <v>0</v>
      </c>
      <c r="U59" s="580" t="n">
        <f aca="false">'January 1'!A59*('January 1'!I59*80)+'January 2'!A59*('January 2'!I59*80)+'February 3'!A59*('February 3'!I59*80)+'February 4'!A59*('February 4'!I59*80)+'March 5'!A59*('March 5'!I59*80)+'March 6'!A59*('March 6'!I59*80)+'March 7'!A59*('March 7'!I59*80)+'April 8'!A59*('April 8'!I59*80)+'April 9'!A59*('April 9'!I59*80)+'May 10'!A59*('May 10'!I59*80)+'May 11'!A59*('May 11'!I59*80)+'June 12'!A59*('June 12'!I59*80)+'June 13'!A59*('June 13'!I59*80)+'July 14'!A59*('July 14'!I59*80)+'July 15'!A59*('July 15'!I59*80)+'August 16'!A59*('August 16'!I59*80)+'August 17'!A59*('August 17'!I59*80)+'August 18'!A59*('August 18'!I59*80)+'September 19'!A59*('September 19'!I59*80)+'September 20'!A59*('September 20'!I59*80)+'October 21'!A59*('October 21'!I59*80)+'October 22'!A59*('October 22'!I59*80)+'November 23'!A59*('November 23'!I59*80)+'November 24'!A59*('November 24'!I59*80)+'December 25'!A59*('December 25'!I59*80)+'December 26'!A59*('December 26'!I59*80)</f>
        <v>0</v>
      </c>
      <c r="V59" s="518" t="n">
        <f aca="false">'January 1'!AD59+'January 2'!AD59+'February 3'!AD59+'February 4'!AD59+'March 5'!AD59+'March 6'!AD59+'March 7'!AD59+'April 8'!AD59+'April 9'!AD59+'May 10'!AD59+'May 11'!AD59+'June 12'!AD59+'June 13'!AD59+'July 14'!AD59+'July 15'!AD59+'August 16'!AD59+'August 17'!AD59+'August 18'!AD59+'September 19'!AD59+'September 20'!AD59+'October 21'!AD59+'October 22'!AD59+'November 23'!AD59+'November 24'!AD59+'December 25'!AD59+'December 26'!AD59</f>
        <v>0</v>
      </c>
      <c r="W59" s="517" t="n">
        <f aca="false">'January 1'!AC59+'January 2'!AC59+'February 3'!AC59+'February 4'!AC59+'March 5'!AC59+'March 6'!AC59+'March 7'!AC59+'April 8'!AC59+'April 9'!AC59+'May 10'!AC59+'May 11'!AC59+'June 12'!AC59+'June 13'!AC59+'July 14'!AC59+'July 15'!AC59+'August 16'!AC59+'August 17'!AC59+'August 18'!AC59+'September 19'!AC59+'September 20'!AC59+'October 21'!AC59+'October 22'!AC59+'November 23'!AC59+'November 24'!AC59+'December 25'!AC59+'December 26'!AC59</f>
        <v>0</v>
      </c>
      <c r="X59" s="259" t="n">
        <f aca="false">W59+V59</f>
        <v>0</v>
      </c>
      <c r="Y59" s="163" t="n">
        <f aca="false">U59-X59</f>
        <v>0</v>
      </c>
      <c r="Z59" s="163" t="n">
        <f aca="false">Y59*$Z$22</f>
        <v>0</v>
      </c>
      <c r="AA59" s="581" t="n">
        <f aca="false">Z59+Y59</f>
        <v>0</v>
      </c>
    </row>
    <row r="60" customFormat="false" ht="10.8" hidden="false" customHeight="true" outlineLevel="0" collapsed="false">
      <c r="A60" s="596" t="n">
        <f aca="false">'Master Pay Period 1'!F60</f>
        <v>0</v>
      </c>
      <c r="B60" s="465" t="n">
        <f aca="false">'Master Pay Period 1'!G60</f>
        <v>0</v>
      </c>
      <c r="C60" s="465" t="n">
        <f aca="false">'Master Pay Period 1'!H60</f>
        <v>0</v>
      </c>
      <c r="D60" s="597"/>
      <c r="I60" s="258"/>
      <c r="J60" s="269"/>
      <c r="K60" s="576"/>
      <c r="L60" s="258"/>
      <c r="M60" s="600"/>
      <c r="N60" s="288"/>
      <c r="O60" s="578"/>
      <c r="P60" s="602"/>
      <c r="Q60" s="299"/>
      <c r="S60" s="579"/>
      <c r="U60" s="580"/>
      <c r="AA60" s="581"/>
    </row>
    <row r="61" customFormat="false" ht="10.8" hidden="false" customHeight="true" outlineLevel="0" collapsed="false">
      <c r="A61" s="596" t="n">
        <f aca="false">'Master Pay Period 1'!F61</f>
        <v>0</v>
      </c>
      <c r="B61" s="465" t="str">
        <f aca="false">'Master Pay Period 1'!G61</f>
        <v>RRT</v>
      </c>
      <c r="C61" s="465" t="str">
        <f aca="false">'Master Pay Period 1'!H61</f>
        <v> 7a-7:30p</v>
      </c>
      <c r="D61" s="597" t="n">
        <f aca="false">'Master Pay Period 1'!I61</f>
        <v>0</v>
      </c>
      <c r="E61" s="290" t="n">
        <f aca="false">J61/2080</f>
        <v>0</v>
      </c>
      <c r="F61" s="598" t="n">
        <f aca="false">H61/2080</f>
        <v>0</v>
      </c>
      <c r="G61" s="599" t="n">
        <f aca="false">2080*D61</f>
        <v>0</v>
      </c>
      <c r="H61" s="578" t="n">
        <f aca="false">M61+J61+N61</f>
        <v>0</v>
      </c>
      <c r="I61" s="269" t="n">
        <f aca="false">G61-H61</f>
        <v>0</v>
      </c>
      <c r="J61" s="269" t="n">
        <f aca="false">SUM('January 1'!K61,'January 2'!K61,'February 3'!K61,'February 4'!K61,'March 5'!K61,'March 6'!K61,'March 7'!K61,'April 8'!K61,'April 9'!K61,'May 10'!K61,'May 11'!K61,'June 12'!K61,'June 13'!K61,'July 14'!K61,'July 15'!K61,'August 16'!K61,'August 17'!K61,'August 18'!K61,'September 19'!K61,'September 20'!K61,'October 21'!K61,'October 22'!K61,'November 23'!K61,'November 24'!K61,'December 25'!K61,'December 26'!K61)</f>
        <v>0</v>
      </c>
      <c r="K61" s="576" t="n">
        <f aca="false">'January 1'!L61+'January 2'!L61+'February 3'!L61+'February 4'!L61+'March 5'!L61+'March 6'!L61+'March 7'!L61+'April 8'!L61+'April 9'!L61+'May 10'!L61+'May 11'!L61+'June 12'!L61+'June 13'!L61+'July 14'!L61+'July 15'!L61+'August 16'!L61+'August 17'!L61+'August 18'!L61+'September 19'!L61+'September 20'!L61+'October 21'!L61+'October 22'!L61+'November 23'!L61+'November 24'!L61+'December 25'!L61+'December 26'!L61</f>
        <v>0</v>
      </c>
      <c r="L61" s="269"/>
      <c r="M61" s="600" t="n">
        <f aca="false">-SUM('January 1'!B61,'January 2'!B61,'February 3'!B61,'February 4'!B61,'March 5'!B61,'March 6'!B61,'March 7'!B61,'April 8'!B61,'April 9'!B61,'May 10'!B61,'May 11'!B61,'June 12'!B61,'June 13'!B61,'July 14'!B61,'July 15'!B61,'August 16'!B61,'August 17'!B61,'August 18'!B61,'September 19'!B61,'September 20'!B61,'October 21'!B61,'October 22'!B61,'November 23'!B61,'November 24'!B61,'December 25'!B61,'December 26'!B61)</f>
        <v>-0</v>
      </c>
      <c r="N61" s="288" t="n">
        <f aca="false">-('October 21'!C61+'October 22'!C61+'November 24'!C61+'January 1'!C61+'January 2'!C61+'February 3'!C61+'February 4'!C61+'March 5'!C61+'March 6'!C61+'March 7'!C61+'April 8'!C61+'April 9'!C61+'May 10'!C61+'May 11'!C61+'June 12'!C61+'June 13'!C61+'July 14'!C61+'July 15'!C61+'August 16'!C61+'August 17'!C61+'August 18'!C61+'September 19'!C61+'September 20'!C61+'December 25'!C61+'November 23'!C61+'December 26'!C61)</f>
        <v>-0</v>
      </c>
      <c r="O61" s="578" t="n">
        <f aca="false">SUM(SUM('January 1'!AB61,'January 2'!AB61,'February 3'!AB61,'February 4'!AB61,'March 5'!AB61,'March 6'!AB61,'March 7'!AB61,'April 8'!AB61,'April 9'!AB61,'May 10'!AB61,'May 11'!AB61,'June 12'!AB61,'June 13'!AB61,'July 14'!AB61,'July 15'!AB61,'August 16'!AB61,'August 17'!AB61,'August 18'!AB61,'September 19'!AB61,'September 20'!AB61,'October 21'!AB61,'October 22'!AB61,'November 23'!AB61,'November 24'!AB61,'December 25'!AB61,'December 26'!AB61))</f>
        <v>0</v>
      </c>
      <c r="P61" s="601"/>
      <c r="Q61" s="601" t="n">
        <f aca="false">IF(D61=1,(48),IF(D61=0.9,(43),IF(D61&lt;0.9,0)))</f>
        <v>0</v>
      </c>
      <c r="R61" s="578" t="n">
        <f aca="false">P61+Q61</f>
        <v>0</v>
      </c>
      <c r="S61" s="579" t="n">
        <f aca="false">R61-M61</f>
        <v>0</v>
      </c>
      <c r="U61" s="580" t="n">
        <f aca="false">'January 1'!A61*('January 1'!I61*80)+'January 2'!A61*('January 2'!I61*80)+'February 3'!A61*('February 3'!I61*80)+'February 4'!A61*('February 4'!I61*80)+'March 5'!A61*('March 5'!I61*80)+'March 6'!A61*('March 6'!I61*80)+'March 7'!A61*('March 7'!I61*80)+'April 8'!A61*('April 8'!I61*80)+'April 9'!A61*('April 9'!I61*80)+'May 10'!A61*('May 10'!I61*80)+'May 11'!A61*('May 11'!I61*80)+'June 12'!A61*('June 12'!I61*80)+'June 13'!A61*('June 13'!I61*80)+'July 14'!A61*('July 14'!I61*80)+'July 15'!A61*('July 15'!I61*80)+'August 16'!A61*('August 16'!I61*80)+'August 17'!A61*('August 17'!I61*80)+'August 18'!A61*('August 18'!I61*80)+'September 19'!A61*('September 19'!I61*80)+'September 20'!A61*('September 20'!I61*80)+'October 21'!A61*('October 21'!I61*80)+'October 22'!A61*('October 22'!I61*80)+'November 23'!A61*('November 23'!I61*80)+'November 24'!A61*('November 24'!I61*80)+'December 25'!A61*('December 25'!I61*80)+'December 26'!A61*('December 26'!I61*80)</f>
        <v>0</v>
      </c>
      <c r="V61" s="518" t="n">
        <f aca="false">'January 1'!AD61+'January 2'!AD61+'February 3'!AD61+'February 4'!AD61+'March 5'!AD61+'March 6'!AD61+'March 7'!AD61+'April 8'!AD61+'April 9'!AD61+'May 10'!AD61+'May 11'!AD61+'June 12'!AD61+'June 13'!AD61+'July 14'!AD61+'July 15'!AD61+'August 16'!AD61+'August 17'!AD61+'August 18'!AD61+'September 19'!AD61+'September 20'!AD61+'October 21'!AD61+'October 22'!AD61+'November 23'!AD61+'November 24'!AD61+'December 25'!AD61+'December 26'!AD61</f>
        <v>0</v>
      </c>
      <c r="W61" s="517" t="n">
        <f aca="false">'January 1'!AC61+'January 2'!AC61+'February 3'!AC61+'February 4'!AC61+'March 5'!AC61+'March 6'!AC61+'March 7'!AC61+'April 8'!AC61+'April 9'!AC61+'May 10'!AC61+'May 11'!AC61+'June 12'!AC61+'June 13'!AC61+'July 14'!AC61+'July 15'!AC61+'August 16'!AC61+'August 17'!AC61+'August 18'!AC61+'September 19'!AC61+'September 20'!AC61+'October 21'!AC61+'October 22'!AC61+'November 23'!AC61+'November 24'!AC61+'December 25'!AC61+'December 26'!AC61</f>
        <v>0</v>
      </c>
      <c r="X61" s="259" t="n">
        <f aca="false">W61+V61</f>
        <v>0</v>
      </c>
      <c r="Y61" s="163" t="n">
        <f aca="false">U61-X61</f>
        <v>0</v>
      </c>
      <c r="Z61" s="163" t="n">
        <f aca="false">Y61*$Z$22</f>
        <v>0</v>
      </c>
      <c r="AA61" s="581" t="n">
        <f aca="false">Z61+Y61</f>
        <v>0</v>
      </c>
    </row>
    <row r="62" customFormat="false" ht="10.8" hidden="false" customHeight="true" outlineLevel="0" collapsed="false">
      <c r="A62" s="596" t="n">
        <f aca="false">'Master Pay Period 1'!F62</f>
        <v>0</v>
      </c>
      <c r="B62" s="465" t="n">
        <f aca="false">'Master Pay Period 1'!G62</f>
        <v>0</v>
      </c>
      <c r="C62" s="465" t="n">
        <f aca="false">'Master Pay Period 1'!H62</f>
        <v>0</v>
      </c>
      <c r="D62" s="597"/>
      <c r="I62" s="258"/>
      <c r="J62" s="269"/>
      <c r="K62" s="576"/>
      <c r="L62" s="258"/>
      <c r="M62" s="600"/>
      <c r="N62" s="288"/>
      <c r="O62" s="578"/>
      <c r="P62" s="602"/>
      <c r="Q62" s="299"/>
      <c r="S62" s="579"/>
      <c r="U62" s="580"/>
      <c r="AA62" s="581"/>
    </row>
    <row r="63" customFormat="false" ht="10.8" hidden="false" customHeight="true" outlineLevel="0" collapsed="false">
      <c r="A63" s="596" t="n">
        <f aca="false">'Master Pay Period 1'!F63</f>
        <v>0</v>
      </c>
      <c r="B63" s="465" t="n">
        <f aca="false">'Master Pay Period 1'!G63</f>
        <v>0</v>
      </c>
      <c r="C63" s="465" t="n">
        <f aca="false">'Master Pay Period 1'!H63</f>
        <v>0</v>
      </c>
      <c r="D63" s="597"/>
      <c r="I63" s="258"/>
      <c r="J63" s="269"/>
      <c r="K63" s="576"/>
      <c r="L63" s="258"/>
      <c r="M63" s="600"/>
      <c r="N63" s="288"/>
      <c r="O63" s="578"/>
      <c r="P63" s="602"/>
      <c r="Q63" s="299"/>
      <c r="S63" s="579"/>
      <c r="U63" s="580"/>
      <c r="Y63" s="163" t="n">
        <f aca="false">U63-X63</f>
        <v>0</v>
      </c>
      <c r="Z63" s="163" t="n">
        <f aca="false">Y63*0.28</f>
        <v>0</v>
      </c>
      <c r="AA63" s="581" t="n">
        <f aca="false">Z63+Y63</f>
        <v>0</v>
      </c>
    </row>
    <row r="64" customFormat="false" ht="10.8" hidden="false" customHeight="true" outlineLevel="0" collapsed="false">
      <c r="A64" s="596" t="n">
        <f aca="false">'Master Pay Period 1'!F64</f>
        <v>0</v>
      </c>
      <c r="B64" s="465" t="str">
        <f aca="false">'Master Pay Period 1'!G64</f>
        <v>RRT</v>
      </c>
      <c r="C64" s="465" t="str">
        <f aca="false">'Master Pay Period 1'!H64</f>
        <v>11a-7:30p</v>
      </c>
      <c r="D64" s="597" t="n">
        <f aca="false">'Master Pay Period 1'!I64</f>
        <v>0</v>
      </c>
      <c r="E64" s="290" t="n">
        <f aca="false">J64/2080</f>
        <v>0</v>
      </c>
      <c r="F64" s="598" t="n">
        <f aca="false">H64/2080</f>
        <v>0</v>
      </c>
      <c r="G64" s="599" t="n">
        <f aca="false">2080*D64</f>
        <v>0</v>
      </c>
      <c r="H64" s="578" t="n">
        <f aca="false">M64+J64+N64</f>
        <v>0</v>
      </c>
      <c r="I64" s="269" t="n">
        <f aca="false">G64-H64</f>
        <v>0</v>
      </c>
      <c r="J64" s="269" t="n">
        <f aca="false">SUM('January 1'!K64,'January 2'!K64,'February 3'!K64,'February 4'!K64,'March 5'!K64,'March 6'!K64,'March 7'!K64,'April 8'!K64,'April 9'!K64,'May 10'!K64,'May 11'!K64,'June 12'!K64,'June 13'!K64,'July 14'!K64,'July 15'!K64,'August 16'!K64,'August 17'!K64,'August 18'!K64,'September 19'!K64,'September 20'!K64,'October 21'!K64,'October 22'!K64,'November 23'!K64,'November 24'!K64,'December 25'!K64,'December 26'!K64)</f>
        <v>0</v>
      </c>
      <c r="K64" s="576" t="n">
        <f aca="false">'January 1'!L64+'January 2'!L64+'February 3'!L64+'February 4'!L64+'March 5'!L64+'March 6'!L64+'March 7'!L64+'April 8'!L64+'April 9'!L64+'May 10'!L64+'May 11'!L64+'June 12'!L64+'June 13'!L64+'July 14'!L64+'July 15'!L64+'August 16'!L64+'August 17'!L64+'August 18'!L64+'September 19'!L64+'September 20'!L64+'October 21'!L64+'October 22'!L64+'November 23'!L64+'November 24'!L64+'December 25'!L64+'December 26'!L64</f>
        <v>0</v>
      </c>
      <c r="L64" s="269"/>
      <c r="M64" s="600" t="n">
        <f aca="false">-SUM('January 1'!B64,'January 2'!B64,'February 3'!B64,'February 4'!B64,'March 5'!B64,'March 6'!B64,'March 7'!B64,'April 8'!B64,'April 9'!B64,'May 10'!B64,'May 11'!B64,'June 12'!B64,'June 13'!B64,'July 14'!B64,'July 15'!B64,'August 16'!B64,'August 17'!B64,'August 18'!B64,'September 19'!B64,'September 20'!B64,'October 21'!B64,'October 22'!B64,'November 23'!B64,'November 24'!B64,'December 25'!B64,'December 26'!B64)</f>
        <v>-0</v>
      </c>
      <c r="N64" s="288" t="n">
        <f aca="false">-('October 21'!C64+'October 22'!C64+'November 24'!C64+'January 1'!C64+'January 2'!C64+'February 3'!C64+'February 4'!C64+'March 5'!C64+'March 6'!C64+'March 7'!C64+'April 8'!C64+'April 9'!C64+'May 10'!C64+'May 11'!C64+'June 12'!C64+'June 13'!C64+'July 14'!C64+'July 15'!C64+'August 16'!C64+'August 17'!C64+'August 18'!C64+'September 19'!C64+'September 20'!C64+'December 25'!C64+'November 23'!C64+'December 26'!C64)</f>
        <v>-0</v>
      </c>
      <c r="O64" s="578" t="n">
        <f aca="false">SUM(SUM('January 1'!AB64,'January 2'!AB64,'February 3'!AB64,'February 4'!AB64,'March 5'!AB64,'March 6'!AB64,'March 7'!AB64,'April 8'!AB64,'April 9'!AB64,'May 10'!AB64,'May 11'!AB64,'June 12'!AB64,'June 13'!AB64,'July 14'!AB64,'July 15'!AB64,'August 16'!AB64,'August 17'!AB64,'August 18'!AB64,'September 19'!AB64,'September 20'!AB64,'October 21'!AB64,'October 22'!AB64,'November 23'!AB64,'November 24'!AB64,'December 25'!AB64,'December 26'!AB64))</f>
        <v>0</v>
      </c>
      <c r="P64" s="601"/>
      <c r="Q64" s="601" t="n">
        <f aca="false">IF(D64=1,(48),IF(D64=0.9,(43),IF(D64&lt;0.9,0)))</f>
        <v>0</v>
      </c>
      <c r="R64" s="578" t="n">
        <f aca="false">P64+Q64</f>
        <v>0</v>
      </c>
      <c r="S64" s="579" t="n">
        <f aca="false">R64-M64</f>
        <v>0</v>
      </c>
      <c r="U64" s="580" t="n">
        <f aca="false">'January 1'!A64*('January 1'!I64*80)+'January 2'!A64*('January 2'!I64*80)+'February 3'!A64*('February 3'!I64*80)+'February 4'!A64*('February 4'!I64*80)+'March 5'!A64*('March 5'!I64*80)+'March 6'!A64*('March 6'!I64*80)+'March 7'!A64*('March 7'!I64*80)+'April 8'!A64*('April 8'!I64*80)+'April 9'!A64*('April 9'!I64*80)+'May 10'!A64*('May 10'!I64*80)+'May 11'!A64*('May 11'!I64*80)+'June 12'!A64*('June 12'!I64*80)+'June 13'!A64*('June 13'!I64*80)+'July 14'!A64*('July 14'!I64*80)+'July 15'!A64*('July 15'!I64*80)+'August 16'!A64*('August 16'!I64*80)+'August 17'!A64*('August 17'!I64*80)+'August 18'!A64*('August 18'!I64*80)+'September 19'!A64*('September 19'!I64*80)+'September 20'!A64*('September 20'!I64*80)+'October 21'!A64*('October 21'!I64*80)+'October 22'!A64*('October 22'!I64*80)+'November 23'!A64*('November 23'!I64*80)+'November 24'!A64*('November 24'!I64*80)+'December 25'!A64*('December 25'!I64*80)+'December 26'!A64*('December 26'!I64*80)</f>
        <v>0</v>
      </c>
      <c r="V64" s="518" t="n">
        <f aca="false">'January 1'!AD64+'January 2'!AD64+'February 3'!AD64+'February 4'!AD64+'March 5'!AD64+'March 6'!AD64+'March 7'!AD64+'April 8'!AD64+'April 9'!AD64+'May 10'!AD64+'May 11'!AD64+'June 12'!AD64+'June 13'!AD64+'July 14'!AD64+'July 15'!AD64+'August 16'!AD64+'August 17'!AD64+'August 18'!AD64+'September 19'!AD64+'September 20'!AD64+'October 21'!AD64+'October 22'!AD64+'November 23'!AD64+'November 24'!AD64+'December 25'!AD64+'December 26'!AD64</f>
        <v>0</v>
      </c>
      <c r="W64" s="517" t="n">
        <f aca="false">'January 1'!AC64+'January 2'!AC64+'February 3'!AC64+'February 4'!AC64+'March 5'!AC64+'March 6'!AC64+'March 7'!AC64+'April 8'!AC64+'April 9'!AC64+'May 10'!AC64+'May 11'!AC64+'June 12'!AC64+'June 13'!AC64+'July 14'!AC64+'July 15'!AC64+'August 16'!AC64+'August 17'!AC64+'August 18'!AC64+'September 19'!AC64+'September 20'!AC64+'October 21'!AC64+'October 22'!AC64+'November 23'!AC64+'November 24'!AC64+'December 25'!AC64+'December 26'!AC64</f>
        <v>0</v>
      </c>
      <c r="X64" s="259" t="n">
        <f aca="false">W64+V64</f>
        <v>0</v>
      </c>
      <c r="Y64" s="163" t="n">
        <f aca="false">U64-X64</f>
        <v>0</v>
      </c>
      <c r="Z64" s="163" t="n">
        <f aca="false">Y64*$Z$22</f>
        <v>0</v>
      </c>
      <c r="AA64" s="581"/>
    </row>
    <row r="65" customFormat="false" ht="10.8" hidden="false" customHeight="true" outlineLevel="0" collapsed="false">
      <c r="A65" s="596" t="n">
        <f aca="false">'Master Pay Period 1'!F65</f>
        <v>0</v>
      </c>
      <c r="B65" s="465" t="n">
        <f aca="false">'Master Pay Period 1'!G65</f>
        <v>0</v>
      </c>
      <c r="C65" s="465" t="n">
        <f aca="false">'Master Pay Period 1'!H65</f>
        <v>0</v>
      </c>
      <c r="D65" s="597"/>
      <c r="J65" s="269"/>
      <c r="K65" s="603"/>
      <c r="M65" s="600"/>
      <c r="N65" s="288"/>
      <c r="O65" s="578"/>
      <c r="P65" s="602"/>
      <c r="Q65" s="299"/>
      <c r="S65" s="579"/>
      <c r="U65" s="580"/>
      <c r="Y65" s="163" t="n">
        <f aca="false">U65-X65</f>
        <v>0</v>
      </c>
      <c r="Z65" s="163" t="n">
        <f aca="false">Y65*0.28</f>
        <v>0</v>
      </c>
      <c r="AA65" s="581" t="n">
        <f aca="false">Z65+Y65</f>
        <v>0</v>
      </c>
    </row>
    <row r="66" customFormat="false" ht="10.8" hidden="false" customHeight="true" outlineLevel="0" collapsed="false">
      <c r="A66" s="596" t="n">
        <f aca="false">'Master Pay Period 1'!F66</f>
        <v>0</v>
      </c>
      <c r="B66" s="465" t="n">
        <f aca="false">'Master Pay Period 1'!G66</f>
        <v>0</v>
      </c>
      <c r="C66" s="465" t="n">
        <f aca="false">'Master Pay Period 1'!H66</f>
        <v>0</v>
      </c>
      <c r="D66" s="597"/>
      <c r="I66" s="258"/>
      <c r="J66" s="269"/>
      <c r="K66" s="576"/>
      <c r="L66" s="258"/>
      <c r="M66" s="600"/>
      <c r="N66" s="288"/>
      <c r="O66" s="578"/>
      <c r="P66" s="602"/>
      <c r="Q66" s="299"/>
      <c r="S66" s="579"/>
      <c r="U66" s="580"/>
      <c r="AA66" s="581"/>
    </row>
    <row r="67" customFormat="false" ht="10.8" hidden="false" customHeight="true" outlineLevel="0" collapsed="false">
      <c r="A67" s="596" t="n">
        <f aca="false">'Master Pay Period 1'!F67</f>
        <v>0</v>
      </c>
      <c r="B67" s="465" t="str">
        <f aca="false">'Master Pay Period 1'!G67</f>
        <v>RRT</v>
      </c>
      <c r="C67" s="465" t="str">
        <f aca="false">'Master Pay Period 1'!H67</f>
        <v>11a-11:30p</v>
      </c>
      <c r="D67" s="597" t="n">
        <f aca="false">'Master Pay Period 1'!I67</f>
        <v>0</v>
      </c>
      <c r="E67" s="290" t="n">
        <f aca="false">J67/2080</f>
        <v>0</v>
      </c>
      <c r="F67" s="598" t="n">
        <f aca="false">H67/2080</f>
        <v>0</v>
      </c>
      <c r="G67" s="599" t="n">
        <f aca="false">2080*D67</f>
        <v>0</v>
      </c>
      <c r="H67" s="578" t="n">
        <f aca="false">M67+J67+N67</f>
        <v>0</v>
      </c>
      <c r="I67" s="269" t="n">
        <f aca="false">G67-H67</f>
        <v>0</v>
      </c>
      <c r="J67" s="269" t="n">
        <f aca="false">SUM('January 1'!K67,'January 2'!K67,'February 3'!K67,'February 4'!K67,'March 5'!K67,'March 6'!K67,'March 7'!K67,'April 8'!K67,'April 9'!K67,'May 10'!K67,'May 11'!K67,'June 12'!K67,'June 13'!K67,'July 14'!K67,'July 15'!K67,'August 16'!K67,'August 17'!K67,'August 18'!K67,'September 19'!K67,'September 20'!K67,'October 21'!K67,'October 22'!K67,'November 23'!K67,'November 24'!K67,'December 25'!K67,'December 26'!K67)</f>
        <v>0</v>
      </c>
      <c r="K67" s="576" t="n">
        <f aca="false">'January 1'!L67+'January 2'!L67+'February 3'!L67+'February 4'!L67+'March 5'!L67+'March 6'!L67+'March 7'!L67+'April 8'!L67+'April 9'!L67+'May 10'!L67+'May 11'!L67+'June 12'!L67+'June 13'!L67+'July 14'!L67+'July 15'!L67+'August 16'!L67+'August 17'!L67+'August 18'!L67+'September 19'!L67+'September 20'!L67+'October 21'!L67+'October 22'!L67+'November 23'!L67+'November 24'!L67+'December 25'!L67+'December 26'!L67</f>
        <v>0</v>
      </c>
      <c r="L67" s="269"/>
      <c r="M67" s="600" t="n">
        <f aca="false">-SUM('January 1'!B67,'January 2'!B67,'February 3'!B67,'February 4'!B67,'March 5'!B67,'March 6'!B67,'March 7'!B67,'April 8'!B67,'April 9'!B67,'May 10'!B67,'May 11'!B67,'June 12'!B67,'June 13'!B67,'July 14'!B67,'July 15'!B67,'August 16'!B67,'August 17'!B67,'August 18'!B67,'September 19'!B67,'September 20'!B67,'October 21'!B67,'October 22'!B67,'November 23'!B67,'November 24'!B67,'December 25'!B67,'December 26'!B67)</f>
        <v>-0</v>
      </c>
      <c r="N67" s="288" t="n">
        <f aca="false">-('October 21'!C67+'October 22'!C67+'November 24'!C67+'January 1'!C67+'January 2'!C67+'February 3'!C67+'February 4'!C67+'March 5'!C67+'March 6'!C67+'March 7'!C67+'April 8'!C67+'April 9'!C67+'May 10'!C67+'May 11'!C67+'June 12'!C67+'June 13'!C67+'July 14'!C67+'July 15'!C67+'August 16'!C67+'August 17'!C67+'August 18'!C67+'September 19'!C67+'September 20'!C67+'December 25'!C67+'November 23'!C67+'December 26'!C67)</f>
        <v>-0</v>
      </c>
      <c r="O67" s="578" t="n">
        <f aca="false">SUM(SUM('January 1'!AB67,'January 2'!AB67,'February 3'!AB67,'February 4'!AB67,'March 5'!AB67,'March 6'!AB67,'March 7'!AB67,'April 8'!AB67,'April 9'!AB67,'May 10'!AB67,'May 11'!AB67,'June 12'!AB67,'June 13'!AB67,'July 14'!AB67,'July 15'!AB67,'August 16'!AB67,'August 17'!AB67,'August 18'!AB67,'September 19'!AB67,'September 20'!AB67,'October 21'!AB67,'October 22'!AB67,'November 23'!AB67,'November 24'!AB67,'December 25'!AB67,'December 26'!AB67))</f>
        <v>0</v>
      </c>
      <c r="P67" s="601"/>
      <c r="Q67" s="601" t="n">
        <f aca="false">IF(D67=1,(48),IF(D67=0.9,(43),IF(D67&lt;0.9,0)))</f>
        <v>0</v>
      </c>
      <c r="R67" s="578" t="n">
        <f aca="false">P67+Q67</f>
        <v>0</v>
      </c>
      <c r="S67" s="579" t="n">
        <f aca="false">R67-M67</f>
        <v>0</v>
      </c>
      <c r="U67" s="580" t="n">
        <f aca="false">'January 1'!A67*('January 1'!I67*80)+'January 2'!A67*('January 2'!I67*80)+'February 3'!A67*('February 3'!I67*80)+'February 4'!A67*('February 4'!I67*80)+'March 5'!A67*('March 5'!I67*80)+'March 6'!A67*('March 6'!I67*80)+'March 7'!A67*('March 7'!I67*80)+'April 8'!A67*('April 8'!I67*80)+'April 9'!A67*('April 9'!I67*80)+'May 10'!A67*('May 10'!I67*80)+'May 11'!A67*('May 11'!I67*80)+'June 12'!A67*('June 12'!I67*80)+'June 13'!A67*('June 13'!I67*80)+'July 14'!A67*('July 14'!I67*80)+'July 15'!A67*('July 15'!I67*80)+'August 16'!A67*('August 16'!I67*80)+'August 17'!A67*('August 17'!I67*80)+'August 18'!A67*('August 18'!I67*80)+'September 19'!A67*('September 19'!I67*80)+'September 20'!A67*('September 20'!I67*80)+'October 21'!A67*('October 21'!I67*80)+'October 22'!A67*('October 22'!I67*80)+'November 23'!A67*('November 23'!I67*80)+'November 24'!A67*('November 24'!I67*80)+'December 25'!A67*('December 25'!I67*80)+'December 26'!A67*('December 26'!I67*80)</f>
        <v>0</v>
      </c>
      <c r="V67" s="518" t="n">
        <f aca="false">'January 1'!AD67+'January 2'!AD67+'February 3'!AD67+'February 4'!AD67+'March 5'!AD67+'March 6'!AD67+'March 7'!AD67+'April 8'!AD67+'April 9'!AD67+'May 10'!AD67+'May 11'!AD67+'June 12'!AD67+'June 13'!AD67+'July 14'!AD67+'July 15'!AD67+'August 16'!AD67+'August 17'!AD67+'August 18'!AD67+'September 19'!AD67+'September 20'!AD67+'October 21'!AD67+'October 22'!AD67+'November 23'!AD67+'November 24'!AD67+'December 25'!AD67+'December 26'!AD67</f>
        <v>0</v>
      </c>
      <c r="W67" s="517" t="n">
        <f aca="false">'January 1'!AC67+'January 2'!AC67+'February 3'!AC67+'February 4'!AC67+'March 5'!AC67+'March 6'!AC67+'March 7'!AC67+'April 8'!AC67+'April 9'!AC67+'May 10'!AC67+'May 11'!AC67+'June 12'!AC67+'June 13'!AC67+'July 14'!AC67+'July 15'!AC67+'August 16'!AC67+'August 17'!AC67+'August 18'!AC67+'September 19'!AC67+'September 20'!AC67+'October 21'!AC67+'October 22'!AC67+'November 23'!AC67+'November 24'!AC67+'December 25'!AC67+'December 26'!AC67</f>
        <v>0</v>
      </c>
      <c r="X67" s="259" t="n">
        <f aca="false">W67+V67</f>
        <v>0</v>
      </c>
      <c r="Y67" s="163" t="n">
        <f aca="false">U67-X67</f>
        <v>0</v>
      </c>
      <c r="Z67" s="163" t="n">
        <f aca="false">Y67*$Z$22</f>
        <v>0</v>
      </c>
      <c r="AA67" s="581" t="n">
        <f aca="false">Z67+Y67</f>
        <v>0</v>
      </c>
    </row>
    <row r="68" customFormat="false" ht="10.8" hidden="false" customHeight="true" outlineLevel="0" collapsed="false">
      <c r="A68" s="596" t="n">
        <f aca="false">'Master Pay Period 1'!F68</f>
        <v>0</v>
      </c>
      <c r="B68" s="465" t="n">
        <f aca="false">'Master Pay Period 1'!G68</f>
        <v>0</v>
      </c>
      <c r="C68" s="465" t="n">
        <f aca="false">'Master Pay Period 1'!H68</f>
        <v>0</v>
      </c>
      <c r="D68" s="597"/>
      <c r="I68" s="258"/>
      <c r="J68" s="269"/>
      <c r="K68" s="576"/>
      <c r="L68" s="258"/>
      <c r="M68" s="600"/>
      <c r="N68" s="288"/>
      <c r="O68" s="578"/>
      <c r="P68" s="602"/>
      <c r="Q68" s="299"/>
      <c r="S68" s="579"/>
      <c r="U68" s="580"/>
      <c r="AA68" s="581"/>
    </row>
    <row r="69" customFormat="false" ht="10.8" hidden="false" customHeight="true" outlineLevel="0" collapsed="false">
      <c r="A69" s="596" t="n">
        <f aca="false">'Master Pay Period 1'!F69</f>
        <v>0</v>
      </c>
      <c r="B69" s="465" t="str">
        <f aca="false">'Master Pay Period 1'!G69</f>
        <v>RRT</v>
      </c>
      <c r="C69" s="465" t="str">
        <f aca="false">'Master Pay Period 1'!H69</f>
        <v>11a-11:30p</v>
      </c>
      <c r="D69" s="597" t="n">
        <f aca="false">'Master Pay Period 1'!I69</f>
        <v>0</v>
      </c>
      <c r="E69" s="290" t="n">
        <f aca="false">J69/2080</f>
        <v>0</v>
      </c>
      <c r="F69" s="598" t="n">
        <f aca="false">H69/2080</f>
        <v>0</v>
      </c>
      <c r="G69" s="599" t="n">
        <f aca="false">2080*D69</f>
        <v>0</v>
      </c>
      <c r="H69" s="578" t="n">
        <f aca="false">M69+J69+N69</f>
        <v>0</v>
      </c>
      <c r="I69" s="269" t="n">
        <f aca="false">G69-H69</f>
        <v>0</v>
      </c>
      <c r="J69" s="269" t="n">
        <f aca="false">SUM('January 1'!K69,'January 2'!K69,'February 3'!K69,'February 4'!K69,'March 5'!K69,'March 6'!K69,'March 7'!K69,'April 8'!K69,'April 9'!K69,'May 10'!K69,'May 11'!K69,'June 12'!K69,'June 13'!K69,'July 14'!K69,'July 15'!K69,'August 16'!K69,'August 17'!K69,'August 18'!K69,'September 19'!K69,'September 20'!K69,'October 21'!K69,'October 22'!K69,'November 23'!K69,'November 24'!K69,'December 25'!K69,'December 26'!K69)</f>
        <v>0</v>
      </c>
      <c r="K69" s="576" t="n">
        <f aca="false">'January 1'!L69+'January 2'!L69+'February 3'!L69+'February 4'!L69+'March 5'!L69+'March 6'!L69+'March 7'!L69+'April 8'!L69+'April 9'!L69+'May 10'!L69+'May 11'!L69+'June 12'!L69+'June 13'!L69+'July 14'!L69+'July 15'!L69+'August 16'!L69+'August 17'!L69+'August 18'!L69+'September 19'!L69+'September 20'!L69+'October 21'!L69+'October 22'!L69+'November 23'!L69+'November 24'!L69+'December 25'!L69+'December 26'!L69</f>
        <v>0</v>
      </c>
      <c r="L69" s="269"/>
      <c r="M69" s="600" t="n">
        <f aca="false">-SUM('January 1'!B69,'January 2'!B69,'February 3'!B69,'February 4'!B69,'March 5'!B69,'March 6'!B69,'March 7'!B69,'April 8'!B69,'April 9'!B69,'May 10'!B69,'May 11'!B69,'June 12'!B69,'June 13'!B69,'July 14'!B69,'July 15'!B69,'August 16'!B69,'August 17'!B69,'August 18'!B69,'September 19'!B69,'September 20'!B69,'October 21'!B69,'October 22'!B69,'November 23'!B69,'November 24'!B69,'December 25'!B69,'December 26'!B69)</f>
        <v>-0</v>
      </c>
      <c r="N69" s="288" t="n">
        <f aca="false">-('October 21'!C69+'October 22'!C69+'November 24'!C69+'January 1'!C69+'January 2'!C69+'February 3'!C69+'February 4'!C69+'March 5'!C69+'March 6'!C69+'March 7'!C69+'April 8'!C69+'April 9'!C69+'May 10'!C69+'May 11'!C69+'June 12'!C69+'June 13'!C69+'July 14'!C69+'July 15'!C69+'August 16'!C69+'August 17'!C69+'August 18'!C69+'September 19'!C69+'September 20'!C69+'December 25'!C69+'November 23'!C69+'December 26'!C69)</f>
        <v>-0</v>
      </c>
      <c r="O69" s="578" t="n">
        <f aca="false">SUM(SUM('January 1'!AB69,'January 2'!AB69,'February 3'!AB69,'February 4'!AB69,'March 5'!AB69,'March 6'!AB69,'March 7'!AB69,'April 8'!AB69,'April 9'!AB69,'May 10'!AB69,'May 11'!AB69,'June 12'!AB69,'June 13'!AB69,'July 14'!AB69,'July 15'!AB69,'August 16'!AB69,'August 17'!AB69,'August 18'!AB69,'September 19'!AB69,'September 20'!AB69,'October 21'!AB69,'October 22'!AB69,'November 23'!AB69,'November 24'!AB69,'December 25'!AB69,'December 26'!AB69))</f>
        <v>0</v>
      </c>
      <c r="P69" s="601"/>
      <c r="Q69" s="601" t="n">
        <f aca="false">IF(D69=1,(48),IF(D69=0.9,(43),IF(D69&lt;0.9,0)))</f>
        <v>0</v>
      </c>
      <c r="R69" s="578" t="n">
        <f aca="false">P69+Q69</f>
        <v>0</v>
      </c>
      <c r="S69" s="579" t="n">
        <f aca="false">R69-M69</f>
        <v>0</v>
      </c>
      <c r="U69" s="580" t="n">
        <f aca="false">'January 1'!A69*('January 1'!I69*80)+'January 2'!A69*('January 2'!I69*80)+'February 3'!A69*('February 3'!I69*80)+'February 4'!A69*('February 4'!I69*80)+'March 5'!A69*('March 5'!I69*80)+'March 6'!A69*('March 6'!I69*80)+'March 7'!A69*('March 7'!I69*80)+'April 8'!A69*('April 8'!I69*80)+'April 9'!A69*('April 9'!I69*80)+'May 10'!A69*('May 10'!I69*80)+'May 11'!A69*('May 11'!I69*80)+'June 12'!A69*('June 12'!I69*80)+'June 13'!A69*('June 13'!I69*80)+'July 14'!A69*('July 14'!I69*80)+'July 15'!A69*('July 15'!I69*80)+'August 16'!A69*('August 16'!I69*80)+'August 17'!A69*('August 17'!I69*80)+'August 18'!A69*('August 18'!I69*80)+'September 19'!A69*('September 19'!I69*80)+'September 20'!A69*('September 20'!I69*80)+'October 21'!A69*('October 21'!I69*80)+'October 22'!A69*('October 22'!I69*80)+'November 23'!A69*('November 23'!I69*80)+'November 24'!A69*('November 24'!I69*80)+'December 25'!A69*('December 25'!I69*80)+'December 26'!A69*('December 26'!I69*80)</f>
        <v>0</v>
      </c>
      <c r="V69" s="518" t="n">
        <f aca="false">'January 1'!AD69+'January 2'!AD69+'February 3'!AD69+'February 4'!AD69+'March 5'!AD69+'March 6'!AD69+'March 7'!AD69+'April 8'!AD69+'April 9'!AD69+'May 10'!AD69+'May 11'!AD69+'June 12'!AD69+'June 13'!AD69+'July 14'!AD69+'July 15'!AD69+'August 16'!AD69+'August 17'!AD69+'August 18'!AD69+'September 19'!AD69+'September 20'!AD69+'October 21'!AD69+'October 22'!AD69+'November 23'!AD69+'November 24'!AD69+'December 25'!AD69+'December 26'!AD69</f>
        <v>0</v>
      </c>
      <c r="W69" s="517" t="n">
        <f aca="false">'January 1'!AC69+'January 2'!AC69+'February 3'!AC69+'February 4'!AC69+'March 5'!AC69+'March 6'!AC69+'March 7'!AC69+'April 8'!AC69+'April 9'!AC69+'May 10'!AC69+'May 11'!AC69+'June 12'!AC69+'June 13'!AC69+'July 14'!AC69+'July 15'!AC69+'August 16'!AC69+'August 17'!AC69+'August 18'!AC69+'September 19'!AC69+'September 20'!AC69+'October 21'!AC69+'October 22'!AC69+'November 23'!AC69+'November 24'!AC69+'December 25'!AC69+'December 26'!AC69</f>
        <v>0</v>
      </c>
      <c r="X69" s="259" t="n">
        <f aca="false">W69+V69</f>
        <v>0</v>
      </c>
      <c r="Y69" s="163" t="n">
        <f aca="false">U69-X69</f>
        <v>0</v>
      </c>
      <c r="Z69" s="163" t="n">
        <f aca="false">Y69*$Z$22</f>
        <v>0</v>
      </c>
      <c r="AA69" s="581" t="n">
        <f aca="false">Z69+Y69</f>
        <v>0</v>
      </c>
    </row>
    <row r="70" customFormat="false" ht="10.8" hidden="false" customHeight="true" outlineLevel="0" collapsed="false">
      <c r="A70" s="596" t="n">
        <f aca="false">'Master Pay Period 1'!F70</f>
        <v>0</v>
      </c>
      <c r="B70" s="465" t="n">
        <f aca="false">'Master Pay Period 1'!G70</f>
        <v>0</v>
      </c>
      <c r="C70" s="465" t="n">
        <f aca="false">'Master Pay Period 1'!H70</f>
        <v>0</v>
      </c>
      <c r="D70" s="597"/>
      <c r="E70" s="290"/>
      <c r="G70" s="599"/>
      <c r="I70" s="269"/>
      <c r="J70" s="269"/>
      <c r="K70" s="576"/>
      <c r="L70" s="269"/>
      <c r="M70" s="600"/>
      <c r="N70" s="288"/>
      <c r="O70" s="578"/>
      <c r="P70" s="602"/>
      <c r="Q70" s="299"/>
      <c r="S70" s="579"/>
      <c r="U70" s="580"/>
      <c r="AA70" s="581"/>
    </row>
    <row r="71" customFormat="false" ht="10.8" hidden="false" customHeight="true" outlineLevel="0" collapsed="false">
      <c r="A71" s="596" t="n">
        <f aca="false">'Master Pay Period 1'!F71</f>
        <v>0</v>
      </c>
      <c r="B71" s="465" t="n">
        <f aca="false">'Master Pay Period 1'!G71</f>
        <v>0</v>
      </c>
      <c r="C71" s="465" t="n">
        <f aca="false">'Master Pay Period 1'!H71</f>
        <v>0</v>
      </c>
      <c r="D71" s="597"/>
      <c r="I71" s="258"/>
      <c r="J71" s="269"/>
      <c r="K71" s="576"/>
      <c r="L71" s="258"/>
      <c r="M71" s="600"/>
      <c r="N71" s="288"/>
      <c r="O71" s="578"/>
      <c r="P71" s="602"/>
      <c r="Q71" s="299"/>
      <c r="S71" s="579"/>
      <c r="U71" s="580"/>
      <c r="Y71" s="163" t="n">
        <f aca="false">U71-X71</f>
        <v>0</v>
      </c>
      <c r="AA71" s="581"/>
    </row>
    <row r="72" customFormat="false" ht="10.8" hidden="false" customHeight="true" outlineLevel="0" collapsed="false">
      <c r="A72" s="596" t="n">
        <f aca="false">'Master Pay Period 1'!F72</f>
        <v>0</v>
      </c>
      <c r="B72" s="465" t="str">
        <f aca="false">'Master Pay Period 1'!G72</f>
        <v>Intern</v>
      </c>
      <c r="C72" s="465" t="str">
        <f aca="false">'Master Pay Period 1'!H72</f>
        <v>5p-10p</v>
      </c>
      <c r="D72" s="597" t="n">
        <f aca="false">'Master Pay Period 1'!I72</f>
        <v>0</v>
      </c>
      <c r="E72" s="290" t="n">
        <f aca="false">J72/2080</f>
        <v>0</v>
      </c>
      <c r="F72" s="598" t="n">
        <f aca="false">H72/2080</f>
        <v>0</v>
      </c>
      <c r="G72" s="599" t="n">
        <f aca="false">2080*D72</f>
        <v>0</v>
      </c>
      <c r="H72" s="578" t="n">
        <f aca="false">M72+J72+N72</f>
        <v>0</v>
      </c>
      <c r="I72" s="269" t="n">
        <f aca="false">G72-H72</f>
        <v>0</v>
      </c>
      <c r="J72" s="269" t="n">
        <f aca="false">SUM('January 1'!K72,'January 2'!K72,'February 3'!K72,'February 4'!K72,'March 5'!K72,'March 6'!K72,'March 7'!K72,'April 8'!K72,'April 9'!K72,'May 10'!K72,'May 11'!K72,'June 12'!K72,'June 13'!K72,'July 14'!K72,'July 15'!K72,'August 16'!K72,'August 17'!K72,'August 18'!K72,'September 19'!K72,'September 20'!K72,'October 21'!K72,'October 22'!K72,'November 23'!K72,'November 24'!K72,'December 25'!K72,'December 26'!K72)</f>
        <v>0</v>
      </c>
      <c r="K72" s="576" t="n">
        <f aca="false">'January 1'!L72+'January 2'!L72+'February 3'!L72+'February 4'!L72+'March 5'!L72+'March 6'!L72+'March 7'!L72+'April 8'!L72+'April 9'!L72+'May 10'!L72+'May 11'!L72+'June 12'!L72+'June 13'!L72+'July 14'!L72+'July 15'!L72+'August 16'!L72+'August 17'!L72+'August 18'!L72+'September 19'!L72+'September 20'!L72+'October 21'!L72+'October 22'!L72+'November 23'!L72+'November 24'!L72+'December 25'!L72+'December 26'!L72</f>
        <v>0</v>
      </c>
      <c r="L72" s="269"/>
      <c r="M72" s="600" t="n">
        <f aca="false">-SUM('January 1'!B72,'January 2'!B72,'February 3'!B72,'February 4'!B72,'March 5'!B72,'March 6'!B72,'March 7'!B72,'April 8'!B72,'April 9'!B72,'May 10'!B72,'May 11'!B72,'June 12'!B72,'June 13'!B72,'July 14'!B72,'July 15'!B72,'August 16'!B72,'August 17'!B72,'August 18'!B72,'September 19'!B72,'September 20'!B72,'October 21'!B72,'October 22'!B72,'November 23'!B72,'November 24'!B72,'December 25'!B72,'December 26'!B72)</f>
        <v>-0</v>
      </c>
      <c r="N72" s="288" t="n">
        <f aca="false">-('October 21'!C72+'October 22'!C72+'November 24'!C72+'January 1'!C72+'January 2'!C72+'February 3'!C72+'February 4'!C72+'March 5'!C72+'March 6'!C72+'March 7'!C72+'April 8'!C72+'April 9'!C72+'May 10'!C72+'May 11'!C72+'June 12'!C72+'June 13'!C72+'July 14'!C72+'July 15'!C72+'August 16'!C72+'August 17'!C72+'August 18'!C72+'September 19'!C72+'September 20'!C72+'December 25'!C72+'November 23'!C72+'December 26'!C72)</f>
        <v>-0</v>
      </c>
      <c r="O72" s="578" t="n">
        <f aca="false">SUM(SUM('January 1'!AB72,'January 2'!AB72,'February 3'!AB72,'February 4'!AB72,'March 5'!AB72,'March 6'!AB72,'March 7'!AB72,'April 8'!AB72,'April 9'!AB72,'May 10'!AB72,'May 11'!AB72,'June 12'!AB72,'June 13'!AB72,'July 14'!AB72,'July 15'!AB72,'August 16'!AB72,'August 17'!AB72,'August 18'!AB72,'September 19'!AB72,'September 20'!AB72,'October 21'!AB72,'October 22'!AB72,'November 23'!AB72,'November 24'!AB72,'December 25'!AB72,'December 26'!AB72))</f>
        <v>0</v>
      </c>
      <c r="P72" s="601"/>
      <c r="Q72" s="601" t="n">
        <f aca="false">IF(D72=1,(48),IF(D72=0.9,(43),IF(D72&lt;0.9,0)))</f>
        <v>0</v>
      </c>
      <c r="R72" s="578" t="n">
        <f aca="false">P72+Q72</f>
        <v>0</v>
      </c>
      <c r="S72" s="579" t="n">
        <f aca="false">R72-M72</f>
        <v>0</v>
      </c>
      <c r="U72" s="580" t="n">
        <f aca="false">'January 1'!A72*('January 1'!I72*80)+'January 2'!A72*('January 2'!I72*80)+'February 3'!A72*('February 3'!I72*80)+'February 4'!A72*('February 4'!I72*80)+'March 5'!A72*('March 5'!I72*80)+'March 6'!A72*('March 6'!I72*80)+'March 7'!A72*('March 7'!I72*80)+'April 8'!A72*('April 8'!I72*80)+'April 9'!A72*('April 9'!I72*80)+'May 10'!A72*('May 10'!I72*80)+'May 11'!A72*('May 11'!I72*80)+'June 12'!A72*('June 12'!I72*80)+'June 13'!A72*('June 13'!I72*80)+'July 14'!A72*('July 14'!I72*80)+'July 15'!A72*('July 15'!I72*80)+'August 16'!A72*('August 16'!I72*80)+'August 17'!A72*('August 17'!I72*80)+'August 18'!A72*('August 18'!I72*80)+'September 19'!A72*('September 19'!I72*80)+'September 20'!A72*('September 20'!I72*80)+'October 21'!A72*('October 21'!I72*80)+'October 22'!A72*('October 22'!I72*80)+'November 23'!A72*('November 23'!I72*80)+'November 24'!A72*('November 24'!I72*80)+'December 25'!A72*('December 25'!I72*80)+'December 26'!A72*('December 26'!I72*80)</f>
        <v>0</v>
      </c>
      <c r="V72" s="518" t="n">
        <f aca="false">'January 1'!AD72+'January 2'!AD72+'February 3'!AD72+'February 4'!AD72+'March 5'!AD72+'March 6'!AD72+'March 7'!AD72+'April 8'!AD72+'April 9'!AD72+'May 10'!AD72+'May 11'!AD72+'June 12'!AD72+'June 13'!AD72+'July 14'!AD72+'July 15'!AD72+'August 16'!AD72+'August 17'!AD72+'August 18'!AD72+'September 19'!AD72+'September 20'!AD72+'October 21'!AD72+'October 22'!AD72+'November 23'!AD72+'November 24'!AD72+'December 25'!AD72+'December 26'!AD72</f>
        <v>0</v>
      </c>
      <c r="W72" s="517" t="n">
        <f aca="false">'January 1'!AC72+'January 2'!AC72+'February 3'!AC72+'February 4'!AC72+'March 5'!AC72+'March 6'!AC72+'March 7'!AC72+'April 8'!AC72+'April 9'!AC72+'May 10'!AC72+'May 11'!AC72+'June 12'!AC72+'June 13'!AC72+'July 14'!AC72+'July 15'!AC72+'August 16'!AC72+'August 17'!AC72+'August 18'!AC72+'September 19'!AC72+'September 20'!AC72+'October 21'!AC72+'October 22'!AC72+'November 23'!AC72+'November 24'!AC72+'December 25'!AC72+'December 26'!AC72</f>
        <v>0</v>
      </c>
      <c r="X72" s="259" t="n">
        <f aca="false">W72+V72</f>
        <v>0</v>
      </c>
      <c r="Y72" s="163" t="n">
        <f aca="false">U72-X72</f>
        <v>0</v>
      </c>
      <c r="Z72" s="163" t="n">
        <f aca="false">Y72*$Z$22</f>
        <v>0</v>
      </c>
      <c r="AA72" s="581" t="n">
        <f aca="false">Z72+Y72</f>
        <v>0</v>
      </c>
    </row>
    <row r="73" customFormat="false" ht="10.8" hidden="false" customHeight="true" outlineLevel="0" collapsed="false">
      <c r="A73" s="596" t="n">
        <f aca="false">'Master Pay Period 1'!F73</f>
        <v>0</v>
      </c>
      <c r="B73" s="465" t="n">
        <f aca="false">'Master Pay Period 1'!G73</f>
        <v>0</v>
      </c>
      <c r="C73" s="465" t="n">
        <f aca="false">'Master Pay Period 1'!H73</f>
        <v>0</v>
      </c>
      <c r="D73" s="597"/>
      <c r="I73" s="258"/>
      <c r="J73" s="269"/>
      <c r="K73" s="576"/>
      <c r="L73" s="258"/>
      <c r="M73" s="600"/>
      <c r="N73" s="288"/>
      <c r="O73" s="578"/>
      <c r="P73" s="602"/>
      <c r="Q73" s="299"/>
      <c r="S73" s="579"/>
      <c r="U73" s="580"/>
      <c r="Y73" s="163" t="n">
        <f aca="false">U73-X73</f>
        <v>0</v>
      </c>
      <c r="AA73" s="581"/>
    </row>
    <row r="74" customFormat="false" ht="10.8" hidden="false" customHeight="true" outlineLevel="0" collapsed="false">
      <c r="A74" s="596" t="n">
        <f aca="false">'Master Pay Period 1'!F74</f>
        <v>0</v>
      </c>
      <c r="B74" s="465" t="str">
        <f aca="false">'Master Pay Period 1'!G74</f>
        <v>Student</v>
      </c>
      <c r="C74" s="465" t="str">
        <f aca="false">'Master Pay Period 1'!H74</f>
        <v>5p-10p</v>
      </c>
      <c r="D74" s="597" t="n">
        <f aca="false">'Master Pay Period 1'!I74</f>
        <v>0</v>
      </c>
      <c r="E74" s="290" t="n">
        <f aca="false">J74/2080</f>
        <v>0</v>
      </c>
      <c r="F74" s="598" t="n">
        <f aca="false">H74/2080</f>
        <v>0</v>
      </c>
      <c r="G74" s="599" t="n">
        <f aca="false">2080*D74</f>
        <v>0</v>
      </c>
      <c r="H74" s="578" t="n">
        <f aca="false">M74+J74+N74</f>
        <v>0</v>
      </c>
      <c r="I74" s="269" t="n">
        <f aca="false">G74-H74</f>
        <v>0</v>
      </c>
      <c r="J74" s="269" t="n">
        <f aca="false">SUM('January 1'!K74,'January 2'!K74,'February 3'!K74,'February 4'!K74,'March 5'!K74,'March 6'!K74,'March 7'!K74,'April 8'!K74,'April 9'!K74,'May 10'!K74,'May 11'!K74,'June 12'!K74,'June 13'!K74,'July 14'!K74,'July 15'!K74,'August 16'!K74,'August 17'!K74,'August 18'!K74,'September 19'!K74,'September 20'!K74,'October 21'!K74,'October 22'!K74,'November 23'!K74,'November 24'!K74,'December 25'!K74,'December 26'!K74)</f>
        <v>0</v>
      </c>
      <c r="K74" s="576" t="n">
        <f aca="false">'January 1'!L74+'January 2'!L74+'February 3'!L74+'February 4'!L74+'March 5'!L74+'March 6'!L74+'March 7'!L74+'April 8'!L74+'April 9'!L74+'May 10'!L74+'May 11'!L74+'June 12'!L74+'June 13'!L74+'July 14'!L74+'July 15'!L74+'August 16'!L74+'August 17'!L74+'August 18'!L74+'September 19'!L74+'September 20'!L74+'October 21'!L74+'October 22'!L74+'November 23'!L74+'November 24'!L74+'December 25'!L74+'December 26'!L74</f>
        <v>0</v>
      </c>
      <c r="L74" s="269"/>
      <c r="M74" s="600" t="n">
        <f aca="false">-SUM('January 1'!B74,'January 2'!B74,'February 3'!B74,'February 4'!B74,'March 5'!B74,'March 6'!B74,'March 7'!B74,'April 8'!B74,'April 9'!B74,'May 10'!B74,'May 11'!B74,'June 12'!B74,'June 13'!B74,'July 14'!B74,'July 15'!B74,'August 16'!B74,'August 17'!B74,'August 18'!B74,'September 19'!B74,'September 20'!B74,'October 21'!B74,'October 22'!B74,'November 23'!B74,'November 24'!B74,'December 25'!B74,'December 26'!B74)</f>
        <v>-0</v>
      </c>
      <c r="N74" s="288" t="n">
        <f aca="false">-('October 21'!C74+'October 22'!C74+'November 24'!C74+'January 1'!C74+'January 2'!C74+'February 3'!C74+'February 4'!C74+'March 5'!C74+'March 6'!C74+'March 7'!C74+'April 8'!C74+'April 9'!C74+'May 10'!C74+'May 11'!C74+'June 12'!C74+'June 13'!C74+'July 14'!C74+'July 15'!C74+'August 16'!C74+'August 17'!C74+'August 18'!C74+'September 19'!C74+'September 20'!C74+'December 25'!C74+'November 23'!C74+'December 26'!C74)</f>
        <v>-0</v>
      </c>
      <c r="O74" s="578" t="n">
        <f aca="false">SUM(SUM('January 1'!AB74,'January 2'!AB74,'February 3'!AB74,'February 4'!AB74,'March 5'!AB74,'March 6'!AB74,'March 7'!AB74,'April 8'!AB74,'April 9'!AB74,'May 10'!AB74,'May 11'!AB74,'June 12'!AB74,'June 13'!AB74,'July 14'!AB74,'July 15'!AB74,'August 16'!AB74,'August 17'!AB74,'August 18'!AB74,'September 19'!AB74,'September 20'!AB74,'October 21'!AB74,'October 22'!AB74,'November 23'!AB74,'November 24'!AB74,'December 25'!AB74,'December 26'!AB74))</f>
        <v>0</v>
      </c>
      <c r="P74" s="601"/>
      <c r="Q74" s="601" t="n">
        <f aca="false">IF(D74=1,(48),IF(D74=0.9,(43),IF(D74&lt;0.9,0)))</f>
        <v>0</v>
      </c>
      <c r="R74" s="578" t="n">
        <f aca="false">P74+Q74</f>
        <v>0</v>
      </c>
      <c r="S74" s="579" t="n">
        <f aca="false">R74-M74</f>
        <v>0</v>
      </c>
      <c r="U74" s="580" t="n">
        <f aca="false">'January 1'!A74*('January 1'!I74*80)+'January 2'!A74*('January 2'!I74*80)+'February 3'!A74*('February 3'!I74*80)+'February 4'!A74*('February 4'!I74*80)+'March 5'!A74*('March 5'!I74*80)+'March 6'!A74*('March 6'!I74*80)+'March 7'!A74*('March 7'!I74*80)+'April 8'!A74*('April 8'!I74*80)+'April 9'!A74*('April 9'!I74*80)+'May 10'!A74*('May 10'!I74*80)+'May 11'!A74*('May 11'!I74*80)+'June 12'!A74*('June 12'!I74*80)+'June 13'!A74*('June 13'!I74*80)+'July 14'!A74*('July 14'!I74*80)+'July 15'!A74*('July 15'!I74*80)+'August 16'!A74*('August 16'!I74*80)+'August 17'!A74*('August 17'!I74*80)+'August 18'!A74*('August 18'!I74*80)+'September 19'!A74*('September 19'!I74*80)+'September 20'!A74*('September 20'!I74*80)+'October 21'!A74*('October 21'!I74*80)+'October 22'!A74*('October 22'!I74*80)+'November 23'!A74*('November 23'!I74*80)+'November 24'!A74*('November 24'!I74*80)+'December 25'!A74*('December 25'!I74*80)+'December 26'!A74*('December 26'!I74*80)</f>
        <v>0</v>
      </c>
      <c r="V74" s="518" t="n">
        <f aca="false">'January 1'!AD74+'January 2'!AD74+'February 3'!AD74+'February 4'!AD74+'March 5'!AD74+'March 6'!AD74+'March 7'!AD74+'April 8'!AD74+'April 9'!AD74+'May 10'!AD74+'May 11'!AD74+'June 12'!AD74+'June 13'!AD74+'July 14'!AD74+'July 15'!AD74+'August 16'!AD74+'August 17'!AD74+'August 18'!AD74+'September 19'!AD74+'September 20'!AD74+'October 21'!AD74+'October 22'!AD74+'November 23'!AD74+'November 24'!AD74+'December 25'!AD74+'December 26'!AD74</f>
        <v>0</v>
      </c>
      <c r="W74" s="517" t="n">
        <f aca="false">'January 1'!AC74+'January 2'!AC74+'February 3'!AC74+'February 4'!AC74+'March 5'!AC74+'March 6'!AC74+'March 7'!AC74+'April 8'!AC74+'April 9'!AC74+'May 10'!AC74+'May 11'!AC74+'June 12'!AC74+'June 13'!AC74+'July 14'!AC74+'July 15'!AC74+'August 16'!AC74+'August 17'!AC74+'August 18'!AC74+'September 19'!AC74+'September 20'!AC74+'October 21'!AC74+'October 22'!AC74+'November 23'!AC74+'November 24'!AC74+'December 25'!AC74+'December 26'!AC74</f>
        <v>0</v>
      </c>
      <c r="X74" s="259" t="n">
        <f aca="false">W74+V74</f>
        <v>0</v>
      </c>
      <c r="Y74" s="163" t="n">
        <f aca="false">U74-X74</f>
        <v>0</v>
      </c>
      <c r="Z74" s="163" t="n">
        <f aca="false">Y74*$Z$22</f>
        <v>0</v>
      </c>
      <c r="AA74" s="581" t="n">
        <f aca="false">Z74+Y74</f>
        <v>0</v>
      </c>
    </row>
    <row r="75" customFormat="false" ht="10.8" hidden="false" customHeight="true" outlineLevel="0" collapsed="false">
      <c r="A75" s="596" t="n">
        <f aca="false">'Master Pay Period 1'!F75</f>
        <v>0</v>
      </c>
      <c r="B75" s="465" t="n">
        <f aca="false">'Master Pay Period 1'!G75</f>
        <v>0</v>
      </c>
      <c r="C75" s="465" t="n">
        <f aca="false">'Master Pay Period 1'!H75</f>
        <v>0</v>
      </c>
      <c r="D75" s="597"/>
      <c r="I75" s="258"/>
      <c r="J75" s="269"/>
      <c r="K75" s="576"/>
      <c r="L75" s="258"/>
      <c r="M75" s="600"/>
      <c r="N75" s="288"/>
      <c r="O75" s="578"/>
      <c r="P75" s="602"/>
      <c r="Q75" s="299"/>
      <c r="S75" s="579"/>
      <c r="U75" s="580"/>
      <c r="AA75" s="581"/>
    </row>
    <row r="76" customFormat="false" ht="10.8" hidden="false" customHeight="true" outlineLevel="0" collapsed="false">
      <c r="A76" s="596" t="n">
        <f aca="false">'Master Pay Period 1'!F76</f>
        <v>0</v>
      </c>
      <c r="B76" s="465" t="str">
        <f aca="false">'Master Pay Period 1'!G76</f>
        <v>Student</v>
      </c>
      <c r="C76" s="465" t="str">
        <f aca="false">'Master Pay Period 1'!H76</f>
        <v>5p-10p</v>
      </c>
      <c r="D76" s="597" t="n">
        <f aca="false">'Master Pay Period 1'!I76</f>
        <v>0</v>
      </c>
      <c r="E76" s="290" t="n">
        <f aca="false">J76/2080</f>
        <v>0</v>
      </c>
      <c r="F76" s="598" t="n">
        <f aca="false">H76/2080</f>
        <v>0</v>
      </c>
      <c r="G76" s="599" t="n">
        <f aca="false">2080*D76</f>
        <v>0</v>
      </c>
      <c r="H76" s="578" t="n">
        <f aca="false">M76+J76+N76</f>
        <v>0</v>
      </c>
      <c r="I76" s="269" t="n">
        <f aca="false">G76-H76</f>
        <v>0</v>
      </c>
      <c r="J76" s="269" t="n">
        <f aca="false">SUM('January 1'!K76,'January 2'!K76,'February 3'!K76,'February 4'!K76,'March 5'!K76,'March 6'!K76,'March 7'!K76,'April 8'!K76,'April 9'!K76,'May 10'!K76,'May 11'!K76,'June 12'!K76,'June 13'!K76,'July 14'!K76,'July 15'!K76,'August 16'!K76,'August 17'!K76,'August 18'!K76,'September 19'!K76,'September 20'!K76,'October 21'!K76,'October 22'!K76,'November 23'!K76,'November 24'!K76,'December 25'!K76,'December 26'!K76)</f>
        <v>0</v>
      </c>
      <c r="K76" s="576" t="n">
        <f aca="false">'January 1'!L76+'January 2'!L76+'February 3'!L76+'February 4'!L76+'March 5'!L76+'March 6'!L76+'March 7'!L76+'April 8'!L76+'April 9'!L76+'May 10'!L76+'May 11'!L76+'June 12'!L76+'June 13'!L76+'July 14'!L76+'July 15'!L76+'August 16'!L76+'August 17'!L76+'August 18'!L76+'September 19'!L76+'September 20'!L76+'October 21'!L76+'October 22'!L76+'November 23'!L76+'November 24'!L76+'December 25'!L76+'December 26'!L76</f>
        <v>0</v>
      </c>
      <c r="L76" s="269"/>
      <c r="M76" s="600" t="n">
        <f aca="false">-SUM('January 1'!B76,'January 2'!B76,'February 3'!B76,'February 4'!B76,'March 5'!B76,'March 6'!B76,'March 7'!B76,'April 8'!B76,'April 9'!B76,'May 10'!B76,'May 11'!B76,'June 12'!B76,'June 13'!B76,'July 14'!B76,'July 15'!B76,'August 16'!B76,'August 17'!B76,'August 18'!B76,'September 19'!B76,'September 20'!B76,'October 21'!B76,'October 22'!B76,'November 23'!B76,'November 24'!B76,'December 25'!B76,'December 26'!B76)</f>
        <v>-0</v>
      </c>
      <c r="N76" s="288" t="n">
        <f aca="false">-('October 21'!C76+'October 22'!C76+'November 24'!C76+'January 1'!C76+'January 2'!C76+'February 3'!C76+'February 4'!C76+'March 5'!C76+'March 6'!C76+'March 7'!C76+'April 8'!C76+'April 9'!C76+'May 10'!C76+'May 11'!C76+'June 12'!C76+'June 13'!C76+'July 14'!C76+'July 15'!C76+'August 16'!C76+'August 17'!C76+'August 18'!C76+'September 19'!C76+'September 20'!C76+'December 25'!C76+'November 23'!C76+'December 26'!C76)</f>
        <v>-0</v>
      </c>
      <c r="O76" s="578" t="n">
        <f aca="false">SUM(SUM('January 1'!AB76,'January 2'!AB76,'February 3'!AB76,'February 4'!AB76,'March 5'!AB76,'March 6'!AB76,'March 7'!AB76,'April 8'!AB76,'April 9'!AB76,'May 10'!AB76,'May 11'!AB76,'June 12'!AB76,'June 13'!AB76,'July 14'!AB76,'July 15'!AB76,'August 16'!AB76,'August 17'!AB76,'August 18'!AB76,'September 19'!AB76,'September 20'!AB76,'October 21'!AB76,'October 22'!AB76,'November 23'!AB76,'November 24'!AB76,'December 25'!AB76,'December 26'!AB76))</f>
        <v>0</v>
      </c>
      <c r="P76" s="601"/>
      <c r="Q76" s="601" t="n">
        <f aca="false">IF(D76=1,(48),IF(D76=0.9,(43),IF(D76&lt;0.9,0)))</f>
        <v>0</v>
      </c>
      <c r="R76" s="578" t="n">
        <f aca="false">P76+Q76</f>
        <v>0</v>
      </c>
      <c r="S76" s="579" t="n">
        <f aca="false">R76-M76</f>
        <v>0</v>
      </c>
      <c r="U76" s="580" t="n">
        <f aca="false">'January 1'!A76*('January 1'!I76*80)+'January 2'!A76*('January 2'!I76*80)+'February 3'!A76*('February 3'!I76*80)+'February 4'!A76*('February 4'!I76*80)+'March 5'!A76*('March 5'!I76*80)+'March 6'!A76*('March 6'!I76*80)+'March 7'!A76*('March 7'!I76*80)+'April 8'!A76*('April 8'!I76*80)+'April 9'!A76*('April 9'!I76*80)+'May 10'!A76*('May 10'!I76*80)+'May 11'!A76*('May 11'!I76*80)+'June 12'!A76*('June 12'!I76*80)+'June 13'!A76*('June 13'!I76*80)+'July 14'!A76*('July 14'!I76*80)+'July 15'!A76*('July 15'!I76*80)+'August 16'!A76*('August 16'!I76*80)+'August 17'!A76*('August 17'!I76*80)+'August 18'!A76*('August 18'!I76*80)+'September 19'!A76*('September 19'!I76*80)+'September 20'!A76*('September 20'!I76*80)+'October 21'!A76*('October 21'!I76*80)+'October 22'!A76*('October 22'!I76*80)+'November 23'!A76*('November 23'!I76*80)+'November 24'!A76*('November 24'!I76*80)+'December 25'!A76*('December 25'!I76*80)+'December 26'!A76*('December 26'!I76*80)</f>
        <v>0</v>
      </c>
      <c r="V76" s="518" t="n">
        <f aca="false">'January 1'!AD76+'January 2'!AD76+'February 3'!AD76+'February 4'!AD76+'March 5'!AD76+'March 6'!AD76+'March 7'!AD76+'April 8'!AD76+'April 9'!AD76+'May 10'!AD76+'May 11'!AD76+'June 12'!AD76+'June 13'!AD76+'July 14'!AD76+'July 15'!AD76+'August 16'!AD76+'August 17'!AD76+'August 18'!AD76+'September 19'!AD76+'September 20'!AD76+'October 21'!AD76+'October 22'!AD76+'November 23'!AD76+'November 24'!AD76+'December 25'!AD76+'December 26'!AD76</f>
        <v>0</v>
      </c>
      <c r="W76" s="517" t="n">
        <f aca="false">'January 1'!AC76+'January 2'!AC76+'February 3'!AC76+'February 4'!AC76+'March 5'!AC76+'March 6'!AC76+'March 7'!AC76+'April 8'!AC76+'April 9'!AC76+'May 10'!AC76+'May 11'!AC76+'June 12'!AC76+'June 13'!AC76+'July 14'!AC76+'July 15'!AC76+'August 16'!AC76+'August 17'!AC76+'August 18'!AC76+'September 19'!AC76+'September 20'!AC76+'October 21'!AC76+'October 22'!AC76+'November 23'!AC76+'November 24'!AC76+'December 25'!AC76+'December 26'!AC76</f>
        <v>0</v>
      </c>
      <c r="X76" s="259" t="n">
        <f aca="false">W76+V76</f>
        <v>0</v>
      </c>
      <c r="Y76" s="163" t="n">
        <f aca="false">U76-X76</f>
        <v>0</v>
      </c>
      <c r="Z76" s="163" t="n">
        <f aca="false">Y76*$Z$22</f>
        <v>0</v>
      </c>
      <c r="AA76" s="581" t="n">
        <f aca="false">Z76+Y76</f>
        <v>0</v>
      </c>
    </row>
    <row r="77" customFormat="false" ht="10.8" hidden="false" customHeight="true" outlineLevel="0" collapsed="false">
      <c r="A77" s="596" t="n">
        <f aca="false">'Master Pay Period 1'!F77</f>
        <v>0</v>
      </c>
      <c r="B77" s="465" t="n">
        <f aca="false">'Master Pay Period 1'!G77</f>
        <v>0</v>
      </c>
      <c r="C77" s="465" t="n">
        <f aca="false">'Master Pay Period 1'!H77</f>
        <v>0</v>
      </c>
      <c r="D77" s="597"/>
      <c r="J77" s="269"/>
      <c r="K77" s="603"/>
      <c r="M77" s="600"/>
      <c r="N77" s="288"/>
      <c r="O77" s="578"/>
      <c r="P77" s="602"/>
      <c r="Q77" s="299"/>
      <c r="S77" s="579"/>
      <c r="U77" s="580"/>
      <c r="AA77" s="581"/>
    </row>
    <row r="78" customFormat="false" ht="10.8" hidden="false" customHeight="true" outlineLevel="0" collapsed="false">
      <c r="A78" s="596" t="n">
        <f aca="false">'Master Pay Period 1'!F78</f>
        <v>0</v>
      </c>
      <c r="B78" s="465" t="n">
        <f aca="false">'Master Pay Period 1'!G78</f>
        <v>0</v>
      </c>
      <c r="C78" s="465" t="n">
        <f aca="false">'Master Pay Period 1'!H78</f>
        <v>0</v>
      </c>
      <c r="D78" s="597"/>
      <c r="I78" s="258"/>
      <c r="J78" s="269"/>
      <c r="K78" s="576"/>
      <c r="L78" s="258"/>
      <c r="M78" s="600"/>
      <c r="N78" s="288"/>
      <c r="O78" s="578"/>
      <c r="P78" s="602"/>
      <c r="Q78" s="299"/>
      <c r="S78" s="579"/>
      <c r="U78" s="580"/>
      <c r="AA78" s="581"/>
    </row>
    <row r="79" customFormat="false" ht="10.8" hidden="false" customHeight="true" outlineLevel="0" collapsed="false">
      <c r="A79" s="596" t="n">
        <f aca="false">'Master Pay Period 1'!F79</f>
        <v>0</v>
      </c>
      <c r="B79" s="465" t="str">
        <f aca="false">'Master Pay Period 1'!G79</f>
        <v>RRT</v>
      </c>
      <c r="C79" s="465" t="str">
        <f aca="false">'Master Pay Period 1'!H79</f>
        <v>7p-7:30a</v>
      </c>
      <c r="D79" s="597" t="n">
        <f aca="false">'Master Pay Period 1'!I79</f>
        <v>0.9</v>
      </c>
      <c r="E79" s="290" t="n">
        <f aca="false">J79/2080</f>
        <v>0.9</v>
      </c>
      <c r="F79" s="598" t="n">
        <f aca="false">H79/2080</f>
        <v>0.9</v>
      </c>
      <c r="G79" s="599" t="n">
        <f aca="false">2080*D79</f>
        <v>1872</v>
      </c>
      <c r="H79" s="578" t="n">
        <f aca="false">J79+M79+N79</f>
        <v>1872</v>
      </c>
      <c r="I79" s="269" t="n">
        <f aca="false">G79-H79</f>
        <v>0</v>
      </c>
      <c r="J79" s="269" t="n">
        <f aca="false">SUM('January 1'!K79,'January 2'!K79,'February 3'!K79,'February 4'!K79,'March 5'!K79,'March 6'!K79,'March 7'!K79,'April 8'!K79,'April 9'!K79,'May 10'!K79,'May 11'!K79,'June 12'!K79,'June 13'!K79,'July 14'!K79,'July 15'!K79,'August 16'!K79,'August 17'!K79,'August 18'!K79,'September 19'!K79,'September 20'!K79,'October 21'!K79,'October 22'!K79,'November 23'!K79,'November 24'!K79,'December 25'!K79,'December 26'!K79)</f>
        <v>1872</v>
      </c>
      <c r="K79" s="576" t="n">
        <f aca="false">'January 1'!L79+'January 2'!L79+'February 3'!L79+'February 4'!L79+'March 5'!L79+'March 6'!L79+'March 7'!L79+'April 8'!L79+'April 9'!L79+'May 10'!L79+'May 11'!L79+'June 12'!L79+'June 13'!L79+'July 14'!L79+'July 15'!L79+'August 16'!L79+'August 17'!L79+'August 18'!L79+'September 19'!L79+'September 20'!L79+'October 21'!L79+'October 22'!L79+'November 23'!L79+'November 24'!L79+'December 25'!L79+'December 26'!L79</f>
        <v>0</v>
      </c>
      <c r="L79" s="269"/>
      <c r="M79" s="600" t="n">
        <f aca="false">-SUM('January 1'!B79,'January 2'!B79,'February 3'!B79,'February 4'!B79,'March 5'!B79,'March 6'!B79,'March 7'!B79,'April 8'!B79,'April 9'!B79,'May 10'!B79,'May 11'!B79,'June 12'!B79,'June 13'!B79,'July 14'!B79,'July 15'!B79,'August 16'!B79,'August 17'!B79,'August 18'!B79,'September 19'!B79,'September 20'!B79,'October 21'!B79,'October 22'!B79,'November 23'!B79,'November 24'!B79,'December 25'!B79,'December 26'!B79)</f>
        <v>-0</v>
      </c>
      <c r="N79" s="288" t="n">
        <f aca="false">-('October 21'!C79+'October 22'!C79+'November 24'!C79+'January 1'!C79+'January 2'!C79+'February 3'!C79+'February 4'!C79+'March 5'!C79+'March 6'!C79+'March 7'!C79+'April 8'!C79+'April 9'!C79+'May 10'!C79+'May 11'!C79+'June 12'!C79+'June 13'!C79+'July 14'!C79+'July 15'!C79+'August 16'!C79+'August 17'!C79+'August 18'!C79+'September 19'!C79+'September 20'!C79+'December 25'!C79+'November 23'!C79+'December 26'!C79)</f>
        <v>-0</v>
      </c>
      <c r="O79" s="578" t="n">
        <f aca="false">SUM(SUM('January 1'!AB79,'January 2'!AB79,'February 3'!AB79,'February 4'!AB79,'March 5'!AB79,'March 6'!AB79,'March 7'!AB79,'April 8'!AB79,'April 9'!AB79,'May 10'!AB79,'May 11'!AB79,'June 12'!AB79,'June 13'!AB79,'July 14'!AB79,'July 15'!AB79,'August 16'!AB79,'August 17'!AB79,'August 18'!AB79,'September 19'!AB79,'September 20'!AB79,'October 21'!AB79,'October 22'!AB79,'November 23'!AB79,'November 24'!AB79,'December 25'!AB79,'December 26'!AB79))</f>
        <v>0</v>
      </c>
      <c r="P79" s="601" t="n">
        <v>108</v>
      </c>
      <c r="Q79" s="601" t="n">
        <f aca="false">IF(D79=1,(48),IF(D79=0.9,(43),IF(D79&lt;0.9,0)))</f>
        <v>43</v>
      </c>
      <c r="R79" s="578" t="n">
        <f aca="false">P79+Q79</f>
        <v>151</v>
      </c>
      <c r="S79" s="579" t="n">
        <f aca="false">R79-M79</f>
        <v>151</v>
      </c>
      <c r="U79" s="580" t="n">
        <f aca="false">'January 1'!A79*('January 1'!I79*80)+'January 2'!A79*('January 2'!I79*80)+'February 3'!A79*('February 3'!I79*80)+'February 4'!A79*('February 4'!I79*80)+'March 5'!A79*('March 5'!I79*80)+'March 6'!A79*('March 6'!I79*80)+'March 7'!A79*('March 7'!I79*80)+'April 8'!A79*('April 8'!I79*80)+'April 9'!A79*('April 9'!I79*80)+'May 10'!A79*('May 10'!I79*80)+'May 11'!A79*('May 11'!I79*80)+'June 12'!A79*('June 12'!I79*80)+'June 13'!A79*('June 13'!I79*80)+'July 14'!A79*('July 14'!I79*80)+'July 15'!A79*('July 15'!I79*80)+'August 16'!A79*('August 16'!I79*80)+'August 17'!A79*('August 17'!I79*80)+'August 18'!A79*('August 18'!I79*80)+'September 19'!A79*('September 19'!I79*80)+'September 20'!A79*('September 20'!I79*80)+'October 21'!A79*('October 21'!I79*80)+'October 22'!A79*('October 22'!I79*80)+'November 23'!A79*('November 23'!I79*80)+'November 24'!A79*('November 24'!I79*80)+'December 25'!A79*('December 25'!I79*80)+'December 26'!A79*('December 26'!I79*80)</f>
        <v>52416</v>
      </c>
      <c r="V79" s="518" t="n">
        <f aca="false">'January 1'!AD79+'January 2'!AD79+'February 3'!AD79+'February 4'!AD79+'March 5'!AD79+'March 6'!AD79+'March 7'!AD79+'April 8'!AD79+'April 9'!AD79+'May 10'!AD79+'May 11'!AD79+'June 12'!AD79+'June 13'!AD79+'July 14'!AD79+'July 15'!AD79+'August 16'!AD79+'August 17'!AD79+'August 18'!AD79+'September 19'!AD79+'September 20'!AD79+'October 21'!AD79+'October 22'!AD79+'November 23'!AD79+'November 24'!AD79+'December 25'!AD79+'December 26'!AD79</f>
        <v>52416</v>
      </c>
      <c r="W79" s="517" t="n">
        <f aca="false">'January 1'!AC79+'January 2'!AC79+'February 3'!AC79+'February 4'!AC79+'March 5'!AC79+'March 6'!AC79+'March 7'!AC79+'April 8'!AC79+'April 9'!AC79+'May 10'!AC79+'May 11'!AC79+'June 12'!AC79+'June 13'!AC79+'July 14'!AC79+'July 15'!AC79+'August 16'!AC79+'August 17'!AC79+'August 18'!AC79+'September 19'!AC79+'September 20'!AC79+'October 21'!AC79+'October 22'!AC79+'November 23'!AC79+'November 24'!AC79+'December 25'!AC79+'December 26'!AC79</f>
        <v>0</v>
      </c>
      <c r="X79" s="259" t="n">
        <f aca="false">W79+V79</f>
        <v>52416</v>
      </c>
      <c r="Y79" s="163" t="n">
        <f aca="false">U79-X79</f>
        <v>0</v>
      </c>
      <c r="Z79" s="163" t="n">
        <f aca="false">Y79*$Z$22</f>
        <v>0</v>
      </c>
      <c r="AA79" s="581" t="n">
        <f aca="false">Z79+Y79</f>
        <v>0</v>
      </c>
    </row>
    <row r="80" customFormat="false" ht="10.8" hidden="false" customHeight="true" outlineLevel="0" collapsed="false">
      <c r="A80" s="596" t="n">
        <f aca="false">'Master Pay Period 1'!F80</f>
        <v>0</v>
      </c>
      <c r="B80" s="465" t="n">
        <f aca="false">'Master Pay Period 1'!G80</f>
        <v>0</v>
      </c>
      <c r="C80" s="465" t="n">
        <f aca="false">'Master Pay Period 1'!H80</f>
        <v>0</v>
      </c>
      <c r="D80" s="597"/>
      <c r="I80" s="269"/>
      <c r="J80" s="269"/>
      <c r="K80" s="576"/>
      <c r="L80" s="269"/>
      <c r="M80" s="600"/>
      <c r="N80" s="288"/>
      <c r="O80" s="578"/>
      <c r="P80" s="602"/>
      <c r="Q80" s="299"/>
      <c r="S80" s="579"/>
      <c r="U80" s="580"/>
      <c r="AA80" s="581"/>
    </row>
    <row r="81" customFormat="false" ht="10.8" hidden="false" customHeight="true" outlineLevel="0" collapsed="false">
      <c r="A81" s="596" t="n">
        <f aca="false">'Master Pay Period 1'!F81</f>
        <v>0</v>
      </c>
      <c r="B81" s="465" t="str">
        <f aca="false">'Master Pay Period 1'!G81</f>
        <v>RRT</v>
      </c>
      <c r="C81" s="465" t="str">
        <f aca="false">'Master Pay Period 1'!H81</f>
        <v>7p-7:30a</v>
      </c>
      <c r="D81" s="597" t="n">
        <f aca="false">'Master Pay Period 1'!I81</f>
        <v>0.75</v>
      </c>
      <c r="E81" s="290" t="n">
        <f aca="false">J81/2080</f>
        <v>0.75</v>
      </c>
      <c r="F81" s="598" t="n">
        <f aca="false">H81/2080</f>
        <v>0.75</v>
      </c>
      <c r="G81" s="599" t="n">
        <f aca="false">2080*D81</f>
        <v>1560</v>
      </c>
      <c r="H81" s="578" t="n">
        <f aca="false">J81+M81+N81</f>
        <v>1560</v>
      </c>
      <c r="I81" s="269" t="n">
        <f aca="false">G81-H81</f>
        <v>0</v>
      </c>
      <c r="J81" s="269" t="n">
        <f aca="false">SUM('January 1'!K81,'January 2'!K81,'February 3'!K81,'February 4'!K81,'March 5'!K81,'March 6'!K81,'March 7'!K81,'April 8'!K81,'April 9'!K81,'May 10'!K81,'May 11'!K81,'June 12'!K81,'June 13'!K81,'July 14'!K81,'July 15'!K81,'August 16'!K81,'August 17'!K81,'August 18'!K81,'September 19'!K81,'September 20'!K81,'October 21'!K81,'October 22'!K81,'November 23'!K81,'November 24'!K81,'December 25'!K81,'December 26'!K81)</f>
        <v>1560</v>
      </c>
      <c r="K81" s="576" t="n">
        <f aca="false">'January 1'!L81+'January 2'!L81+'February 3'!L81+'February 4'!L81+'March 5'!L81+'March 6'!L81+'March 7'!L81+'April 8'!L81+'April 9'!L81+'May 10'!L81+'May 11'!L81+'June 12'!L81+'June 13'!L81+'July 14'!L81+'July 15'!L81+'August 16'!L81+'August 17'!L81+'August 18'!L81+'September 19'!L81+'September 20'!L81+'October 21'!L81+'October 22'!L81+'November 23'!L81+'November 24'!L81+'December 25'!L81+'December 26'!L81</f>
        <v>0</v>
      </c>
      <c r="L81" s="269"/>
      <c r="M81" s="600" t="n">
        <f aca="false">-SUM('January 1'!B81,'January 2'!B81,'February 3'!B81,'February 4'!B81,'March 5'!B81,'March 6'!B81,'March 7'!B81,'April 8'!B81,'April 9'!B81,'May 10'!B81,'May 11'!B81,'June 12'!B81,'June 13'!B81,'July 14'!B81,'July 15'!B81,'August 16'!B81,'August 17'!B81,'August 18'!B81,'September 19'!B81,'September 20'!B81,'October 21'!B81,'October 22'!B81,'November 23'!B81,'November 24'!B81,'December 25'!B81,'December 26'!B81)</f>
        <v>-0</v>
      </c>
      <c r="N81" s="288" t="n">
        <f aca="false">-('October 21'!C81+'October 22'!C81+'November 24'!C81+'January 1'!C81+'January 2'!C81+'February 3'!C81+'February 4'!C81+'March 5'!C81+'March 6'!C81+'March 7'!C81+'April 8'!C81+'April 9'!C81+'May 10'!C81+'May 11'!C81+'June 12'!C81+'June 13'!C81+'July 14'!C81+'July 15'!C81+'August 16'!C81+'August 17'!C81+'August 18'!C81+'September 19'!C81+'September 20'!C81+'December 25'!C81+'November 23'!C81+'December 26'!C81)</f>
        <v>-0</v>
      </c>
      <c r="O81" s="578" t="n">
        <f aca="false">SUM(SUM('January 1'!AB81,'January 2'!AB81,'February 3'!AB81,'February 4'!AB81,'March 5'!AB81,'March 6'!AB81,'March 7'!AB81,'April 8'!AB81,'April 9'!AB81,'May 10'!AB81,'May 11'!AB81,'June 12'!AB81,'June 13'!AB81,'July 14'!AB81,'July 15'!AB81,'August 16'!AB81,'August 17'!AB81,'August 18'!AB81,'September 19'!AB81,'September 20'!AB81,'October 21'!AB81,'October 22'!AB81,'November 23'!AB81,'November 24'!AB81,'December 25'!AB81,'December 26'!AB81))</f>
        <v>0</v>
      </c>
      <c r="P81" s="601" t="n">
        <v>108</v>
      </c>
      <c r="Q81" s="601" t="n">
        <f aca="false">IF(D81=1,(48),IF(D81=0.9,(43),IF(D81&lt;0.9,0)))</f>
        <v>0</v>
      </c>
      <c r="R81" s="578" t="n">
        <f aca="false">P81+Q81</f>
        <v>108</v>
      </c>
      <c r="S81" s="579" t="n">
        <f aca="false">R81-M81</f>
        <v>108</v>
      </c>
      <c r="U81" s="580" t="n">
        <f aca="false">'January 1'!A81*('January 1'!I81*80)+'January 2'!A81*('January 2'!I81*80)+'February 3'!A81*('February 3'!I81*80)+'February 4'!A81*('February 4'!I81*80)+'March 5'!A81*('March 5'!I81*80)+'March 6'!A81*('March 6'!I81*80)+'March 7'!A81*('March 7'!I81*80)+'April 8'!A81*('April 8'!I81*80)+'April 9'!A81*('April 9'!I81*80)+'May 10'!A81*('May 10'!I81*80)+'May 11'!A81*('May 11'!I81*80)+'June 12'!A81*('June 12'!I81*80)+'June 13'!A81*('June 13'!I81*80)+'July 14'!A81*('July 14'!I81*80)+'July 15'!A81*('July 15'!I81*80)+'August 16'!A81*('August 16'!I81*80)+'August 17'!A81*('August 17'!I81*80)+'August 18'!A81*('August 18'!I81*80)+'September 19'!A81*('September 19'!I81*80)+'September 20'!A81*('September 20'!I81*80)+'October 21'!A81*('October 21'!I81*80)+'October 22'!A81*('October 22'!I81*80)+'November 23'!A81*('November 23'!I81*80)+'November 24'!A81*('November 24'!I81*80)+'December 25'!A81*('December 25'!I81*80)+'December 26'!A81*('December 26'!I81*80)</f>
        <v>43680</v>
      </c>
      <c r="V81" s="518" t="n">
        <f aca="false">'January 1'!AD81+'January 2'!AD81+'February 3'!AD81+'February 4'!AD81+'March 5'!AD81+'March 6'!AD81+'March 7'!AD81+'April 8'!AD81+'April 9'!AD81+'May 10'!AD81+'May 11'!AD81+'June 12'!AD81+'June 13'!AD81+'July 14'!AD81+'July 15'!AD81+'August 16'!AD81+'August 17'!AD81+'August 18'!AD81+'September 19'!AD81+'September 20'!AD81+'October 21'!AD81+'October 22'!AD81+'November 23'!AD81+'November 24'!AD81+'December 25'!AD81+'December 26'!AD81</f>
        <v>43680</v>
      </c>
      <c r="W81" s="517" t="n">
        <f aca="false">'January 1'!AC81+'January 2'!AC81+'February 3'!AC81+'February 4'!AC81+'March 5'!AC81+'March 6'!AC81+'March 7'!AC81+'April 8'!AC81+'April 9'!AC81+'May 10'!AC81+'May 11'!AC81+'June 12'!AC81+'June 13'!AC81+'July 14'!AC81+'July 15'!AC81+'August 16'!AC81+'August 17'!AC81+'August 18'!AC81+'September 19'!AC81+'September 20'!AC81+'October 21'!AC81+'October 22'!AC81+'November 23'!AC81+'November 24'!AC81+'December 25'!AC81+'December 26'!AC81</f>
        <v>0</v>
      </c>
      <c r="X81" s="259" t="n">
        <f aca="false">W81+V81</f>
        <v>43680</v>
      </c>
      <c r="Y81" s="163" t="n">
        <f aca="false">U81-X81</f>
        <v>0</v>
      </c>
      <c r="Z81" s="163" t="n">
        <f aca="false">Y81*$Z$22</f>
        <v>0</v>
      </c>
      <c r="AA81" s="581" t="n">
        <f aca="false">Z81+Y81</f>
        <v>0</v>
      </c>
    </row>
    <row r="82" customFormat="false" ht="10.8" hidden="false" customHeight="true" outlineLevel="0" collapsed="false">
      <c r="A82" s="596" t="n">
        <f aca="false">'Master Pay Period 1'!F82</f>
        <v>0</v>
      </c>
      <c r="B82" s="465" t="n">
        <f aca="false">'Master Pay Period 1'!G82</f>
        <v>0</v>
      </c>
      <c r="C82" s="465" t="n">
        <f aca="false">'Master Pay Period 1'!H82</f>
        <v>0</v>
      </c>
      <c r="D82" s="597"/>
      <c r="I82" s="269"/>
      <c r="J82" s="269"/>
      <c r="K82" s="576"/>
      <c r="L82" s="269"/>
      <c r="M82" s="600"/>
      <c r="N82" s="288"/>
      <c r="O82" s="578"/>
      <c r="P82" s="602"/>
      <c r="Q82" s="299"/>
      <c r="S82" s="579"/>
      <c r="U82" s="580"/>
      <c r="AA82" s="581"/>
    </row>
    <row r="83" customFormat="false" ht="10.8" hidden="false" customHeight="true" outlineLevel="0" collapsed="false">
      <c r="A83" s="596" t="n">
        <f aca="false">'Master Pay Period 1'!F83</f>
        <v>0</v>
      </c>
      <c r="B83" s="465" t="str">
        <f aca="false">'Master Pay Period 1'!G83</f>
        <v>RRT</v>
      </c>
      <c r="C83" s="465" t="str">
        <f aca="false">'Master Pay Period 1'!H83</f>
        <v>7p-7:30a</v>
      </c>
      <c r="D83" s="597" t="n">
        <f aca="false">'Master Pay Period 1'!I83</f>
        <v>0.45</v>
      </c>
      <c r="E83" s="290" t="n">
        <f aca="false">J83/2080</f>
        <v>0.45</v>
      </c>
      <c r="F83" s="598" t="n">
        <f aca="false">H83/2080</f>
        <v>0.45</v>
      </c>
      <c r="G83" s="599" t="n">
        <f aca="false">2080*D83</f>
        <v>936</v>
      </c>
      <c r="H83" s="578" t="n">
        <f aca="false">M83+J83+N83</f>
        <v>936</v>
      </c>
      <c r="I83" s="269" t="n">
        <f aca="false">G83-H83</f>
        <v>0</v>
      </c>
      <c r="J83" s="269" t="n">
        <f aca="false">SUM('January 1'!K83,'January 2'!K83,'February 3'!K83,'February 4'!K83,'March 5'!K83,'March 6'!K83,'March 7'!K83,'April 8'!K83,'April 9'!K83,'May 10'!K83,'May 11'!K83,'June 12'!K83,'June 13'!K83,'July 14'!K83,'July 15'!K83,'August 16'!K83,'August 17'!K83,'August 18'!K83,'September 19'!K83,'September 20'!K83,'October 21'!K83,'October 22'!K83,'November 23'!K83,'November 24'!K83,'December 25'!K83,'December 26'!K83)</f>
        <v>936</v>
      </c>
      <c r="K83" s="576" t="n">
        <f aca="false">'January 1'!L83+'January 2'!L83+'February 3'!L83+'February 4'!L83+'March 5'!L83+'March 6'!L83+'March 7'!L83+'April 8'!L83+'April 9'!L83+'May 10'!L83+'May 11'!L83+'June 12'!L83+'June 13'!L83+'July 14'!L83+'July 15'!L83+'August 16'!L83+'August 17'!L83+'August 18'!L83+'September 19'!L83+'September 20'!L83+'October 21'!L83+'October 22'!L83+'November 23'!L83+'November 24'!L83+'December 25'!L83+'December 26'!L83</f>
        <v>0</v>
      </c>
      <c r="L83" s="269"/>
      <c r="M83" s="600" t="n">
        <f aca="false">-SUM('January 1'!B83,'January 2'!B83,'February 3'!B83,'February 4'!B83,'March 5'!B83,'March 6'!B83,'March 7'!B83,'April 8'!B83,'April 9'!B83,'May 10'!B83,'May 11'!B83,'June 12'!B83,'June 13'!B83,'July 14'!B83,'July 15'!B83,'August 16'!B83,'August 17'!B83,'August 18'!B83,'September 19'!B83,'September 20'!B83,'October 21'!B83,'October 22'!B83,'November 23'!B83,'November 24'!B83,'December 25'!B83,'December 26'!B83)</f>
        <v>-0</v>
      </c>
      <c r="N83" s="288" t="n">
        <f aca="false">-('October 21'!C83+'October 22'!C83+'November 24'!C83+'January 1'!C83+'January 2'!C83+'February 3'!C83+'February 4'!C83+'March 5'!C83+'March 6'!C83+'March 7'!C83+'April 8'!C83+'April 9'!C83+'May 10'!C83+'May 11'!C83+'June 12'!C83+'June 13'!C83+'July 14'!C83+'July 15'!C83+'August 16'!C83+'August 17'!C83+'August 18'!C83+'September 19'!C83+'September 20'!C83+'December 25'!C83+'November 23'!C83+'December 26'!C83)</f>
        <v>-0</v>
      </c>
      <c r="O83" s="578" t="n">
        <f aca="false">SUM(SUM('January 1'!AB83,'January 2'!AB83,'February 3'!AB83,'February 4'!AB83,'March 5'!AB83,'March 6'!AB83,'March 7'!AB83,'April 8'!AB83,'April 9'!AB83,'May 10'!AB83,'May 11'!AB83,'June 12'!AB83,'June 13'!AB83,'July 14'!AB83,'July 15'!AB83,'August 16'!AB83,'August 17'!AB83,'August 18'!AB83,'September 19'!AB83,'September 20'!AB83,'October 21'!AB83,'October 22'!AB83,'November 23'!AB83,'November 24'!AB83,'December 25'!AB83,'December 26'!AB83))</f>
        <v>0</v>
      </c>
      <c r="P83" s="601" t="n">
        <f aca="false">J83*0.0659</f>
        <v>61.6824</v>
      </c>
      <c r="Q83" s="601" t="n">
        <f aca="false">IF(D83=1,(48),IF(D83=0.9,(43),IF(D83&lt;0.9,0)))</f>
        <v>0</v>
      </c>
      <c r="R83" s="578" t="n">
        <f aca="false">P83+Q83</f>
        <v>61.6824</v>
      </c>
      <c r="S83" s="579" t="n">
        <f aca="false">R83-M83</f>
        <v>61.6824</v>
      </c>
      <c r="U83" s="580" t="n">
        <f aca="false">'January 1'!A83*('January 1'!I83*80)+'January 2'!A83*('January 2'!I83*80)+'February 3'!A83*('February 3'!I83*80)+'February 4'!A83*('February 4'!I83*80)+'March 5'!A83*('March 5'!I83*80)+'March 6'!A83*('March 6'!I83*80)+'March 7'!A83*('March 7'!I83*80)+'April 8'!A83*('April 8'!I83*80)+'April 9'!A83*('April 9'!I83*80)+'May 10'!A83*('May 10'!I83*80)+'May 11'!A83*('May 11'!I83*80)+'June 12'!A83*('June 12'!I83*80)+'June 13'!A83*('June 13'!I83*80)+'July 14'!A83*('July 14'!I83*80)+'July 15'!A83*('July 15'!I83*80)+'August 16'!A83*('August 16'!I83*80)+'August 17'!A83*('August 17'!I83*80)+'August 18'!A83*('August 18'!I83*80)+'September 19'!A83*('September 19'!I83*80)+'September 20'!A83*('September 20'!I83*80)+'October 21'!A83*('October 21'!I83*80)+'October 22'!A83*('October 22'!I83*80)+'November 23'!A83*('November 23'!I83*80)+'November 24'!A83*('November 24'!I83*80)+'December 25'!A83*('December 25'!I83*80)+'December 26'!A83*('December 26'!I83*80)</f>
        <v>26208</v>
      </c>
      <c r="V83" s="518" t="n">
        <f aca="false">'January 1'!AD83+'January 2'!AD83+'February 3'!AD83+'February 4'!AD83+'March 5'!AD83+'March 6'!AD83+'March 7'!AD83+'April 8'!AD83+'April 9'!AD83+'May 10'!AD83+'May 11'!AD83+'June 12'!AD83+'June 13'!AD83+'July 14'!AD83+'July 15'!AD83+'August 16'!AD83+'August 17'!AD83+'August 18'!AD83+'September 19'!AD83+'September 20'!AD83+'October 21'!AD83+'October 22'!AD83+'November 23'!AD83+'November 24'!AD83+'December 25'!AD83+'December 26'!AD83</f>
        <v>26208</v>
      </c>
      <c r="W83" s="517" t="n">
        <f aca="false">'January 1'!AC83+'January 2'!AC83+'February 3'!AC83+'February 4'!AC83+'March 5'!AC83+'March 6'!AC83+'March 7'!AC83+'April 8'!AC83+'April 9'!AC83+'May 10'!AC83+'May 11'!AC83+'June 12'!AC83+'June 13'!AC83+'July 14'!AC83+'July 15'!AC83+'August 16'!AC83+'August 17'!AC83+'August 18'!AC83+'September 19'!AC83+'September 20'!AC83+'October 21'!AC83+'October 22'!AC83+'November 23'!AC83+'November 24'!AC83+'December 25'!AC83+'December 26'!AC83</f>
        <v>0</v>
      </c>
      <c r="X83" s="259" t="n">
        <f aca="false">W83+V83</f>
        <v>26208</v>
      </c>
      <c r="Y83" s="163" t="n">
        <f aca="false">U83-X83</f>
        <v>0</v>
      </c>
      <c r="Z83" s="163" t="n">
        <f aca="false">Y83*$Z$22</f>
        <v>0</v>
      </c>
      <c r="AA83" s="581" t="n">
        <f aca="false">Z83+Y83</f>
        <v>0</v>
      </c>
    </row>
    <row r="84" customFormat="false" ht="10.8" hidden="false" customHeight="true" outlineLevel="0" collapsed="false">
      <c r="A84" s="596" t="n">
        <f aca="false">'Master Pay Period 1'!F84</f>
        <v>0</v>
      </c>
      <c r="B84" s="465" t="n">
        <f aca="false">'Master Pay Period 1'!G84</f>
        <v>0</v>
      </c>
      <c r="C84" s="465" t="n">
        <f aca="false">'Master Pay Period 1'!H84</f>
        <v>0</v>
      </c>
      <c r="D84" s="597"/>
      <c r="I84" s="269"/>
      <c r="J84" s="269"/>
      <c r="K84" s="576"/>
      <c r="L84" s="269"/>
      <c r="M84" s="600"/>
      <c r="N84" s="288"/>
      <c r="O84" s="578"/>
      <c r="P84" s="602"/>
      <c r="Q84" s="299"/>
      <c r="S84" s="579"/>
      <c r="U84" s="580"/>
      <c r="AA84" s="581"/>
    </row>
    <row r="85" customFormat="false" ht="10.8" hidden="false" customHeight="true" outlineLevel="0" collapsed="false">
      <c r="A85" s="596" t="n">
        <f aca="false">'Master Pay Period 1'!F85</f>
        <v>0</v>
      </c>
      <c r="B85" s="465" t="str">
        <f aca="false">'Master Pay Period 1'!G85</f>
        <v>RRT</v>
      </c>
      <c r="C85" s="465" t="str">
        <f aca="false">'Master Pay Period 1'!H85</f>
        <v>7p-7:30a</v>
      </c>
      <c r="D85" s="597" t="n">
        <f aca="false">'Master Pay Period 1'!I85</f>
        <v>0.9</v>
      </c>
      <c r="E85" s="290" t="n">
        <f aca="false">J85/2080</f>
        <v>0.9</v>
      </c>
      <c r="F85" s="598" t="n">
        <f aca="false">H85/2080</f>
        <v>0.9</v>
      </c>
      <c r="G85" s="599" t="n">
        <f aca="false">2080*D85</f>
        <v>1872</v>
      </c>
      <c r="H85" s="578" t="n">
        <f aca="false">M85+J85+N85</f>
        <v>1872</v>
      </c>
      <c r="I85" s="269" t="n">
        <f aca="false">G85-H85</f>
        <v>0</v>
      </c>
      <c r="J85" s="269" t="n">
        <f aca="false">SUM('January 1'!K85,'January 2'!K85,'February 3'!K85,'February 4'!K85,'March 5'!K85,'March 6'!K85,'March 7'!K85,'April 8'!K85,'April 9'!K85,'May 10'!K85,'May 11'!K85,'June 12'!K85,'June 13'!K85,'July 14'!K85,'July 15'!K85,'August 16'!K85,'August 17'!K85,'August 18'!K85,'September 19'!K85,'September 20'!K85,'October 21'!K85,'October 22'!K85,'November 23'!K85,'November 24'!K85,'December 25'!K85,'December 26'!K85)</f>
        <v>1872</v>
      </c>
      <c r="K85" s="576" t="n">
        <f aca="false">'January 1'!L85+'January 2'!L85+'February 3'!L85+'February 4'!L85+'March 5'!L85+'March 6'!L85+'March 7'!L85+'April 8'!L85+'April 9'!L85+'May 10'!L85+'May 11'!L85+'June 12'!L85+'June 13'!L85+'July 14'!L85+'July 15'!L85+'August 16'!L85+'August 17'!L85+'August 18'!L85+'September 19'!L85+'September 20'!L85+'October 21'!L85+'October 22'!L85+'November 23'!L85+'November 24'!L85+'December 25'!L85+'December 26'!L85</f>
        <v>0</v>
      </c>
      <c r="L85" s="269"/>
      <c r="M85" s="600" t="n">
        <f aca="false">-SUM('January 1'!B85,'January 2'!B85,'February 3'!B85,'February 4'!B85,'March 5'!B85,'March 6'!B85,'March 7'!B85,'April 8'!B85,'April 9'!B85,'May 10'!B85,'May 11'!B85,'June 12'!B85,'June 13'!B85,'July 14'!B85,'July 15'!B85,'August 16'!B85,'August 17'!B85,'August 18'!B85,'September 19'!B85,'September 20'!B85,'October 21'!B85,'October 22'!B85,'November 23'!B85,'November 24'!B85,'December 25'!B85,'December 26'!B85)</f>
        <v>-0</v>
      </c>
      <c r="N85" s="288" t="n">
        <f aca="false">-('October 21'!C85+'October 22'!C85+'November 24'!C85+'January 1'!C85+'January 2'!C85+'February 3'!C85+'February 4'!C85+'March 5'!C85+'March 6'!C85+'March 7'!C85+'April 8'!C85+'April 9'!C85+'May 10'!C85+'May 11'!C85+'June 12'!C85+'June 13'!C85+'July 14'!C85+'July 15'!C85+'August 16'!C85+'August 17'!C85+'August 18'!C85+'September 19'!C85+'September 20'!C85+'December 25'!C85+'November 23'!C85+'December 26'!C85)</f>
        <v>-0</v>
      </c>
      <c r="O85" s="578" t="n">
        <f aca="false">SUM(SUM('January 1'!AB85,'January 2'!AB85,'February 3'!AB85,'February 4'!AB85,'March 5'!AB85,'March 6'!AB85,'March 7'!AB85,'April 8'!AB85,'April 9'!AB85,'May 10'!AB85,'May 11'!AB85,'June 12'!AB85,'June 13'!AB85,'July 14'!AB85,'July 15'!AB85,'August 16'!AB85,'August 17'!AB85,'August 18'!AB85,'September 19'!AB85,'September 20'!AB85,'October 21'!AB85,'October 22'!AB85,'November 23'!AB85,'November 24'!AB85,'December 25'!AB85,'December 26'!AB85))</f>
        <v>0</v>
      </c>
      <c r="P85" s="601" t="n">
        <f aca="false">J85*0.0659</f>
        <v>123.3648</v>
      </c>
      <c r="Q85" s="601" t="n">
        <f aca="false">IF(D85=1,(48),IF(D85=0.9,(43),IF(D85&lt;0.9,0)))</f>
        <v>43</v>
      </c>
      <c r="R85" s="578" t="n">
        <f aca="false">P85+Q85</f>
        <v>166.3648</v>
      </c>
      <c r="S85" s="579" t="n">
        <f aca="false">R85-M85</f>
        <v>166.3648</v>
      </c>
      <c r="U85" s="580" t="n">
        <f aca="false">'January 1'!A85*('January 1'!I85*80)+'January 2'!A85*('January 2'!I85*80)+'February 3'!A85*('February 3'!I85*80)+'February 4'!A85*('February 4'!I85*80)+'March 5'!A85*('March 5'!I85*80)+'March 6'!A85*('March 6'!I85*80)+'March 7'!A85*('March 7'!I85*80)+'April 8'!A85*('April 8'!I85*80)+'April 9'!A85*('April 9'!I85*80)+'May 10'!A85*('May 10'!I85*80)+'May 11'!A85*('May 11'!I85*80)+'June 12'!A85*('June 12'!I85*80)+'June 13'!A85*('June 13'!I85*80)+'July 14'!A85*('July 14'!I85*80)+'July 15'!A85*('July 15'!I85*80)+'August 16'!A85*('August 16'!I85*80)+'August 17'!A85*('August 17'!I85*80)+'August 18'!A85*('August 18'!I85*80)+'September 19'!A85*('September 19'!I85*80)+'September 20'!A85*('September 20'!I85*80)+'October 21'!A85*('October 21'!I85*80)+'October 22'!A85*('October 22'!I85*80)+'November 23'!A85*('November 23'!I85*80)+'November 24'!A85*('November 24'!I85*80)+'December 25'!A85*('December 25'!I85*80)+'December 26'!A85*('December 26'!I85*80)</f>
        <v>52416</v>
      </c>
      <c r="V85" s="518" t="n">
        <f aca="false">'January 1'!AD85+'January 2'!AD85+'February 3'!AD85+'February 4'!AD85+'March 5'!AD85+'March 6'!AD85+'March 7'!AD85+'April 8'!AD85+'April 9'!AD85+'May 10'!AD85+'May 11'!AD85+'June 12'!AD85+'June 13'!AD85+'July 14'!AD85+'July 15'!AD85+'August 16'!AD85+'August 17'!AD85+'August 18'!AD85+'September 19'!AD85+'September 20'!AD85+'October 21'!AD85+'October 22'!AD85+'November 23'!AD85+'November 24'!AD85+'December 25'!AD85+'December 26'!AD85</f>
        <v>52416</v>
      </c>
      <c r="W85" s="517" t="n">
        <f aca="false">'January 1'!AC85+'January 2'!AC85+'February 3'!AC85+'February 4'!AC85+'March 5'!AC85+'March 6'!AC85+'March 7'!AC85+'April 8'!AC85+'April 9'!AC85+'May 10'!AC85+'May 11'!AC85+'June 12'!AC85+'June 13'!AC85+'July 14'!AC85+'July 15'!AC85+'August 16'!AC85+'August 17'!AC85+'August 18'!AC85+'September 19'!AC85+'September 20'!AC85+'October 21'!AC85+'October 22'!AC85+'November 23'!AC85+'November 24'!AC85+'December 25'!AC85+'December 26'!AC85</f>
        <v>0</v>
      </c>
      <c r="X85" s="259" t="n">
        <f aca="false">W85+V85</f>
        <v>52416</v>
      </c>
      <c r="Y85" s="163" t="n">
        <f aca="false">U85-X85</f>
        <v>0</v>
      </c>
      <c r="Z85" s="163" t="n">
        <f aca="false">Y85*$Z$22</f>
        <v>0</v>
      </c>
      <c r="AA85" s="581" t="n">
        <f aca="false">Z85+Y85</f>
        <v>0</v>
      </c>
    </row>
    <row r="86" customFormat="false" ht="10.8" hidden="false" customHeight="true" outlineLevel="0" collapsed="false">
      <c r="A86" s="596" t="n">
        <f aca="false">'Master Pay Period 1'!F86</f>
        <v>0</v>
      </c>
      <c r="B86" s="465" t="n">
        <f aca="false">'Master Pay Period 1'!G86</f>
        <v>0</v>
      </c>
      <c r="C86" s="465" t="n">
        <f aca="false">'Master Pay Period 1'!H86</f>
        <v>0</v>
      </c>
      <c r="D86" s="597"/>
      <c r="I86" s="269"/>
      <c r="J86" s="269"/>
      <c r="K86" s="576"/>
      <c r="L86" s="269"/>
      <c r="M86" s="600"/>
      <c r="N86" s="288"/>
      <c r="O86" s="578"/>
      <c r="P86" s="602"/>
      <c r="Q86" s="299"/>
      <c r="S86" s="579"/>
      <c r="U86" s="580"/>
      <c r="AA86" s="581"/>
    </row>
    <row r="87" customFormat="false" ht="10.8" hidden="false" customHeight="true" outlineLevel="0" collapsed="false">
      <c r="A87" s="596" t="n">
        <f aca="false">'Master Pay Period 1'!F87</f>
        <v>0</v>
      </c>
      <c r="B87" s="465" t="str">
        <f aca="false">'Master Pay Period 1'!G87</f>
        <v>RRT</v>
      </c>
      <c r="C87" s="465" t="str">
        <f aca="false">'Master Pay Period 1'!H87</f>
        <v>7p-7:30a</v>
      </c>
      <c r="D87" s="597" t="n">
        <f aca="false">'Master Pay Period 1'!I87</f>
        <v>0.75</v>
      </c>
      <c r="E87" s="290" t="n">
        <f aca="false">J87/2080</f>
        <v>0.75</v>
      </c>
      <c r="F87" s="598" t="n">
        <f aca="false">H87/2080</f>
        <v>0.75</v>
      </c>
      <c r="G87" s="599" t="n">
        <f aca="false">2080*D87</f>
        <v>1560</v>
      </c>
      <c r="H87" s="578" t="n">
        <f aca="false">M87+J87+N87</f>
        <v>1560</v>
      </c>
      <c r="I87" s="269" t="n">
        <f aca="false">G87-H87</f>
        <v>0</v>
      </c>
      <c r="J87" s="269" t="n">
        <f aca="false">SUM('January 1'!K87,'January 2'!K87,'February 3'!K87,'February 4'!K87,'March 5'!K87,'March 6'!K87,'March 7'!K87,'April 8'!K87,'April 9'!K87,'May 10'!K87,'May 11'!K87,'June 12'!K87,'June 13'!K87,'July 14'!K87,'July 15'!K87,'August 16'!K87,'August 17'!K87,'August 18'!K87,'September 19'!K87,'September 20'!K87,'October 21'!K87,'October 22'!K87,'November 23'!K87,'November 24'!K87,'December 25'!K87,'December 26'!K87)</f>
        <v>1560</v>
      </c>
      <c r="K87" s="576" t="n">
        <f aca="false">'January 1'!L87+'January 2'!L87+'February 3'!L87+'February 4'!L87+'March 5'!L87+'March 6'!L87+'March 7'!L87+'April 8'!L87+'April 9'!L87+'May 10'!L87+'May 11'!L87+'June 12'!L87+'June 13'!L87+'July 14'!L87+'July 15'!L87+'August 16'!L87+'August 17'!L87+'August 18'!L87+'September 19'!L87+'September 20'!L87+'October 21'!L87+'October 22'!L87+'November 23'!L87+'November 24'!L87+'December 25'!L87+'December 26'!L87</f>
        <v>0</v>
      </c>
      <c r="L87" s="269"/>
      <c r="M87" s="600" t="n">
        <f aca="false">-SUM('January 1'!B87,'January 2'!B87,'February 3'!B87,'February 4'!B87,'March 5'!B87,'March 6'!B87,'March 7'!B87,'April 8'!B87,'April 9'!B87,'May 10'!B87,'May 11'!B87,'June 12'!B87,'June 13'!B87,'July 14'!B87,'July 15'!B87,'August 16'!B87,'August 17'!B87,'August 18'!B87,'September 19'!B87,'September 20'!B87,'October 21'!B87,'October 22'!B87,'November 23'!B87,'November 24'!B87,'December 25'!B87,'December 26'!B87)</f>
        <v>-0</v>
      </c>
      <c r="N87" s="288" t="n">
        <f aca="false">-('October 21'!C87+'October 22'!C87+'November 24'!C87+'January 1'!C87+'January 2'!C87+'February 3'!C87+'February 4'!C87+'March 5'!C87+'March 6'!C87+'March 7'!C87+'April 8'!C87+'April 9'!C87+'May 10'!C87+'May 11'!C87+'June 12'!C87+'June 13'!C87+'July 14'!C87+'July 15'!C87+'August 16'!C87+'August 17'!C87+'August 18'!C87+'September 19'!C87+'September 20'!C87+'December 25'!C87+'November 23'!C87+'December 26'!C87)</f>
        <v>-0</v>
      </c>
      <c r="O87" s="578" t="n">
        <f aca="false">SUM(SUM('January 1'!AB87,'January 2'!AB87,'February 3'!AB87,'February 4'!AB87,'March 5'!AB87,'March 6'!AB87,'March 7'!AB87,'April 8'!AB87,'April 9'!AB87,'May 10'!AB87,'May 11'!AB87,'June 12'!AB87,'June 13'!AB87,'July 14'!AB87,'July 15'!AB87,'August 16'!AB87,'August 17'!AB87,'August 18'!AB87,'September 19'!AB87,'September 20'!AB87,'October 21'!AB87,'October 22'!AB87,'November 23'!AB87,'November 24'!AB87,'December 25'!AB87,'December 26'!AB87))</f>
        <v>0</v>
      </c>
      <c r="P87" s="601" t="n">
        <v>108</v>
      </c>
      <c r="Q87" s="601" t="n">
        <f aca="false">IF(D87=1,(48),IF(D87=0.9,(43),IF(D87&lt;0.9,0)))</f>
        <v>0</v>
      </c>
      <c r="R87" s="578" t="n">
        <f aca="false">P87+Q87</f>
        <v>108</v>
      </c>
      <c r="S87" s="579" t="n">
        <f aca="false">R87-M87</f>
        <v>108</v>
      </c>
      <c r="U87" s="580" t="n">
        <f aca="false">'January 1'!A87*('January 1'!I87*80)+'January 2'!A87*('January 2'!I87*80)+'February 3'!A87*('February 3'!I87*80)+'February 4'!A87*('February 4'!I87*80)+'March 5'!A87*('March 5'!I87*80)+'March 6'!A87*('March 6'!I87*80)+'March 7'!A87*('March 7'!I87*80)+'April 8'!A87*('April 8'!I87*80)+'April 9'!A87*('April 9'!I87*80)+'May 10'!A87*('May 10'!I87*80)+'May 11'!A87*('May 11'!I87*80)+'June 12'!A87*('June 12'!I87*80)+'June 13'!A87*('June 13'!I87*80)+'July 14'!A87*('July 14'!I87*80)+'July 15'!A87*('July 15'!I87*80)+'August 16'!A87*('August 16'!I87*80)+'August 17'!A87*('August 17'!I87*80)+'August 18'!A87*('August 18'!I87*80)+'September 19'!A87*('September 19'!I87*80)+'September 20'!A87*('September 20'!I87*80)+'October 21'!A87*('October 21'!I87*80)+'October 22'!A87*('October 22'!I87*80)+'November 23'!A87*('November 23'!I87*80)+'November 24'!A87*('November 24'!I87*80)+'December 25'!A87*('December 25'!I87*80)+'December 26'!A87*('December 26'!I87*80)</f>
        <v>43680</v>
      </c>
      <c r="V87" s="518" t="n">
        <f aca="false">'January 1'!AD87+'January 2'!AD87+'February 3'!AD87+'February 4'!AD87+'March 5'!AD87+'March 6'!AD87+'March 7'!AD87+'April 8'!AD87+'April 9'!AD87+'May 10'!AD87+'May 11'!AD87+'June 12'!AD87+'June 13'!AD87+'July 14'!AD87+'July 15'!AD87+'August 16'!AD87+'August 17'!AD87+'August 18'!AD87+'September 19'!AD87+'September 20'!AD87+'October 21'!AD87+'October 22'!AD87+'November 23'!AD87+'November 24'!AD87+'December 25'!AD87+'December 26'!AD87</f>
        <v>43680</v>
      </c>
      <c r="W87" s="517" t="n">
        <f aca="false">'January 1'!AC87+'January 2'!AC87+'February 3'!AC87+'February 4'!AC87+'March 5'!AC87+'March 6'!AC87+'March 7'!AC87+'April 8'!AC87+'April 9'!AC87+'May 10'!AC87+'May 11'!AC87+'June 12'!AC87+'June 13'!AC87+'July 14'!AC87+'July 15'!AC87+'August 16'!AC87+'August 17'!AC87+'August 18'!AC87+'September 19'!AC87+'September 20'!AC87+'October 21'!AC87+'October 22'!AC87+'November 23'!AC87+'November 24'!AC87+'December 25'!AC87+'December 26'!AC87</f>
        <v>0</v>
      </c>
      <c r="X87" s="259" t="n">
        <f aca="false">W87+V87</f>
        <v>43680</v>
      </c>
      <c r="Y87" s="163" t="n">
        <f aca="false">U87-X87</f>
        <v>0</v>
      </c>
      <c r="Z87" s="163" t="n">
        <f aca="false">Y87*$Z$22</f>
        <v>0</v>
      </c>
      <c r="AA87" s="581" t="n">
        <f aca="false">Z87+Y87</f>
        <v>0</v>
      </c>
    </row>
    <row r="88" customFormat="false" ht="10.8" hidden="false" customHeight="true" outlineLevel="0" collapsed="false">
      <c r="A88" s="596" t="n">
        <f aca="false">'Master Pay Period 1'!F88</f>
        <v>0</v>
      </c>
      <c r="B88" s="465" t="n">
        <f aca="false">'Master Pay Period 1'!G88</f>
        <v>0</v>
      </c>
      <c r="C88" s="465" t="n">
        <f aca="false">'Master Pay Period 1'!H88</f>
        <v>0</v>
      </c>
      <c r="D88" s="597"/>
      <c r="I88" s="258"/>
      <c r="J88" s="269"/>
      <c r="K88" s="576"/>
      <c r="L88" s="258"/>
      <c r="M88" s="600"/>
      <c r="N88" s="288"/>
      <c r="O88" s="578"/>
      <c r="P88" s="602"/>
      <c r="Q88" s="299"/>
      <c r="S88" s="579"/>
      <c r="U88" s="580"/>
      <c r="AA88" s="581"/>
    </row>
    <row r="89" customFormat="false" ht="10.8" hidden="false" customHeight="true" outlineLevel="0" collapsed="false">
      <c r="A89" s="596" t="n">
        <f aca="false">'Master Pay Period 1'!F89</f>
        <v>0</v>
      </c>
      <c r="B89" s="465" t="str">
        <f aca="false">'Master Pay Period 1'!G89</f>
        <v>RRT</v>
      </c>
      <c r="C89" s="465" t="str">
        <f aca="false">'Master Pay Period 1'!H89</f>
        <v>7p-7:30a</v>
      </c>
      <c r="D89" s="597" t="n">
        <f aca="false">'Master Pay Period 1'!I89</f>
        <v>0.45</v>
      </c>
      <c r="E89" s="290" t="n">
        <f aca="false">J89/2080</f>
        <v>0.45</v>
      </c>
      <c r="F89" s="598" t="n">
        <f aca="false">H89/2080</f>
        <v>0.45</v>
      </c>
      <c r="G89" s="599" t="n">
        <f aca="false">2080*D89</f>
        <v>936</v>
      </c>
      <c r="H89" s="578" t="n">
        <f aca="false">M89+J89+N89</f>
        <v>936</v>
      </c>
      <c r="I89" s="269" t="n">
        <f aca="false">G89-H89</f>
        <v>0</v>
      </c>
      <c r="J89" s="269" t="n">
        <f aca="false">SUM('January 1'!K89,'January 2'!K89,'February 3'!K89,'February 4'!K89,'March 5'!K89,'March 6'!K89,'March 7'!K89,'April 8'!K89,'April 9'!K89,'May 10'!K89,'May 11'!K89,'June 12'!K89,'June 13'!K89,'July 14'!K89,'July 15'!K89,'August 16'!K89,'August 17'!K89,'August 18'!K89,'September 19'!K89,'September 20'!K89,'October 21'!K89,'October 22'!K89,'November 23'!K89,'November 24'!K89,'December 25'!K89,'December 26'!K89)</f>
        <v>936</v>
      </c>
      <c r="K89" s="576" t="n">
        <f aca="false">'January 1'!L89+'January 2'!L89+'February 3'!L89+'February 4'!L89+'March 5'!L89+'March 6'!L89+'March 7'!L89+'April 8'!L89+'April 9'!L89+'May 10'!L89+'May 11'!L89+'June 12'!L89+'June 13'!L89+'July 14'!L89+'July 15'!L89+'August 16'!L89+'August 17'!L89+'August 18'!L89+'September 19'!L89+'September 20'!L89+'October 21'!L89+'October 22'!L89+'November 23'!L89+'November 24'!L89+'December 25'!L89+'December 26'!L89</f>
        <v>0</v>
      </c>
      <c r="L89" s="269"/>
      <c r="M89" s="600" t="n">
        <f aca="false">-SUM('January 1'!B89,'January 2'!B89,'February 3'!B89,'February 4'!B89,'March 5'!B89,'March 6'!B89,'March 7'!B89,'April 8'!B89,'April 9'!B89,'May 10'!B89,'May 11'!B89,'June 12'!B89,'June 13'!B89,'July 14'!B89,'July 15'!B89,'August 16'!B89,'August 17'!B89,'August 18'!B89,'September 19'!B89,'September 20'!B89,'October 21'!B89,'October 22'!B89,'November 23'!B89,'November 24'!B89,'December 25'!B89,'December 26'!B89)</f>
        <v>-0</v>
      </c>
      <c r="N89" s="288" t="n">
        <f aca="false">-('October 21'!C89+'October 22'!C89+'November 24'!C89+'January 1'!C89+'January 2'!C89+'February 3'!C89+'February 4'!C89+'March 5'!C89+'March 6'!C89+'March 7'!C89+'April 8'!C89+'April 9'!C89+'May 10'!C89+'May 11'!C89+'June 12'!C89+'June 13'!C89+'July 14'!C89+'July 15'!C89+'August 16'!C89+'August 17'!C89+'August 18'!C89+'September 19'!C89+'September 20'!C89+'December 25'!C89+'November 23'!C89+'December 26'!C89)</f>
        <v>-0</v>
      </c>
      <c r="O89" s="578" t="n">
        <f aca="false">SUM(SUM('January 1'!AB89,'January 2'!AB89,'February 3'!AB89,'February 4'!AB89,'March 5'!AB89,'March 6'!AB89,'March 7'!AB89,'April 8'!AB89,'April 9'!AB89,'May 10'!AB89,'May 11'!AB89,'June 12'!AB89,'June 13'!AB89,'July 14'!AB89,'July 15'!AB89,'August 16'!AB89,'August 17'!AB89,'August 18'!AB89,'September 19'!AB89,'September 20'!AB89,'October 21'!AB89,'October 22'!AB89,'November 23'!AB89,'November 24'!AB89,'December 25'!AB89,'December 26'!AB89))</f>
        <v>0</v>
      </c>
      <c r="P89" s="601" t="n">
        <f aca="false">J89*0.0659</f>
        <v>61.6824</v>
      </c>
      <c r="Q89" s="601" t="n">
        <f aca="false">IF(D89=1,(48),IF(D89=0.9,(43),IF(D89&lt;0.9,0)))</f>
        <v>0</v>
      </c>
      <c r="R89" s="578" t="n">
        <f aca="false">P89+Q89</f>
        <v>61.6824</v>
      </c>
      <c r="S89" s="579" t="n">
        <f aca="false">R89-M89</f>
        <v>61.6824</v>
      </c>
      <c r="U89" s="580" t="n">
        <f aca="false">'January 1'!A89*('January 1'!I89*80)+'January 2'!A89*('January 2'!I89*80)+'February 3'!A89*('February 3'!I89*80)+'February 4'!A89*('February 4'!I89*80)+'March 5'!A89*('March 5'!I89*80)+'March 6'!A89*('March 6'!I89*80)+'March 7'!A89*('March 7'!I89*80)+'April 8'!A89*('April 8'!I89*80)+'April 9'!A89*('April 9'!I89*80)+'May 10'!A89*('May 10'!I89*80)+'May 11'!A89*('May 11'!I89*80)+'June 12'!A89*('June 12'!I89*80)+'June 13'!A89*('June 13'!I89*80)+'July 14'!A89*('July 14'!I89*80)+'July 15'!A89*('July 15'!I89*80)+'August 16'!A89*('August 16'!I89*80)+'August 17'!A89*('August 17'!I89*80)+'August 18'!A89*('August 18'!I89*80)+'September 19'!A89*('September 19'!I89*80)+'September 20'!A89*('September 20'!I89*80)+'October 21'!A89*('October 21'!I89*80)+'October 22'!A89*('October 22'!I89*80)+'November 23'!A89*('November 23'!I89*80)+'November 24'!A89*('November 24'!I89*80)+'December 25'!A89*('December 25'!I89*80)+'December 26'!A89*('December 26'!I89*80)</f>
        <v>26460.72</v>
      </c>
      <c r="V89" s="518" t="n">
        <f aca="false">'January 1'!AD89+'January 2'!AD89+'February 3'!AD89+'February 4'!AD89+'March 5'!AD89+'March 6'!AD89+'March 7'!AD89+'April 8'!AD89+'April 9'!AD89+'May 10'!AD89+'May 11'!AD89+'June 12'!AD89+'June 13'!AD89+'July 14'!AD89+'July 15'!AD89+'August 16'!AD89+'August 17'!AD89+'August 18'!AD89+'September 19'!AD89+'September 20'!AD89+'October 21'!AD89+'October 22'!AD89+'November 23'!AD89+'November 24'!AD89+'December 25'!AD89+'December 26'!AD89</f>
        <v>26460.72</v>
      </c>
      <c r="W89" s="517" t="n">
        <f aca="false">'January 1'!AC89+'January 2'!AC89+'February 3'!AC89+'February 4'!AC89+'March 5'!AC89+'March 6'!AC89+'March 7'!AC89+'April 8'!AC89+'April 9'!AC89+'May 10'!AC89+'May 11'!AC89+'June 12'!AC89+'June 13'!AC89+'July 14'!AC89+'July 15'!AC89+'August 16'!AC89+'August 17'!AC89+'August 18'!AC89+'September 19'!AC89+'September 20'!AC89+'October 21'!AC89+'October 22'!AC89+'November 23'!AC89+'November 24'!AC89+'December 25'!AC89+'December 26'!AC89</f>
        <v>0</v>
      </c>
      <c r="X89" s="259" t="n">
        <f aca="false">W89+V89</f>
        <v>26460.72</v>
      </c>
      <c r="Y89" s="163" t="n">
        <f aca="false">U89-X89</f>
        <v>0</v>
      </c>
      <c r="Z89" s="163" t="n">
        <f aca="false">Y89*$Z$22</f>
        <v>0</v>
      </c>
      <c r="AA89" s="581" t="n">
        <f aca="false">Z89+Y89</f>
        <v>0</v>
      </c>
    </row>
    <row r="90" customFormat="false" ht="10.8" hidden="false" customHeight="true" outlineLevel="0" collapsed="false">
      <c r="A90" s="596" t="n">
        <f aca="false">'Master Pay Period 1'!F90</f>
        <v>0</v>
      </c>
      <c r="B90" s="465" t="n">
        <f aca="false">'Master Pay Period 1'!G90</f>
        <v>0</v>
      </c>
      <c r="C90" s="465" t="n">
        <f aca="false">'Master Pay Period 1'!H90</f>
        <v>0</v>
      </c>
      <c r="D90" s="597"/>
      <c r="I90" s="258"/>
      <c r="J90" s="269"/>
      <c r="K90" s="576"/>
      <c r="L90" s="258"/>
      <c r="M90" s="600"/>
      <c r="N90" s="288"/>
      <c r="O90" s="578"/>
      <c r="P90" s="602"/>
      <c r="Q90" s="299"/>
      <c r="S90" s="579"/>
      <c r="U90" s="580"/>
      <c r="AA90" s="581"/>
    </row>
    <row r="91" customFormat="false" ht="10.8" hidden="false" customHeight="true" outlineLevel="0" collapsed="false">
      <c r="A91" s="596" t="n">
        <f aca="false">'Master Pay Period 1'!F91</f>
        <v>0</v>
      </c>
      <c r="B91" s="465" t="str">
        <f aca="false">'Master Pay Period 1'!G91</f>
        <v>RRT</v>
      </c>
      <c r="C91" s="465" t="str">
        <f aca="false">'Master Pay Period 1'!H91</f>
        <v>7p-7:30a</v>
      </c>
      <c r="D91" s="597" t="n">
        <f aca="false">'Master Pay Period 1'!I91</f>
        <v>0</v>
      </c>
      <c r="E91" s="290" t="n">
        <f aca="false">J91/2080</f>
        <v>0</v>
      </c>
      <c r="F91" s="598" t="n">
        <f aca="false">H91/2080</f>
        <v>0</v>
      </c>
      <c r="G91" s="599" t="n">
        <f aca="false">2080*D91</f>
        <v>0</v>
      </c>
      <c r="H91" s="578" t="n">
        <f aca="false">M91+J91+N91</f>
        <v>0</v>
      </c>
      <c r="I91" s="269" t="n">
        <f aca="false">G91-H91</f>
        <v>0</v>
      </c>
      <c r="J91" s="269" t="n">
        <f aca="false">SUM('January 1'!K91,'January 2'!K91,'February 3'!K91,'February 4'!K91,'March 5'!K91,'March 6'!K91,'March 7'!K91,'April 8'!K91,'April 9'!K91,'May 10'!K91,'May 11'!K91,'June 12'!K91,'June 13'!K91,'July 14'!K91,'July 15'!K91,'August 16'!K91,'August 17'!K91,'August 18'!K91,'September 19'!K91,'September 20'!K91,'October 21'!K91,'October 22'!K91,'November 23'!K91,'November 24'!K91,'December 25'!K91,'December 26'!K91)</f>
        <v>0</v>
      </c>
      <c r="K91" s="576" t="n">
        <f aca="false">'January 1'!L91+'January 2'!L91+'February 3'!L91+'February 4'!L91+'March 5'!L91+'March 6'!L91+'March 7'!L91+'April 8'!L91+'April 9'!L91+'May 10'!L91+'May 11'!L91+'June 12'!L91+'June 13'!L91+'July 14'!L91+'July 15'!L91+'August 16'!L91+'August 17'!L91+'August 18'!L91+'September 19'!L91+'September 20'!L91+'October 21'!L91+'October 22'!L91+'November 23'!L91+'November 24'!L91+'December 25'!L91+'December 26'!L91</f>
        <v>0</v>
      </c>
      <c r="L91" s="269"/>
      <c r="M91" s="600" t="n">
        <f aca="false">-SUM('January 1'!B91,'January 2'!B91,'February 3'!B91,'February 4'!B91,'March 5'!B91,'March 6'!B91,'March 7'!B91,'April 8'!B91,'April 9'!B91,'May 10'!B91,'May 11'!B91,'June 12'!B91,'June 13'!B91,'July 14'!B91,'July 15'!B91,'August 16'!B91,'August 17'!B91,'August 18'!B91,'September 19'!B91,'September 20'!B91,'October 21'!B91,'October 22'!B91,'November 23'!B91,'November 24'!B91,'December 25'!B91,'December 26'!B91)</f>
        <v>-0</v>
      </c>
      <c r="N91" s="288" t="n">
        <f aca="false">-('October 21'!C91+'October 22'!C91+'November 24'!C91+'January 1'!C91+'January 2'!C91+'February 3'!C91+'February 4'!C91+'March 5'!C91+'March 6'!C91+'March 7'!C91+'April 8'!C91+'April 9'!C91+'May 10'!C91+'May 11'!C91+'June 12'!C91+'June 13'!C91+'July 14'!C91+'July 15'!C91+'August 16'!C91+'August 17'!C91+'August 18'!C91+'September 19'!C91+'September 20'!C91+'December 25'!C91+'November 23'!C91+'December 26'!C91)</f>
        <v>-0</v>
      </c>
      <c r="O91" s="578" t="n">
        <f aca="false">SUM(SUM('January 1'!AB91,'January 2'!AB91,'February 3'!AB91,'February 4'!AB91,'March 5'!AB91,'March 6'!AB91,'March 7'!AB91,'April 8'!AB91,'April 9'!AB91,'May 10'!AB91,'May 11'!AB91,'June 12'!AB91,'June 13'!AB91,'July 14'!AB91,'July 15'!AB91,'August 16'!AB91,'August 17'!AB91,'August 18'!AB91,'September 19'!AB91,'September 20'!AB91,'October 21'!AB91,'October 22'!AB91,'November 23'!AB91,'November 24'!AB91,'December 25'!AB91,'December 26'!AB91))</f>
        <v>0</v>
      </c>
      <c r="P91" s="601" t="n">
        <f aca="false">H91*0.0659</f>
        <v>0</v>
      </c>
      <c r="Q91" s="601" t="n">
        <f aca="false">IF(D91=1,(48),IF(D91=0.9,(43),IF(D91&lt;0.9,0)))</f>
        <v>0</v>
      </c>
      <c r="R91" s="578" t="n">
        <f aca="false">P91+Q91</f>
        <v>0</v>
      </c>
      <c r="S91" s="579" t="n">
        <f aca="false">R91-M91</f>
        <v>0</v>
      </c>
      <c r="U91" s="580" t="n">
        <f aca="false">'January 1'!A91*('January 1'!I91*80)+'January 2'!A91*('January 2'!I91*80)+'February 3'!A91*('February 3'!I91*80)+'February 4'!A91*('February 4'!I91*80)+'March 5'!A91*('March 5'!I91*80)+'March 6'!A91*('March 6'!I91*80)+'March 7'!A91*('March 7'!I91*80)+'April 8'!A91*('April 8'!I91*80)+'April 9'!A91*('April 9'!I91*80)+'May 10'!A91*('May 10'!I91*80)+'May 11'!A91*('May 11'!I91*80)+'June 12'!A91*('June 12'!I91*80)+'June 13'!A91*('June 13'!I91*80)+'July 14'!A91*('July 14'!I91*80)+'July 15'!A91*('July 15'!I91*80)+'August 16'!A91*('August 16'!I91*80)+'August 17'!A91*('August 17'!I91*80)+'August 18'!A91*('August 18'!I91*80)+'September 19'!A91*('September 19'!I91*80)+'September 20'!A91*('September 20'!I91*80)+'October 21'!A91*('October 21'!I91*80)+'October 22'!A91*('October 22'!I91*80)+'November 23'!A91*('November 23'!I91*80)+'November 24'!A91*('November 24'!I91*80)+'December 25'!A91*('December 25'!I91*80)+'December 26'!A91*('December 26'!I91*80)</f>
        <v>0</v>
      </c>
      <c r="V91" s="518" t="n">
        <f aca="false">'January 1'!AD91+'January 2'!AD91+'February 3'!AD91+'February 4'!AD91+'March 5'!AD91+'March 6'!AD91+'March 7'!AD91+'April 8'!AD91+'April 9'!AD91+'May 10'!AD91+'May 11'!AD91+'June 12'!AD91+'June 13'!AD91+'July 14'!AD91+'July 15'!AD91+'August 16'!AD91+'August 17'!AD91+'August 18'!AD91+'September 19'!AD91+'September 20'!AD91+'October 21'!AD91+'October 22'!AD91+'November 23'!AD91+'November 24'!AD91+'December 25'!AD91+'December 26'!AD91</f>
        <v>0</v>
      </c>
      <c r="W91" s="517" t="n">
        <f aca="false">'January 1'!AC91+'January 2'!AC91+'February 3'!AC91+'February 4'!AC91+'March 5'!AC91+'March 6'!AC91+'March 7'!AC91+'April 8'!AC91+'April 9'!AC91+'May 10'!AC91+'May 11'!AC91+'June 12'!AC91+'June 13'!AC91+'July 14'!AC91+'July 15'!AC91+'August 16'!AC91+'August 17'!AC91+'August 18'!AC91+'September 19'!AC91+'September 20'!AC91+'October 21'!AC91+'October 22'!AC91+'November 23'!AC91+'November 24'!AC91+'December 25'!AC91+'December 26'!AC91</f>
        <v>0</v>
      </c>
      <c r="X91" s="259" t="n">
        <f aca="false">W91+V91</f>
        <v>0</v>
      </c>
      <c r="Y91" s="163" t="n">
        <f aca="false">U91-X91</f>
        <v>0</v>
      </c>
      <c r="Z91" s="163" t="n">
        <f aca="false">Y91*$Z$22</f>
        <v>0</v>
      </c>
      <c r="AA91" s="581" t="n">
        <f aca="false">Z91+Y91</f>
        <v>0</v>
      </c>
    </row>
    <row r="92" customFormat="false" ht="10.8" hidden="false" customHeight="true" outlineLevel="0" collapsed="false">
      <c r="A92" s="596" t="n">
        <f aca="false">'Master Pay Period 1'!F92</f>
        <v>0</v>
      </c>
      <c r="B92" s="465" t="n">
        <f aca="false">'Master Pay Period 1'!G92</f>
        <v>0</v>
      </c>
      <c r="C92" s="465" t="n">
        <f aca="false">'Master Pay Period 1'!H92</f>
        <v>0</v>
      </c>
      <c r="D92" s="597"/>
      <c r="I92" s="269"/>
      <c r="J92" s="269"/>
      <c r="K92" s="576"/>
      <c r="L92" s="269"/>
      <c r="M92" s="600"/>
      <c r="N92" s="288"/>
      <c r="O92" s="578"/>
      <c r="P92" s="602"/>
      <c r="Q92" s="299"/>
      <c r="S92" s="579"/>
      <c r="U92" s="580"/>
      <c r="AA92" s="581"/>
    </row>
    <row r="93" customFormat="false" ht="10.8" hidden="false" customHeight="true" outlineLevel="0" collapsed="false">
      <c r="A93" s="596" t="n">
        <f aca="false">'Master Pay Period 1'!F93</f>
        <v>0</v>
      </c>
      <c r="B93" s="465" t="str">
        <f aca="false">'Master Pay Period 1'!G93</f>
        <v>RRT</v>
      </c>
      <c r="C93" s="465" t="str">
        <f aca="false">'Master Pay Period 1'!H93</f>
        <v>7p-7:30a</v>
      </c>
      <c r="D93" s="597" t="n">
        <f aca="false">'Master Pay Period 1'!I93</f>
        <v>0</v>
      </c>
      <c r="E93" s="290" t="n">
        <f aca="false">J93/2080</f>
        <v>0</v>
      </c>
      <c r="F93" s="598" t="n">
        <f aca="false">H93/2080</f>
        <v>0</v>
      </c>
      <c r="G93" s="599" t="n">
        <f aca="false">2080*D93</f>
        <v>0</v>
      </c>
      <c r="H93" s="578" t="n">
        <f aca="false">M93+J93+N93</f>
        <v>0</v>
      </c>
      <c r="I93" s="269" t="n">
        <f aca="false">G93-H93</f>
        <v>0</v>
      </c>
      <c r="J93" s="269" t="n">
        <f aca="false">SUM('January 1'!K93,'January 2'!K93,'February 3'!K93,'February 4'!K93,'March 5'!K93,'March 6'!K93,'March 7'!K93,'April 8'!K93,'April 9'!K93,'May 10'!K93,'May 11'!K93,'June 12'!K93,'June 13'!K93,'July 14'!K93,'July 15'!K93,'August 16'!K93,'August 17'!K93,'August 18'!K93,'September 19'!K93,'September 20'!K93,'October 21'!K93,'October 22'!K93,'November 23'!K93,'November 24'!K93,'December 25'!K93,'December 26'!K93)</f>
        <v>0</v>
      </c>
      <c r="K93" s="576" t="n">
        <f aca="false">'January 1'!L93+'January 2'!L93+'February 3'!L93+'February 4'!L93+'March 5'!L93+'March 6'!L93+'March 7'!L93+'April 8'!L93+'April 9'!L93+'May 10'!L93+'May 11'!L93+'June 12'!L93+'June 13'!L93+'July 14'!L93+'July 15'!L93+'August 16'!L93+'August 17'!L93+'August 18'!L93+'September 19'!L93+'September 20'!L93+'October 21'!L93+'October 22'!L93+'November 23'!L93+'November 24'!L93+'December 25'!L93+'December 26'!L93</f>
        <v>0</v>
      </c>
      <c r="L93" s="269"/>
      <c r="M93" s="600" t="n">
        <f aca="false">-SUM('January 1'!B93,'January 2'!B93,'February 3'!B93,'February 4'!B93,'March 5'!B93,'March 6'!B93,'March 7'!B93,'April 8'!B93,'April 9'!B93,'May 10'!B93,'May 11'!B93,'June 12'!B93,'June 13'!B93,'July 14'!B93,'July 15'!B93,'August 16'!B93,'August 17'!B93,'August 18'!B93,'September 19'!B93,'September 20'!B93,'October 21'!B93,'October 22'!B93,'November 23'!B93,'November 24'!B93,'December 25'!B93,'December 26'!B93)</f>
        <v>-0</v>
      </c>
      <c r="N93" s="288" t="n">
        <f aca="false">-('October 21'!C93+'October 22'!C93+'November 24'!C93+'January 1'!C93+'January 2'!C93+'February 3'!C93+'February 4'!C93+'March 5'!C93+'March 6'!C93+'March 7'!C93+'April 8'!C93+'April 9'!C93+'May 10'!C93+'May 11'!C93+'June 12'!C93+'June 13'!C93+'July 14'!C93+'July 15'!C93+'August 16'!C93+'August 17'!C93+'August 18'!C93+'September 19'!C93+'September 20'!C93+'December 25'!C93+'November 23'!C93+'December 26'!C93)</f>
        <v>-0</v>
      </c>
      <c r="O93" s="578" t="n">
        <f aca="false">SUM(SUM('January 1'!AB93,'January 2'!AB93,'February 3'!AB93,'February 4'!AB93,'March 5'!AB93,'March 6'!AB93,'March 7'!AB93,'April 8'!AB93,'April 9'!AB93,'May 10'!AB93,'May 11'!AB93,'June 12'!AB93,'June 13'!AB93,'July 14'!AB93,'July 15'!AB93,'August 16'!AB93,'August 17'!AB93,'August 18'!AB93,'September 19'!AB93,'September 20'!AB93,'October 21'!AB93,'October 22'!AB93,'November 23'!AB93,'November 24'!AB93,'December 25'!AB93,'December 26'!AB93))</f>
        <v>0</v>
      </c>
      <c r="P93" s="601" t="n">
        <v>0</v>
      </c>
      <c r="Q93" s="601" t="n">
        <f aca="false">IF(D93=1,(48),IF(D93=0.9,(43),IF(D93&lt;0.9,0)))</f>
        <v>0</v>
      </c>
      <c r="R93" s="578" t="n">
        <f aca="false">P93+Q93</f>
        <v>0</v>
      </c>
      <c r="S93" s="579" t="n">
        <f aca="false">R93-M93</f>
        <v>0</v>
      </c>
      <c r="U93" s="580" t="n">
        <f aca="false">'January 1'!A93*('January 1'!I93*80)+'January 2'!A93*('January 2'!I93*80)+'February 3'!A93*('February 3'!I93*80)+'February 4'!A93*('February 4'!I93*80)+'March 5'!A93*('March 5'!I93*80)+'March 6'!A93*('March 6'!I93*80)+'March 7'!A93*('March 7'!I93*80)+'April 8'!A93*('April 8'!I93*80)+'April 9'!A93*('April 9'!I93*80)+'May 10'!A93*('May 10'!I93*80)+'May 11'!A93*('May 11'!I93*80)+'June 12'!A93*('June 12'!I93*80)+'June 13'!A93*('June 13'!I93*80)+'July 14'!A93*('July 14'!I93*80)+'July 15'!A93*('July 15'!I93*80)+'August 16'!A93*('August 16'!I93*80)+'August 17'!A93*('August 17'!I93*80)+'August 18'!A93*('August 18'!I93*80)+'September 19'!A93*('September 19'!I93*80)+'September 20'!A93*('September 20'!I93*80)+'October 21'!A93*('October 21'!I93*80)+'October 22'!A93*('October 22'!I93*80)+'November 23'!A93*('November 23'!I93*80)+'November 24'!A93*('November 24'!I93*80)+'December 25'!A93*('December 25'!I93*80)+'December 26'!A93*('December 26'!I93*80)</f>
        <v>0</v>
      </c>
      <c r="V93" s="518" t="n">
        <f aca="false">'January 1'!AD93+'January 2'!AD93+'February 3'!AD93+'February 4'!AD93+'March 5'!AD93+'March 6'!AD93+'March 7'!AD93+'April 8'!AD93+'April 9'!AD93+'May 10'!AD93+'May 11'!AD93+'June 12'!AD93+'June 13'!AD93+'July 14'!AD93+'July 15'!AD93+'August 16'!AD93+'August 17'!AD93+'August 18'!AD93+'September 19'!AD93+'September 20'!AD93+'October 21'!AD93+'October 22'!AD93+'November 23'!AD93+'November 24'!AD93+'December 25'!AD93+'December 26'!AD93</f>
        <v>0</v>
      </c>
      <c r="W93" s="517" t="n">
        <f aca="false">'January 1'!AC93+'January 2'!AC93+'February 3'!AC93+'February 4'!AC93+'March 5'!AC93+'March 6'!AC93+'March 7'!AC93+'April 8'!AC93+'April 9'!AC93+'May 10'!AC93+'May 11'!AC93+'June 12'!AC93+'June 13'!AC93+'July 14'!AC93+'July 15'!AC93+'August 16'!AC93+'August 17'!AC93+'August 18'!AC93+'September 19'!AC93+'September 20'!AC93+'October 21'!AC93+'October 22'!AC93+'November 23'!AC93+'November 24'!AC93+'December 25'!AC93+'December 26'!AC93</f>
        <v>0</v>
      </c>
      <c r="X93" s="259" t="n">
        <f aca="false">W93+V93</f>
        <v>0</v>
      </c>
      <c r="Y93" s="163" t="n">
        <f aca="false">U93-X93</f>
        <v>0</v>
      </c>
      <c r="Z93" s="163" t="n">
        <f aca="false">Y93*$Z$22</f>
        <v>0</v>
      </c>
      <c r="AA93" s="581" t="n">
        <f aca="false">Z93+Y93</f>
        <v>0</v>
      </c>
    </row>
    <row r="94" customFormat="false" ht="10.8" hidden="false" customHeight="true" outlineLevel="0" collapsed="false">
      <c r="A94" s="596" t="n">
        <f aca="false">'Master Pay Period 1'!F94</f>
        <v>0</v>
      </c>
      <c r="B94" s="465" t="n">
        <f aca="false">'Master Pay Period 1'!G94</f>
        <v>0</v>
      </c>
      <c r="C94" s="465" t="n">
        <f aca="false">'Master Pay Period 1'!H94</f>
        <v>0</v>
      </c>
      <c r="D94" s="597"/>
      <c r="I94" s="269"/>
      <c r="J94" s="269"/>
      <c r="K94" s="576"/>
      <c r="L94" s="269"/>
      <c r="M94" s="600"/>
      <c r="N94" s="288"/>
      <c r="O94" s="578"/>
      <c r="P94" s="602"/>
      <c r="Q94" s="299"/>
      <c r="S94" s="579"/>
      <c r="U94" s="580"/>
      <c r="AA94" s="581"/>
    </row>
    <row r="95" customFormat="false" ht="10.8" hidden="false" customHeight="true" outlineLevel="0" collapsed="false">
      <c r="A95" s="596" t="n">
        <f aca="false">'Master Pay Period 1'!F95</f>
        <v>0</v>
      </c>
      <c r="B95" s="465" t="str">
        <f aca="false">'Master Pay Period 1'!G95</f>
        <v>RRT</v>
      </c>
      <c r="C95" s="465" t="str">
        <f aca="false">'Master Pay Period 1'!H95</f>
        <v>7p-7:30a</v>
      </c>
      <c r="D95" s="597" t="n">
        <f aca="false">'Master Pay Period 1'!I95</f>
        <v>0</v>
      </c>
      <c r="E95" s="290" t="n">
        <f aca="false">J95/2080</f>
        <v>0</v>
      </c>
      <c r="F95" s="598" t="n">
        <f aca="false">H95/2080</f>
        <v>0</v>
      </c>
      <c r="G95" s="599" t="n">
        <f aca="false">2080*D95</f>
        <v>0</v>
      </c>
      <c r="H95" s="578" t="n">
        <f aca="false">M95+J95+N95</f>
        <v>0</v>
      </c>
      <c r="I95" s="269" t="n">
        <f aca="false">G95-H95</f>
        <v>0</v>
      </c>
      <c r="J95" s="269" t="n">
        <f aca="false">SUM('January 1'!K95,'January 2'!K95,'February 3'!K95,'February 4'!K95,'March 5'!K95,'March 6'!K95,'March 7'!K95,'April 8'!K95,'April 9'!K95,'May 10'!K95,'May 11'!K95,'June 12'!K95,'June 13'!K95,'July 14'!K95,'July 15'!K95,'August 16'!K95,'August 17'!K95,'August 18'!K95,'September 19'!K95,'September 20'!K95,'October 21'!K95,'October 22'!K95,'November 23'!K95,'November 24'!K95,'December 25'!K95,'December 26'!K95)</f>
        <v>0</v>
      </c>
      <c r="K95" s="576" t="n">
        <f aca="false">'January 1'!L95+'January 2'!L95+'February 3'!L95+'February 4'!L95+'March 5'!L95+'March 6'!L95+'March 7'!L95+'April 8'!L95+'April 9'!L95+'May 10'!L95+'May 11'!L95+'June 12'!L95+'June 13'!L95+'July 14'!L95+'July 15'!L95+'August 16'!L95+'August 17'!L95+'August 18'!L95+'September 19'!L95+'September 20'!L95+'October 21'!L95+'October 22'!L95+'November 23'!L95+'November 24'!L95+'December 25'!L95+'December 26'!L95</f>
        <v>0</v>
      </c>
      <c r="L95" s="269"/>
      <c r="M95" s="600" t="n">
        <f aca="false">-SUM('January 1'!B95,'January 2'!B95,'February 3'!B95,'February 4'!B95,'March 5'!B95,'March 6'!B95,'March 7'!B95,'April 8'!B95,'April 9'!B95,'May 10'!B95,'May 11'!B95,'June 12'!B95,'June 13'!B95,'July 14'!B95,'July 15'!B95,'August 16'!B95,'August 17'!B95,'August 18'!B95,'September 19'!B95,'September 20'!B95,'October 21'!B95,'October 22'!B95,'November 23'!B95,'November 24'!B95,'December 25'!B95,'December 26'!B95)</f>
        <v>-0</v>
      </c>
      <c r="N95" s="288" t="n">
        <f aca="false">-('October 21'!C95+'October 22'!C95+'November 24'!C95+'January 1'!C95+'January 2'!C95+'February 3'!C95+'February 4'!C95+'March 5'!C95+'March 6'!C95+'March 7'!C95+'April 8'!C95+'April 9'!C95+'May 10'!C95+'May 11'!C95+'June 12'!C95+'June 13'!C95+'July 14'!C95+'July 15'!C95+'August 16'!C95+'August 17'!C95+'August 18'!C95+'September 19'!C95+'September 20'!C95+'December 25'!C95+'November 23'!C95+'December 26'!C95)</f>
        <v>-0</v>
      </c>
      <c r="O95" s="578" t="n">
        <f aca="false">SUM(SUM('January 1'!AB95,'January 2'!AB95,'February 3'!AB95,'February 4'!AB95,'March 5'!AB95,'March 6'!AB95,'March 7'!AB95,'April 8'!AB95,'April 9'!AB95,'May 10'!AB95,'May 11'!AB95,'June 12'!AB95,'June 13'!AB95,'July 14'!AB95,'July 15'!AB95,'August 16'!AB95,'August 17'!AB95,'August 18'!AB95,'September 19'!AB95,'September 20'!AB95,'October 21'!AB95,'October 22'!AB95,'November 23'!AB95,'November 24'!AB95,'December 25'!AB95,'December 26'!AB95))</f>
        <v>0</v>
      </c>
      <c r="P95" s="601"/>
      <c r="Q95" s="601" t="n">
        <f aca="false">IF(D95=1,(48),IF(D95=0.9,(43),IF(D95&lt;0.9,0)))</f>
        <v>0</v>
      </c>
      <c r="R95" s="578" t="n">
        <f aca="false">P95+Q95</f>
        <v>0</v>
      </c>
      <c r="S95" s="579" t="n">
        <f aca="false">R95-M95</f>
        <v>0</v>
      </c>
      <c r="U95" s="580" t="n">
        <f aca="false">'January 1'!A95*('January 1'!I95*80)+'January 2'!A95*('January 2'!I95*80)+'February 3'!A95*('February 3'!I95*80)+'February 4'!A95*('February 4'!I95*80)+'March 5'!A95*('March 5'!I95*80)+'March 6'!A95*('March 6'!I95*80)+'March 7'!A95*('March 7'!I95*80)+'April 8'!A95*('April 8'!I95*80)+'April 9'!A95*('April 9'!I95*80)+'May 10'!A95*('May 10'!I95*80)+'May 11'!A95*('May 11'!I95*80)+'June 12'!A95*('June 12'!I95*80)+'June 13'!A95*('June 13'!I95*80)+'July 14'!A95*('July 14'!I95*80)+'July 15'!A95*('July 15'!I95*80)+'August 16'!A95*('August 16'!I95*80)+'August 17'!A95*('August 17'!I95*80)+'August 18'!A95*('August 18'!I95*80)+'September 19'!A95*('September 19'!I95*80)+'September 20'!A95*('September 20'!I95*80)+'October 21'!A95*('October 21'!I95*80)+'October 22'!A95*('October 22'!I95*80)+'November 23'!A95*('November 23'!I95*80)+'November 24'!A95*('November 24'!I95*80)+'December 25'!A95*('December 25'!I95*80)+'December 26'!A95*('December 26'!I95*80)</f>
        <v>0</v>
      </c>
      <c r="V95" s="518" t="n">
        <f aca="false">'January 1'!AD95+'January 2'!AD95+'February 3'!AD95+'February 4'!AD95+'March 5'!AD95+'March 6'!AD95+'March 7'!AD95+'April 8'!AD95+'April 9'!AD95+'May 10'!AD95+'May 11'!AD95+'June 12'!AD95+'June 13'!AD95+'July 14'!AD95+'July 15'!AD95+'August 16'!AD95+'August 17'!AD95+'August 18'!AD95+'September 19'!AD95+'September 20'!AD95+'October 21'!AD95+'October 22'!AD95+'November 23'!AD95+'November 24'!AD95+'December 25'!AD95+'December 26'!AD95</f>
        <v>0</v>
      </c>
      <c r="W95" s="517" t="n">
        <f aca="false">'January 1'!AC95+'January 2'!AC95+'February 3'!AC95+'February 4'!AC95+'March 5'!AC95+'March 6'!AC95+'March 7'!AC95+'April 8'!AC95+'April 9'!AC95+'May 10'!AC95+'May 11'!AC95+'June 12'!AC95+'June 13'!AC95+'July 14'!AC95+'July 15'!AC95+'August 16'!AC95+'August 17'!AC95+'August 18'!AC95+'September 19'!AC95+'September 20'!AC95+'October 21'!AC95+'October 22'!AC95+'November 23'!AC95+'November 24'!AC95+'December 25'!AC95+'December 26'!AC95</f>
        <v>0</v>
      </c>
      <c r="X95" s="259" t="n">
        <f aca="false">W95+V95</f>
        <v>0</v>
      </c>
      <c r="Y95" s="163" t="n">
        <f aca="false">U95-X95</f>
        <v>0</v>
      </c>
      <c r="Z95" s="163" t="n">
        <f aca="false">Y95*$Z$22</f>
        <v>0</v>
      </c>
      <c r="AA95" s="581" t="n">
        <f aca="false">Z95+Y95</f>
        <v>0</v>
      </c>
    </row>
    <row r="96" customFormat="false" ht="10.8" hidden="false" customHeight="true" outlineLevel="0" collapsed="false">
      <c r="A96" s="596" t="n">
        <f aca="false">'Master Pay Period 1'!F96</f>
        <v>0</v>
      </c>
      <c r="B96" s="465" t="n">
        <f aca="false">'Master Pay Period 1'!G96</f>
        <v>0</v>
      </c>
      <c r="C96" s="465" t="n">
        <f aca="false">'Master Pay Period 1'!H96</f>
        <v>0</v>
      </c>
      <c r="D96" s="597"/>
      <c r="I96" s="258"/>
      <c r="J96" s="269"/>
      <c r="K96" s="576"/>
      <c r="L96" s="258"/>
      <c r="M96" s="600"/>
      <c r="N96" s="288"/>
      <c r="O96" s="578"/>
      <c r="P96" s="602"/>
      <c r="Q96" s="299"/>
      <c r="S96" s="579"/>
      <c r="U96" s="580"/>
      <c r="AA96" s="581"/>
    </row>
    <row r="97" customFormat="false" ht="10.8" hidden="false" customHeight="true" outlineLevel="0" collapsed="false">
      <c r="A97" s="596" t="n">
        <f aca="false">'Master Pay Period 1'!F97</f>
        <v>0</v>
      </c>
      <c r="B97" s="465" t="str">
        <f aca="false">'Master Pay Period 1'!G97</f>
        <v>RRT</v>
      </c>
      <c r="C97" s="465" t="str">
        <f aca="false">'Master Pay Period 1'!H97</f>
        <v>7p-7:30a</v>
      </c>
      <c r="D97" s="597" t="n">
        <f aca="false">'Master Pay Period 1'!I97</f>
        <v>0</v>
      </c>
      <c r="E97" s="290" t="n">
        <f aca="false">J97/2080</f>
        <v>0</v>
      </c>
      <c r="F97" s="598" t="n">
        <f aca="false">H97/2080</f>
        <v>0</v>
      </c>
      <c r="G97" s="599" t="n">
        <f aca="false">2080*D97</f>
        <v>0</v>
      </c>
      <c r="H97" s="578" t="n">
        <f aca="false">M97+J97+N97</f>
        <v>0</v>
      </c>
      <c r="I97" s="269" t="n">
        <f aca="false">G97-H97</f>
        <v>0</v>
      </c>
      <c r="J97" s="269" t="n">
        <f aca="false">SUM('January 1'!K97,'January 2'!K97,'February 3'!K97,'February 4'!K97,'March 5'!K97,'March 6'!K97,'March 7'!K97,'April 8'!K97,'April 9'!K97,'May 10'!K97,'May 11'!K97,'June 12'!K97,'June 13'!K97,'July 14'!K97,'July 15'!K97,'August 16'!K97,'August 17'!K97,'August 18'!K97,'September 19'!K97,'September 20'!K97,'October 21'!K97,'October 22'!K97,'November 23'!K97,'November 24'!K97,'December 25'!K97,'December 26'!K97)</f>
        <v>0</v>
      </c>
      <c r="K97" s="576" t="n">
        <f aca="false">'January 1'!L97+'January 2'!L97+'February 3'!L97+'February 4'!L97+'March 5'!L97+'March 6'!L97+'March 7'!L97+'April 8'!L97+'April 9'!L97+'May 10'!L97+'May 11'!L97+'June 12'!L97+'June 13'!L97+'July 14'!L97+'July 15'!L97+'August 16'!L97+'August 17'!L97+'August 18'!L97+'September 19'!L97+'September 20'!L97+'October 21'!L97+'October 22'!L97+'November 23'!L97+'November 24'!L97+'December 25'!L97+'December 26'!L97</f>
        <v>0</v>
      </c>
      <c r="L97" s="269"/>
      <c r="M97" s="600" t="n">
        <f aca="false">-SUM('January 1'!B97,'January 2'!B97,'February 3'!B97,'February 4'!B97,'March 5'!B97,'March 6'!B97,'March 7'!B97,'April 8'!B97,'April 9'!B97,'May 10'!B97,'May 11'!B97,'June 12'!B97,'June 13'!B97,'July 14'!B97,'July 15'!B97,'August 16'!B97,'August 17'!B97,'August 18'!B97,'September 19'!B97,'September 20'!B97,'October 21'!B97,'October 22'!B97,'November 23'!B97,'November 24'!B97,'December 25'!B97,'December 26'!B97)</f>
        <v>-0</v>
      </c>
      <c r="N97" s="288" t="n">
        <f aca="false">-('October 21'!C97+'October 22'!C97+'November 24'!C97+'January 1'!C97+'January 2'!C97+'February 3'!C97+'February 4'!C97+'March 5'!C97+'March 6'!C97+'March 7'!C97+'April 8'!C97+'April 9'!C97+'May 10'!C97+'May 11'!C97+'June 12'!C97+'June 13'!C97+'July 14'!C97+'July 15'!C97+'August 16'!C97+'August 17'!C97+'August 18'!C97+'September 19'!C97+'September 20'!C97+'December 25'!C97+'November 23'!C97+'December 26'!C97)</f>
        <v>-0</v>
      </c>
      <c r="O97" s="578" t="n">
        <f aca="false">SUM(SUM('January 1'!AB97,'January 2'!AB97,'February 3'!AB97,'February 4'!AB97,'March 5'!AB97,'March 6'!AB97,'March 7'!AB97,'April 8'!AB97,'April 9'!AB97,'May 10'!AB97,'May 11'!AB97,'June 12'!AB97,'June 13'!AB97,'July 14'!AB97,'July 15'!AB97,'August 16'!AB97,'August 17'!AB97,'August 18'!AB97,'September 19'!AB97,'September 20'!AB97,'October 21'!AB97,'October 22'!AB97,'November 23'!AB97,'November 24'!AB97,'December 25'!AB97,'December 26'!AB97))</f>
        <v>0</v>
      </c>
      <c r="P97" s="601"/>
      <c r="Q97" s="601" t="n">
        <f aca="false">IF(D97=1,(48),IF(D97=0.9,(43),IF(D97&lt;0.9,0)))</f>
        <v>0</v>
      </c>
      <c r="R97" s="578" t="n">
        <f aca="false">P97+Q97</f>
        <v>0</v>
      </c>
      <c r="S97" s="579" t="n">
        <f aca="false">R97-M97</f>
        <v>0</v>
      </c>
      <c r="U97" s="580" t="n">
        <f aca="false">'January 1'!A97*('January 1'!I97*80)+'January 2'!A97*('January 2'!I97*80)+'February 3'!A97*('February 3'!I97*80)+'February 4'!A97*('February 4'!I97*80)+'March 5'!A97*('March 5'!I97*80)+'March 6'!A97*('March 6'!I97*80)+'March 7'!A97*('March 7'!I97*80)+'April 8'!A97*('April 8'!I97*80)+'April 9'!A97*('April 9'!I97*80)+'May 10'!A97*('May 10'!I97*80)+'May 11'!A97*('May 11'!I97*80)+'June 12'!A97*('June 12'!I97*80)+'June 13'!A97*('June 13'!I97*80)+'July 14'!A97*('July 14'!I97*80)+'July 15'!A97*('July 15'!I97*80)+'August 16'!A97*('August 16'!I97*80)+'August 17'!A97*('August 17'!I97*80)+'August 18'!A97*('August 18'!I97*80)+'September 19'!A97*('September 19'!I97*80)+'September 20'!A97*('September 20'!I97*80)+'October 21'!A97*('October 21'!I97*80)+'October 22'!A97*('October 22'!I97*80)+'November 23'!A97*('November 23'!I97*80)+'November 24'!A97*('November 24'!I97*80)+'December 25'!A97*('December 25'!I97*80)+'December 26'!A97*('December 26'!I97*80)</f>
        <v>0</v>
      </c>
      <c r="V97" s="518" t="n">
        <f aca="false">'January 1'!AD97+'January 2'!AD97+'February 3'!AD97+'February 4'!AD97+'March 5'!AD97+'March 6'!AD97+'March 7'!AD97+'April 8'!AD97+'April 9'!AD97+'May 10'!AD97+'May 11'!AD97+'June 12'!AD97+'June 13'!AD97+'July 14'!AD97+'July 15'!AD97+'August 16'!AD97+'August 17'!AD97+'August 18'!AD97+'September 19'!AD97+'September 20'!AD97+'October 21'!AD97+'October 22'!AD97+'November 23'!AD97+'November 24'!AD97+'December 25'!AD97+'December 26'!AD97</f>
        <v>0</v>
      </c>
      <c r="W97" s="517" t="n">
        <f aca="false">'January 1'!AC97+'January 2'!AC97+'February 3'!AC97+'February 4'!AC97+'March 5'!AC97+'March 6'!AC97+'March 7'!AC97+'April 8'!AC97+'April 9'!AC97+'May 10'!AC97+'May 11'!AC97+'June 12'!AC97+'June 13'!AC97+'July 14'!AC97+'July 15'!AC97+'August 16'!AC97+'August 17'!AC97+'August 18'!AC97+'September 19'!AC97+'September 20'!AC97+'October 21'!AC97+'October 22'!AC97+'November 23'!AC97+'November 24'!AC97+'December 25'!AC97+'December 26'!AC97</f>
        <v>0</v>
      </c>
      <c r="X97" s="259" t="n">
        <f aca="false">W97+V97</f>
        <v>0</v>
      </c>
      <c r="Y97" s="163" t="n">
        <f aca="false">U97-X97</f>
        <v>0</v>
      </c>
      <c r="Z97" s="163" t="n">
        <f aca="false">Y97*$Z$22</f>
        <v>0</v>
      </c>
      <c r="AA97" s="581" t="n">
        <f aca="false">Z97+Y97</f>
        <v>0</v>
      </c>
    </row>
    <row r="98" customFormat="false" ht="10.8" hidden="false" customHeight="true" outlineLevel="0" collapsed="false">
      <c r="A98" s="596" t="n">
        <f aca="false">'Master Pay Period 1'!F98</f>
        <v>0</v>
      </c>
      <c r="B98" s="465" t="n">
        <f aca="false">'Master Pay Period 1'!G98</f>
        <v>0</v>
      </c>
      <c r="C98" s="465" t="n">
        <f aca="false">'Master Pay Period 1'!H98</f>
        <v>0</v>
      </c>
      <c r="D98" s="597"/>
      <c r="I98" s="258"/>
      <c r="J98" s="269"/>
      <c r="K98" s="576"/>
      <c r="L98" s="258"/>
      <c r="M98" s="600"/>
      <c r="N98" s="288"/>
      <c r="O98" s="578"/>
      <c r="P98" s="602"/>
      <c r="Q98" s="299"/>
      <c r="S98" s="579"/>
      <c r="U98" s="580"/>
      <c r="AA98" s="581"/>
    </row>
    <row r="99" customFormat="false" ht="10.8" hidden="false" customHeight="true" outlineLevel="0" collapsed="false">
      <c r="A99" s="596" t="n">
        <f aca="false">'Master Pay Period 1'!F99</f>
        <v>0</v>
      </c>
      <c r="B99" s="465" t="str">
        <f aca="false">'Master Pay Period 1'!G99</f>
        <v>RRT</v>
      </c>
      <c r="C99" s="465" t="str">
        <f aca="false">'Master Pay Period 1'!H99</f>
        <v>7p-7:30a</v>
      </c>
      <c r="D99" s="597" t="n">
        <f aca="false">'Master Pay Period 1'!I99</f>
        <v>0</v>
      </c>
      <c r="E99" s="290" t="n">
        <f aca="false">J99/2080</f>
        <v>0</v>
      </c>
      <c r="F99" s="598" t="n">
        <f aca="false">H99/2080</f>
        <v>0</v>
      </c>
      <c r="G99" s="599" t="n">
        <f aca="false">2080*D99</f>
        <v>0</v>
      </c>
      <c r="H99" s="578" t="n">
        <f aca="false">M99+J99+N99</f>
        <v>0</v>
      </c>
      <c r="I99" s="269" t="n">
        <f aca="false">G99-H99</f>
        <v>0</v>
      </c>
      <c r="J99" s="269" t="n">
        <f aca="false">SUM('January 1'!K99,'January 2'!K99,'February 3'!K99,'February 4'!K99,'March 5'!K99,'March 6'!K99,'March 7'!K99,'April 8'!K99,'April 9'!K99,'May 10'!K99,'May 11'!K99,'June 12'!K99,'June 13'!K99,'July 14'!K99,'July 15'!K99,'August 16'!K99,'August 17'!K99,'August 18'!K99,'September 19'!K99,'September 20'!K99,'October 21'!K99,'October 22'!K99,'November 23'!K99,'November 24'!K99,'December 25'!K99,'December 26'!K99)</f>
        <v>0</v>
      </c>
      <c r="K99" s="576" t="n">
        <f aca="false">'January 1'!L99+'January 2'!L99+'February 3'!L99+'February 4'!L99+'March 5'!L99+'March 6'!L99+'March 7'!L99+'April 8'!L99+'April 9'!L99+'May 10'!L99+'May 11'!L99+'June 12'!L99+'June 13'!L99+'July 14'!L99+'July 15'!L99+'August 16'!L99+'August 17'!L99+'August 18'!L99+'September 19'!L99+'September 20'!L99+'October 21'!L99+'October 22'!L99+'November 23'!L99+'November 24'!L99+'December 25'!L99+'December 26'!L99</f>
        <v>0</v>
      </c>
      <c r="L99" s="269"/>
      <c r="M99" s="600" t="n">
        <f aca="false">-SUM('January 1'!B99,'January 2'!B99,'February 3'!B99,'February 4'!B99,'March 5'!B99,'March 6'!B99,'March 7'!B99,'April 8'!B99,'April 9'!B99,'May 10'!B99,'May 11'!B99,'June 12'!B99,'June 13'!B99,'July 14'!B99,'July 15'!B99,'August 16'!B99,'August 17'!B99,'August 18'!B99,'September 19'!B99,'September 20'!B99,'October 21'!B99,'October 22'!B99,'November 23'!B99,'November 24'!B99,'December 25'!B99,'December 26'!B99)</f>
        <v>-0</v>
      </c>
      <c r="N99" s="288" t="n">
        <f aca="false">-('October 21'!C99+'October 22'!C99+'November 24'!C99+'January 1'!C99+'January 2'!C99+'February 3'!C99+'February 4'!C99+'March 5'!C99+'March 6'!C99+'March 7'!C99+'April 8'!C99+'April 9'!C99+'May 10'!C99+'May 11'!C99+'June 12'!C99+'June 13'!C99+'July 14'!C99+'July 15'!C99+'August 16'!C99+'August 17'!C99+'August 18'!C99+'September 19'!C99+'September 20'!C99+'December 25'!C99+'November 23'!C99+'December 26'!C99)</f>
        <v>-0</v>
      </c>
      <c r="O99" s="578" t="n">
        <f aca="false">SUM(SUM('January 1'!AB99,'January 2'!AB99,'February 3'!AB99,'February 4'!AB99,'March 5'!AB99,'March 6'!AB99,'March 7'!AB99,'April 8'!AB99,'April 9'!AB99,'May 10'!AB99,'May 11'!AB99,'June 12'!AB99,'June 13'!AB99,'July 14'!AB99,'July 15'!AB99,'August 16'!AB99,'August 17'!AB99,'August 18'!AB99,'September 19'!AB99,'September 20'!AB99,'October 21'!AB99,'October 22'!AB99,'November 23'!AB99,'November 24'!AB99,'December 25'!AB99,'December 26'!AB99))</f>
        <v>0</v>
      </c>
      <c r="P99" s="601"/>
      <c r="Q99" s="601" t="n">
        <f aca="false">IF(D99=1,(48),IF(D99=0.9,(43),IF(D99&lt;0.9,0)))</f>
        <v>0</v>
      </c>
      <c r="R99" s="578" t="n">
        <f aca="false">P99+Q99</f>
        <v>0</v>
      </c>
      <c r="S99" s="579" t="n">
        <f aca="false">R99-M99</f>
        <v>0</v>
      </c>
      <c r="U99" s="580" t="n">
        <f aca="false">'January 1'!A99*('January 1'!I99*80)+'January 2'!A99*('January 2'!I99*80)+'February 3'!A99*('February 3'!I99*80)+'February 4'!A99*('February 4'!I99*80)+'March 5'!A99*('March 5'!I99*80)+'March 6'!A99*('March 6'!I99*80)+'March 7'!A99*('March 7'!I99*80)+'April 8'!A99*('April 8'!I99*80)+'April 9'!A99*('April 9'!I99*80)+'May 10'!A99*('May 10'!I99*80)+'May 11'!A99*('May 11'!I99*80)+'June 12'!A99*('June 12'!I99*80)+'June 13'!A99*('June 13'!I99*80)+'July 14'!A99*('July 14'!I99*80)+'July 15'!A99*('July 15'!I99*80)+'August 16'!A99*('August 16'!I99*80)+'August 17'!A99*('August 17'!I99*80)+'August 18'!A99*('August 18'!I99*80)+'September 19'!A99*('September 19'!I99*80)+'September 20'!A99*('September 20'!I99*80)+'October 21'!A99*('October 21'!I99*80)+'October 22'!A99*('October 22'!I99*80)+'November 23'!A99*('November 23'!I99*80)+'November 24'!A99*('November 24'!I99*80)+'December 25'!A99*('December 25'!I99*80)+'December 26'!A99*('December 26'!I99*80)</f>
        <v>0</v>
      </c>
      <c r="V99" s="518" t="n">
        <f aca="false">'January 1'!AD99+'January 2'!AD99+'February 3'!AD99+'February 4'!AD99+'March 5'!AD99+'March 6'!AD99+'March 7'!AD99+'April 8'!AD99+'April 9'!AD99+'May 10'!AD99+'May 11'!AD99+'June 12'!AD99+'June 13'!AD99+'July 14'!AD99+'July 15'!AD99+'August 16'!AD99+'August 17'!AD99+'August 18'!AD99+'September 19'!AD99+'September 20'!AD99+'October 21'!AD99+'October 22'!AD99+'November 23'!AD99+'November 24'!AD99+'December 25'!AD99+'December 26'!AD99</f>
        <v>0</v>
      </c>
      <c r="W99" s="517" t="n">
        <f aca="false">'January 1'!AC99+'January 2'!AC99+'February 3'!AC99+'February 4'!AC99+'March 5'!AC99+'March 6'!AC99+'March 7'!AC99+'April 8'!AC99+'April 9'!AC99+'May 10'!AC99+'May 11'!AC99+'June 12'!AC99+'June 13'!AC99+'July 14'!AC99+'July 15'!AC99+'August 16'!AC99+'August 17'!AC99+'August 18'!AC99+'September 19'!AC99+'September 20'!AC99+'October 21'!AC99+'October 22'!AC99+'November 23'!AC99+'November 24'!AC99+'December 25'!AC99+'December 26'!AC99</f>
        <v>0</v>
      </c>
      <c r="X99" s="259" t="n">
        <f aca="false">W99+V99</f>
        <v>0</v>
      </c>
      <c r="Y99" s="163" t="n">
        <f aca="false">U99-X99</f>
        <v>0</v>
      </c>
      <c r="Z99" s="163" t="n">
        <f aca="false">Y99*$Z$22</f>
        <v>0</v>
      </c>
      <c r="AA99" s="581" t="n">
        <f aca="false">Z99+Y99</f>
        <v>0</v>
      </c>
    </row>
    <row r="100" customFormat="false" ht="10.8" hidden="false" customHeight="true" outlineLevel="0" collapsed="false">
      <c r="A100" s="596" t="n">
        <f aca="false">'Master Pay Period 1'!F100</f>
        <v>0</v>
      </c>
      <c r="B100" s="465" t="n">
        <f aca="false">'Master Pay Period 1'!G100</f>
        <v>0</v>
      </c>
      <c r="C100" s="465" t="n">
        <f aca="false">'Master Pay Period 1'!H100</f>
        <v>0</v>
      </c>
      <c r="D100" s="597"/>
      <c r="I100" s="269"/>
      <c r="J100" s="269"/>
      <c r="K100" s="576"/>
      <c r="L100" s="269"/>
      <c r="M100" s="600"/>
      <c r="N100" s="288"/>
      <c r="O100" s="578"/>
      <c r="P100" s="602"/>
      <c r="Q100" s="299"/>
      <c r="S100" s="579"/>
      <c r="U100" s="580"/>
      <c r="AA100" s="581"/>
    </row>
    <row r="101" customFormat="false" ht="10.8" hidden="false" customHeight="true" outlineLevel="0" collapsed="false">
      <c r="A101" s="596" t="n">
        <f aca="false">'Master Pay Period 1'!F101</f>
        <v>0</v>
      </c>
      <c r="B101" s="465" t="str">
        <f aca="false">'Master Pay Period 1'!G101</f>
        <v>CRT</v>
      </c>
      <c r="C101" s="465" t="str">
        <f aca="false">'Master Pay Period 1'!H101</f>
        <v>7p-7:30a</v>
      </c>
      <c r="D101" s="597" t="n">
        <f aca="false">'Master Pay Period 1'!I101</f>
        <v>0</v>
      </c>
      <c r="E101" s="290" t="n">
        <f aca="false">J101/2080</f>
        <v>0</v>
      </c>
      <c r="F101" s="598" t="n">
        <f aca="false">H101/2080</f>
        <v>0</v>
      </c>
      <c r="G101" s="599" t="n">
        <f aca="false">2080*D101</f>
        <v>0</v>
      </c>
      <c r="H101" s="578" t="n">
        <f aca="false">M101+J101+N101</f>
        <v>0</v>
      </c>
      <c r="I101" s="269" t="n">
        <f aca="false">G101-H101</f>
        <v>0</v>
      </c>
      <c r="J101" s="269" t="n">
        <f aca="false">SUM('January 1'!K101,'January 2'!K101,'February 3'!K101,'February 4'!K101,'March 5'!K101,'March 6'!K101,'March 7'!K101,'April 8'!K101,'April 9'!K101,'May 10'!K101,'May 11'!K101,'June 12'!K101,'June 13'!K101,'July 14'!K101,'July 15'!K101,'August 16'!K101,'August 17'!K101,'August 18'!K101,'September 19'!K101,'September 20'!K101,'October 21'!K101,'October 22'!K101,'November 23'!K101,'November 24'!K101,'December 25'!K101,'December 26'!K101)</f>
        <v>0</v>
      </c>
      <c r="K101" s="576" t="n">
        <f aca="false">'January 1'!L101+'January 2'!L101+'February 3'!L101+'February 4'!L101+'March 5'!L101+'March 6'!L101+'March 7'!L101+'April 8'!L101+'April 9'!L101+'May 10'!L101+'May 11'!L101+'June 12'!L101+'June 13'!L101+'July 14'!L101+'July 15'!L101+'August 16'!L101+'August 17'!L101+'August 18'!L101+'September 19'!L101+'September 20'!L101+'October 21'!L101+'October 22'!L101+'November 23'!L101+'November 24'!L101+'December 25'!L101+'December 26'!L101</f>
        <v>0</v>
      </c>
      <c r="L101" s="269"/>
      <c r="M101" s="600" t="n">
        <f aca="false">-SUM('January 1'!B101,'January 2'!B101,'February 3'!B101,'February 4'!B101,'March 5'!B101,'March 6'!B101,'March 7'!B101,'April 8'!B101,'April 9'!B101,'May 10'!B101,'May 11'!B101,'June 12'!B101,'June 13'!B101,'July 14'!B101,'July 15'!B101,'August 16'!B101,'August 17'!B101,'August 18'!B101,'September 19'!B101,'September 20'!B101,'October 21'!B101,'October 22'!B101,'November 23'!B101,'November 24'!B101,'December 25'!B101,'December 26'!B101)</f>
        <v>-0</v>
      </c>
      <c r="N101" s="288" t="n">
        <f aca="false">-('October 21'!C101+'October 22'!C101+'November 24'!C101+'January 1'!C101+'January 2'!C101+'February 3'!C101+'February 4'!C101+'March 5'!C101+'March 6'!C101+'March 7'!C101+'April 8'!C101+'April 9'!C101+'May 10'!C101+'May 11'!C101+'June 12'!C101+'June 13'!C101+'July 14'!C101+'July 15'!C101+'August 16'!C101+'August 17'!C101+'August 18'!C101+'September 19'!C101+'September 20'!C101+'December 25'!C101+'November 23'!C101+'December 26'!C101)</f>
        <v>-0</v>
      </c>
      <c r="O101" s="578" t="n">
        <f aca="false">SUM(SUM('January 1'!AB101,'January 2'!AB101,'February 3'!AB101,'February 4'!AB101,'March 5'!AB101,'March 6'!AB101,'March 7'!AB101,'April 8'!AB101,'April 9'!AB101,'May 10'!AB101,'May 11'!AB101,'June 12'!AB101,'June 13'!AB101,'July 14'!AB101,'July 15'!AB101,'August 16'!AB101,'August 17'!AB101,'August 18'!AB101,'September 19'!AB101,'September 20'!AB101,'October 21'!AB101,'October 22'!AB101,'November 23'!AB101,'November 24'!AB101,'December 25'!AB101,'December 26'!AB101))</f>
        <v>0</v>
      </c>
      <c r="P101" s="601"/>
      <c r="Q101" s="601" t="n">
        <f aca="false">IF(D101=1,(48),IF(D101=0.9,(43),IF(D101&lt;0.9,0)))</f>
        <v>0</v>
      </c>
      <c r="R101" s="578" t="n">
        <f aca="false">P101+Q101</f>
        <v>0</v>
      </c>
      <c r="S101" s="579" t="n">
        <f aca="false">R101-M101</f>
        <v>0</v>
      </c>
      <c r="U101" s="580" t="n">
        <f aca="false">'January 1'!A101*('January 1'!I101*80)+'January 2'!A101*('January 2'!I101*80)+'February 3'!A101*('February 3'!I101*80)+'February 4'!A101*('February 4'!I101*80)+'March 5'!A101*('March 5'!I101*80)+'March 6'!A101*('March 6'!I101*80)+'March 7'!A101*('March 7'!I101*80)+'April 8'!A101*('April 8'!I101*80)+'April 9'!A101*('April 9'!I101*80)+'May 10'!A101*('May 10'!I101*80)+'May 11'!A101*('May 11'!I101*80)+'June 12'!A101*('June 12'!I101*80)+'June 13'!A101*('June 13'!I101*80)+'July 14'!A101*('July 14'!I101*80)+'July 15'!A101*('July 15'!I101*80)+'August 16'!A101*('August 16'!I101*80)+'August 17'!A101*('August 17'!I101*80)+'August 18'!A101*('August 18'!I101*80)+'September 19'!A101*('September 19'!I101*80)+'September 20'!A101*('September 20'!I101*80)+'October 21'!A101*('October 21'!I101*80)+'October 22'!A101*('October 22'!I101*80)+'November 23'!A101*('November 23'!I101*80)+'November 24'!A101*('November 24'!I101*80)+'December 25'!A101*('December 25'!I101*80)+'December 26'!A101*('December 26'!I101*80)</f>
        <v>0</v>
      </c>
      <c r="V101" s="518" t="n">
        <f aca="false">'January 1'!AD101+'January 2'!AD101+'February 3'!AD101+'February 4'!AD101+'March 5'!AD101+'March 6'!AD101+'March 7'!AD101+'April 8'!AD101+'April 9'!AD101+'May 10'!AD101+'May 11'!AD101+'June 12'!AD101+'June 13'!AD101+'July 14'!AD101+'July 15'!AD101+'August 16'!AD101+'August 17'!AD101+'August 18'!AD101+'September 19'!AD101+'September 20'!AD101+'October 21'!AD101+'October 22'!AD101+'November 23'!AD101+'November 24'!AD101+'December 25'!AD101+'December 26'!AD101</f>
        <v>0</v>
      </c>
      <c r="W101" s="517" t="n">
        <f aca="false">'January 1'!AC101+'January 2'!AC101+'February 3'!AC101+'February 4'!AC101+'March 5'!AC101+'March 6'!AC101+'March 7'!AC101+'April 8'!AC101+'April 9'!AC101+'May 10'!AC101+'May 11'!AC101+'June 12'!AC101+'June 13'!AC101+'July 14'!AC101+'July 15'!AC101+'August 16'!AC101+'August 17'!AC101+'August 18'!AC101+'September 19'!AC101+'September 20'!AC101+'October 21'!AC101+'October 22'!AC101+'November 23'!AC101+'November 24'!AC101+'December 25'!AC101+'December 26'!AC101</f>
        <v>0</v>
      </c>
      <c r="X101" s="259" t="n">
        <f aca="false">W101+V101</f>
        <v>0</v>
      </c>
      <c r="Y101" s="163" t="n">
        <f aca="false">U101-X101</f>
        <v>0</v>
      </c>
      <c r="Z101" s="163" t="n">
        <f aca="false">Y101*$Z$22</f>
        <v>0</v>
      </c>
      <c r="AA101" s="581" t="n">
        <f aca="false">Z101+Y101</f>
        <v>0</v>
      </c>
    </row>
    <row r="102" customFormat="false" ht="10.8" hidden="false" customHeight="true" outlineLevel="0" collapsed="false">
      <c r="A102" s="596" t="n">
        <f aca="false">'Master Pay Period 1'!F102</f>
        <v>0</v>
      </c>
      <c r="B102" s="465" t="n">
        <f aca="false">'Master Pay Period 1'!G102</f>
        <v>0</v>
      </c>
      <c r="C102" s="465" t="n">
        <f aca="false">'Master Pay Period 1'!H102</f>
        <v>0</v>
      </c>
      <c r="D102" s="597"/>
      <c r="J102" s="269"/>
      <c r="K102" s="603"/>
      <c r="M102" s="600"/>
      <c r="N102" s="288"/>
      <c r="O102" s="578"/>
      <c r="P102" s="602"/>
      <c r="Q102" s="299"/>
      <c r="S102" s="579"/>
      <c r="U102" s="580"/>
      <c r="AA102" s="581"/>
    </row>
    <row r="103" customFormat="false" ht="10.8" hidden="false" customHeight="true" outlineLevel="0" collapsed="false">
      <c r="A103" s="596" t="n">
        <f aca="false">'Master Pay Period 1'!F103</f>
        <v>0</v>
      </c>
      <c r="B103" s="465" t="n">
        <f aca="false">'Master Pay Period 1'!G103</f>
        <v>0</v>
      </c>
      <c r="C103" s="465" t="n">
        <f aca="false">'Master Pay Period 1'!H103</f>
        <v>0</v>
      </c>
      <c r="D103" s="597"/>
      <c r="I103" s="258"/>
      <c r="J103" s="269"/>
      <c r="K103" s="576"/>
      <c r="L103" s="258"/>
      <c r="M103" s="600"/>
      <c r="N103" s="288"/>
      <c r="O103" s="578"/>
      <c r="P103" s="602"/>
      <c r="Q103" s="299"/>
      <c r="S103" s="579"/>
      <c r="U103" s="580"/>
      <c r="AA103" s="581" t="n">
        <f aca="false">Z103+Y103</f>
        <v>0</v>
      </c>
    </row>
    <row r="104" customFormat="false" ht="10.8" hidden="false" customHeight="true" outlineLevel="0" collapsed="false">
      <c r="A104" s="596" t="n">
        <f aca="false">'Master Pay Period 1'!F104</f>
        <v>0</v>
      </c>
      <c r="B104" s="465" t="str">
        <f aca="false">'Master Pay Period 1'!G104</f>
        <v>RRT</v>
      </c>
      <c r="C104" s="465" t="str">
        <f aca="false">'Master Pay Period 1'!H104</f>
        <v>11p-7:30a</v>
      </c>
      <c r="D104" s="597" t="n">
        <f aca="false">'Master Pay Period 1'!I104</f>
        <v>0</v>
      </c>
      <c r="E104" s="290" t="n">
        <f aca="false">J104/2080</f>
        <v>0</v>
      </c>
      <c r="F104" s="598" t="n">
        <f aca="false">H104/2080</f>
        <v>0</v>
      </c>
      <c r="G104" s="599" t="n">
        <f aca="false">2080*D104</f>
        <v>0</v>
      </c>
      <c r="H104" s="578" t="n">
        <f aca="false">M104+J104+N104</f>
        <v>0</v>
      </c>
      <c r="I104" s="269" t="n">
        <f aca="false">G104-H104</f>
        <v>0</v>
      </c>
      <c r="J104" s="269" t="n">
        <f aca="false">SUM('January 1'!K104,'January 2'!K104,'February 3'!K104,'February 4'!K104,'March 5'!K104,'March 6'!K104,'March 7'!K104,'April 8'!K104,'April 9'!K104,'May 10'!K104,'May 11'!K104,'June 12'!K104,'June 13'!K104,'July 14'!K104,'July 15'!K104,'August 16'!K104,'August 17'!K104,'August 18'!K104,'September 19'!K104,'September 20'!K104,'October 21'!K104,'October 22'!K104,'November 23'!K104,'November 24'!K104,'December 25'!K104,'December 26'!K104)</f>
        <v>0</v>
      </c>
      <c r="K104" s="576" t="n">
        <f aca="false">'January 1'!L104+'January 2'!L104+'February 3'!L104+'February 4'!L104+'March 5'!L104+'March 6'!L104+'March 7'!L104+'April 8'!L104+'April 9'!L104+'May 10'!L104+'May 11'!L104+'June 12'!L104+'June 13'!L104+'July 14'!L104+'July 15'!L104+'August 16'!L104+'August 17'!L104+'August 18'!L104+'September 19'!L104+'September 20'!L104+'October 21'!L104+'October 22'!L104+'November 23'!L104+'November 24'!L104+'December 25'!L104+'December 26'!L104</f>
        <v>0</v>
      </c>
      <c r="L104" s="269"/>
      <c r="M104" s="600" t="n">
        <f aca="false">-SUM('January 1'!B104,'January 2'!B104,'February 3'!B104,'February 4'!B104,'March 5'!B104,'March 6'!B104,'March 7'!B104,'April 8'!B104,'April 9'!B104,'May 10'!B104,'May 11'!B104,'June 12'!B104,'June 13'!B104,'July 14'!B104,'July 15'!B104,'August 16'!B104,'August 17'!B104,'August 18'!B104,'September 19'!B104,'September 20'!B104,'October 21'!B104,'October 22'!B104,'November 23'!B104,'November 24'!B104,'December 25'!B104,'December 26'!B104)</f>
        <v>-0</v>
      </c>
      <c r="N104" s="288" t="n">
        <f aca="false">-('October 21'!C104+'October 22'!C104+'November 24'!C104+'January 1'!C104+'January 2'!C104+'February 3'!C104+'February 4'!C104+'March 5'!C104+'March 6'!C104+'March 7'!C104+'April 8'!C104+'April 9'!C104+'May 10'!C104+'May 11'!C104+'June 12'!C104+'June 13'!C104+'July 14'!C104+'July 15'!C104+'August 16'!C104+'August 17'!C104+'August 18'!C104+'September 19'!C104+'September 20'!C104+'December 25'!C104+'November 23'!C104+'December 26'!C104)</f>
        <v>-0</v>
      </c>
      <c r="O104" s="578" t="n">
        <f aca="false">SUM(SUM('January 1'!AB104,'January 2'!AB104,'February 3'!AB104,'February 4'!AB104,'March 5'!AB104,'March 6'!AB104,'March 7'!AB104,'April 8'!AB104,'April 9'!AB104,'May 10'!AB104,'May 11'!AB104,'June 12'!AB104,'June 13'!AB104,'July 14'!AB104,'July 15'!AB104,'August 16'!AB104,'August 17'!AB104,'August 18'!AB104,'September 19'!AB104,'September 20'!AB104,'October 21'!AB104,'October 22'!AB104,'November 23'!AB104,'November 24'!AB104,'December 25'!AB104,'December 26'!AB104))</f>
        <v>0</v>
      </c>
      <c r="P104" s="601"/>
      <c r="Q104" s="601" t="n">
        <f aca="false">IF(D104=1,(48),IF(D104=0.9,(43),IF(D104&lt;0.9,0)))</f>
        <v>0</v>
      </c>
      <c r="R104" s="578" t="n">
        <f aca="false">P104+Q104</f>
        <v>0</v>
      </c>
      <c r="S104" s="579" t="n">
        <f aca="false">R104-M104</f>
        <v>0</v>
      </c>
      <c r="U104" s="580" t="n">
        <f aca="false">'January 1'!A104*('January 1'!I104*80)+'January 2'!A104*('January 2'!I104*80)+'February 3'!A104*('February 3'!I104*80)+'February 4'!A104*('February 4'!I104*80)+'March 5'!A104*('March 5'!I104*80)+'March 6'!A104*('March 6'!I104*80)+'March 7'!A104*('March 7'!I104*80)+'April 8'!A104*('April 8'!I104*80)+'April 9'!A104*('April 9'!I104*80)+'May 10'!A104*('May 10'!I104*80)+'May 11'!A104*('May 11'!I104*80)+'June 12'!A104*('June 12'!I104*80)+'June 13'!A104*('June 13'!I104*80)+'July 14'!A104*('July 14'!I104*80)+'July 15'!A104*('July 15'!I104*80)+'August 16'!A104*('August 16'!I104*80)+'August 17'!A104*('August 17'!I104*80)+'August 18'!A104*('August 18'!I104*80)+'September 19'!A104*('September 19'!I104*80)+'September 20'!A104*('September 20'!I104*80)+'October 21'!A104*('October 21'!I104*80)+'October 22'!A104*('October 22'!I104*80)+'November 23'!A104*('November 23'!I104*80)+'November 24'!A104*('November 24'!I104*80)+'December 25'!A104*('December 25'!I104*80)+'December 26'!A104*('December 26'!I104*80)</f>
        <v>0</v>
      </c>
      <c r="V104" s="518" t="n">
        <f aca="false">'January 1'!AD104+'January 2'!AD104+'February 3'!AD104+'February 4'!AD104+'March 5'!AD104+'March 6'!AD104+'March 7'!AD104+'April 8'!AD104+'April 9'!AD104+'May 10'!AD104+'May 11'!AD104+'June 12'!AD104+'June 13'!AD104+'July 14'!AD104+'July 15'!AD104+'August 16'!AD104+'August 17'!AD104+'August 18'!AD104+'September 19'!AD104+'September 20'!AD104+'October 21'!AD104+'October 22'!AD104+'November 23'!AD104+'November 24'!AD104+'December 25'!AD104+'December 26'!AD104</f>
        <v>0</v>
      </c>
      <c r="W104" s="517" t="n">
        <f aca="false">'January 1'!AC104+'January 2'!AC104+'February 3'!AC104+'February 4'!AC104+'March 5'!AC104+'March 6'!AC104+'March 7'!AC104+'April 8'!AC104+'April 9'!AC104+'May 10'!AC104+'May 11'!AC104+'June 12'!AC104+'June 13'!AC104+'July 14'!AC104+'July 15'!AC104+'August 16'!AC104+'August 17'!AC104+'August 18'!AC104+'September 19'!AC104+'September 20'!AC104+'October 21'!AC104+'October 22'!AC104+'November 23'!AC104+'November 24'!AC104+'December 25'!AC104+'December 26'!AC104</f>
        <v>0</v>
      </c>
      <c r="X104" s="259" t="n">
        <f aca="false">W104+V104</f>
        <v>0</v>
      </c>
      <c r="Y104" s="163" t="n">
        <f aca="false">U104-X104</f>
        <v>0</v>
      </c>
      <c r="Z104" s="163" t="n">
        <f aca="false">Y104*$Z$22</f>
        <v>0</v>
      </c>
      <c r="AA104" s="581" t="n">
        <f aca="false">Z104+Y104</f>
        <v>0</v>
      </c>
    </row>
    <row r="105" customFormat="false" ht="10.8" hidden="false" customHeight="true" outlineLevel="0" collapsed="false">
      <c r="A105" s="596" t="n">
        <f aca="false">'Master Pay Period 1'!F105</f>
        <v>0</v>
      </c>
      <c r="B105" s="465" t="n">
        <f aca="false">'Master Pay Period 1'!G105</f>
        <v>0</v>
      </c>
      <c r="C105" s="465" t="n">
        <f aca="false">'Master Pay Period 1'!H105</f>
        <v>0</v>
      </c>
      <c r="D105" s="597"/>
      <c r="I105" s="258"/>
      <c r="J105" s="269"/>
      <c r="K105" s="576"/>
      <c r="L105" s="258"/>
      <c r="M105" s="600"/>
      <c r="N105" s="288"/>
      <c r="O105" s="578"/>
      <c r="P105" s="602"/>
      <c r="Q105" s="299"/>
      <c r="S105" s="579"/>
      <c r="U105" s="580"/>
      <c r="Z105" s="163" t="n">
        <f aca="false">Y105*0.28</f>
        <v>0</v>
      </c>
      <c r="AA105" s="581" t="n">
        <f aca="false">Z105+Y105</f>
        <v>0</v>
      </c>
    </row>
    <row r="106" customFormat="false" ht="10.8" hidden="false" customHeight="true" outlineLevel="0" collapsed="false">
      <c r="A106" s="596" t="n">
        <f aca="false">'Master Pay Period 1'!F106</f>
        <v>0</v>
      </c>
      <c r="B106" s="465" t="str">
        <f aca="false">'Master Pay Period 1'!G106</f>
        <v>RRT</v>
      </c>
      <c r="C106" s="465" t="str">
        <f aca="false">'Master Pay Period 1'!H106</f>
        <v>11p-7:30a</v>
      </c>
      <c r="D106" s="597" t="n">
        <f aca="false">'Master Pay Period 1'!I106</f>
        <v>0</v>
      </c>
      <c r="E106" s="290" t="n">
        <f aca="false">J106/2080</f>
        <v>0</v>
      </c>
      <c r="F106" s="598" t="n">
        <f aca="false">H106/2080</f>
        <v>0</v>
      </c>
      <c r="G106" s="599" t="n">
        <f aca="false">2080*D106</f>
        <v>0</v>
      </c>
      <c r="H106" s="578" t="n">
        <f aca="false">M106+J106+N106</f>
        <v>0</v>
      </c>
      <c r="I106" s="269" t="n">
        <f aca="false">G106-H106</f>
        <v>0</v>
      </c>
      <c r="J106" s="269" t="n">
        <f aca="false">SUM('January 1'!K106,'January 2'!K106,'February 3'!K106,'February 4'!K106,'March 5'!K106,'March 6'!K106,'March 7'!K106,'April 8'!K106,'April 9'!K106,'May 10'!K106,'May 11'!K106,'June 12'!K106,'June 13'!K106,'July 14'!K106,'July 15'!K106,'August 16'!K106,'August 17'!K106,'August 18'!K106,'September 19'!K106,'September 20'!K106,'October 21'!K106,'October 22'!K106,'November 23'!K106,'November 24'!K106,'December 25'!K106,'December 26'!K106)</f>
        <v>0</v>
      </c>
      <c r="K106" s="576" t="n">
        <f aca="false">'January 1'!L106+'January 2'!L106+'February 3'!L106+'February 4'!L106+'March 5'!L106+'March 6'!L106+'March 7'!L106+'April 8'!L106+'April 9'!L106+'May 10'!L106+'May 11'!L106+'June 12'!L106+'June 13'!L106+'July 14'!L106+'July 15'!L106+'August 16'!L106+'August 17'!L106+'August 18'!L106+'September 19'!L106+'September 20'!L106+'October 21'!L106+'October 22'!L106+'November 23'!L106+'November 24'!L106+'December 25'!L106+'December 26'!L106</f>
        <v>0</v>
      </c>
      <c r="L106" s="269"/>
      <c r="M106" s="600" t="n">
        <f aca="false">-SUM('January 1'!B106,'January 2'!B106,'February 3'!B106,'February 4'!B106,'March 5'!B106,'March 6'!B106,'March 7'!B106,'April 8'!B106,'April 9'!B106,'May 10'!B106,'May 11'!B106,'June 12'!B106,'June 13'!B106,'July 14'!B106,'July 15'!B106,'August 16'!B106,'August 17'!B106,'August 18'!B106,'September 19'!B106,'September 20'!B106,'October 21'!B106,'October 22'!B106,'November 23'!B106,'November 24'!B106,'December 25'!B106,'December 26'!B106)</f>
        <v>-0</v>
      </c>
      <c r="N106" s="288" t="n">
        <f aca="false">-('October 21'!C106+'October 22'!C106+'November 24'!C106+'January 1'!C106+'January 2'!C106+'February 3'!C106+'February 4'!C106+'March 5'!C106+'March 6'!C106+'March 7'!C106+'April 8'!C106+'April 9'!C106+'May 10'!C106+'May 11'!C106+'June 12'!C106+'June 13'!C106+'July 14'!C106+'July 15'!C106+'August 16'!C106+'August 17'!C106+'August 18'!C106+'September 19'!C106+'September 20'!C106+'December 25'!C106+'November 23'!C106+'December 26'!C106)</f>
        <v>-0</v>
      </c>
      <c r="O106" s="578" t="n">
        <f aca="false">SUM(SUM('January 1'!AB106,'January 2'!AB106,'February 3'!AB106,'February 4'!AB106,'March 5'!AB106,'March 6'!AB106,'March 7'!AB106,'April 8'!AB106,'April 9'!AB106,'May 10'!AB106,'May 11'!AB106,'June 12'!AB106,'June 13'!AB106,'July 14'!AB106,'July 15'!AB106,'August 16'!AB106,'August 17'!AB106,'August 18'!AB106,'September 19'!AB106,'September 20'!AB106,'October 21'!AB106,'October 22'!AB106,'November 23'!AB106,'November 24'!AB106,'December 25'!AB106,'December 26'!AB106))</f>
        <v>0</v>
      </c>
      <c r="P106" s="601"/>
      <c r="Q106" s="601" t="n">
        <f aca="false">IF(D106=1,(48),IF(D106=0.9,(43),IF(D106&lt;0.9,0)))</f>
        <v>0</v>
      </c>
      <c r="R106" s="578" t="n">
        <f aca="false">P106+Q106</f>
        <v>0</v>
      </c>
      <c r="S106" s="579" t="n">
        <f aca="false">R106-M106</f>
        <v>0</v>
      </c>
      <c r="U106" s="580" t="n">
        <f aca="false">'January 1'!A106*('January 1'!I106*80)+'January 2'!A106*('January 2'!I106*80)+'February 3'!A106*('February 3'!I106*80)+'February 4'!A106*('February 4'!I106*80)+'March 5'!A106*('March 5'!I106*80)+'March 6'!A106*('March 6'!I106*80)+'March 7'!A106*('March 7'!I106*80)+'April 8'!A106*('April 8'!I106*80)+'April 9'!A106*('April 9'!I106*80)+'May 10'!A106*('May 10'!I106*80)+'May 11'!A106*('May 11'!I106*80)+'June 12'!A106*('June 12'!I106*80)+'June 13'!A106*('June 13'!I106*80)+'July 14'!A106*('July 14'!I106*80)+'July 15'!A106*('July 15'!I106*80)+'August 16'!A106*('August 16'!I106*80)+'August 17'!A106*('August 17'!I106*80)+'August 18'!A106*('August 18'!I106*80)+'September 19'!A106*('September 19'!I106*80)+'September 20'!A106*('September 20'!I106*80)+'October 21'!A106*('October 21'!I106*80)+'October 22'!A106*('October 22'!I106*80)+'November 23'!A106*('November 23'!I106*80)+'November 24'!A106*('November 24'!I106*80)+'December 25'!A106*('December 25'!I106*80)+'December 26'!A106*('December 26'!I106*80)</f>
        <v>0</v>
      </c>
      <c r="V106" s="518" t="n">
        <f aca="false">'January 1'!AD106+'January 2'!AD106+'February 3'!AD106+'February 4'!AD106+'March 5'!AD106+'March 6'!AD106+'March 7'!AD106+'April 8'!AD106+'April 9'!AD106+'May 10'!AD106+'May 11'!AD106+'June 12'!AD106+'June 13'!AD106+'July 14'!AD106+'July 15'!AD106+'August 16'!AD106+'August 17'!AD106+'August 18'!AD106+'September 19'!AD106+'September 20'!AD106+'October 21'!AD106+'October 22'!AD106+'November 23'!AD106+'November 24'!AD106+'December 25'!AD106+'December 26'!AD106</f>
        <v>0</v>
      </c>
      <c r="W106" s="517" t="n">
        <f aca="false">'January 1'!AC106+'January 2'!AC106+'February 3'!AC106+'February 4'!AC106+'March 5'!AC106+'March 6'!AC106+'March 7'!AC106+'April 8'!AC106+'April 9'!AC106+'May 10'!AC106+'May 11'!AC106+'June 12'!AC106+'June 13'!AC106+'July 14'!AC106+'July 15'!AC106+'August 16'!AC106+'August 17'!AC106+'August 18'!AC106+'September 19'!AC106+'September 20'!AC106+'October 21'!AC106+'October 22'!AC106+'November 23'!AC106+'November 24'!AC106+'December 25'!AC106+'December 26'!AC106</f>
        <v>0</v>
      </c>
      <c r="X106" s="259" t="n">
        <f aca="false">W106+V106</f>
        <v>0</v>
      </c>
      <c r="Y106" s="163" t="n">
        <f aca="false">U106-X106</f>
        <v>0</v>
      </c>
      <c r="Z106" s="163" t="n">
        <f aca="false">Y106*$Z$22</f>
        <v>0</v>
      </c>
      <c r="AA106" s="581" t="n">
        <f aca="false">Z106+Y106</f>
        <v>0</v>
      </c>
    </row>
    <row r="107" customFormat="false" ht="10.8" hidden="false" customHeight="true" outlineLevel="0" collapsed="false">
      <c r="A107" s="604"/>
      <c r="B107" s="28"/>
      <c r="C107" s="28"/>
      <c r="D107" s="605"/>
      <c r="E107" s="28"/>
      <c r="G107" s="514"/>
      <c r="H107" s="28"/>
      <c r="I107" s="28"/>
      <c r="J107" s="28"/>
      <c r="K107" s="603"/>
      <c r="L107" s="28"/>
      <c r="M107" s="577"/>
      <c r="O107" s="578"/>
      <c r="S107" s="579"/>
      <c r="U107" s="580"/>
      <c r="AA107" s="581"/>
    </row>
    <row r="108" s="622" customFormat="true" ht="10.8" hidden="false" customHeight="true" outlineLevel="0" collapsed="false">
      <c r="A108" s="606" t="s">
        <v>238</v>
      </c>
      <c r="B108" s="607"/>
      <c r="C108" s="608"/>
      <c r="D108" s="609" t="n">
        <f aca="false">SUM(D27:D106)</f>
        <v>11.5</v>
      </c>
      <c r="E108" s="609" t="n">
        <f aca="false">SUM(E27:E106)</f>
        <v>11.5</v>
      </c>
      <c r="F108" s="609" t="n">
        <f aca="false">SUM(F27:F106)</f>
        <v>11.5</v>
      </c>
      <c r="G108" s="610" t="n">
        <f aca="false">SUM(G27:G106)</f>
        <v>23920</v>
      </c>
      <c r="H108" s="610" t="n">
        <f aca="false">SUM(H27:H106)</f>
        <v>23920</v>
      </c>
      <c r="I108" s="611" t="n">
        <f aca="false">G108-H108</f>
        <v>0</v>
      </c>
      <c r="J108" s="610" t="n">
        <f aca="false">SUM(J27:J106)</f>
        <v>23920</v>
      </c>
      <c r="K108" s="612" t="n">
        <f aca="false">SUM(K27:K106)</f>
        <v>0</v>
      </c>
      <c r="L108" s="613"/>
      <c r="M108" s="614" t="n">
        <f aca="false">SUM(M27:M106)</f>
        <v>0</v>
      </c>
      <c r="N108" s="610" t="n">
        <f aca="false">SUM(N27:N106)</f>
        <v>0</v>
      </c>
      <c r="O108" s="610"/>
      <c r="P108" s="610" t="n">
        <f aca="false">SUM(P27:P106)</f>
        <v>1644.9728</v>
      </c>
      <c r="Q108" s="610" t="n">
        <f aca="false">SUM(Q27:Q106)</f>
        <v>306</v>
      </c>
      <c r="R108" s="610" t="n">
        <f aca="false">SUM(R27:R106)</f>
        <v>1950.9728</v>
      </c>
      <c r="S108" s="615" t="n">
        <f aca="false">SUM(S27:S106)</f>
        <v>1950.9728</v>
      </c>
      <c r="T108" s="158"/>
      <c r="U108" s="616" t="n">
        <f aca="false">SUM(U27:U106)</f>
        <v>665644.72</v>
      </c>
      <c r="V108" s="617" t="n">
        <f aca="false">SUM(V27:V106)</f>
        <v>665644.72</v>
      </c>
      <c r="W108" s="617" t="n">
        <f aca="false">SUM(W27:W106)</f>
        <v>0</v>
      </c>
      <c r="X108" s="618" t="n">
        <f aca="false">SUM(SUM(X27:X106))</f>
        <v>665644.72</v>
      </c>
      <c r="Y108" s="619" t="n">
        <f aca="false">SUM(Y27:Y106)</f>
        <v>0</v>
      </c>
      <c r="Z108" s="620" t="n">
        <f aca="false">SUM(Z27:Z106)</f>
        <v>0</v>
      </c>
      <c r="AA108" s="621" t="n">
        <f aca="false">Z108+Y108</f>
        <v>0</v>
      </c>
      <c r="AV108" s="571"/>
      <c r="AW108" s="571"/>
      <c r="AX108" s="571"/>
      <c r="AY108" s="571"/>
      <c r="AZ108" s="571"/>
      <c r="BA108" s="571"/>
      <c r="BB108" s="571"/>
      <c r="BC108" s="571"/>
      <c r="BD108" s="571"/>
      <c r="BE108" s="571"/>
      <c r="AMJ108" s="158"/>
    </row>
    <row r="109" customFormat="false" ht="10.8" hidden="false" customHeight="true" outlineLevel="0" collapsed="false">
      <c r="A109" s="49"/>
      <c r="B109" s="49"/>
      <c r="C109" s="49"/>
      <c r="D109" s="623"/>
      <c r="E109" s="290"/>
      <c r="G109" s="599"/>
      <c r="I109" s="269"/>
      <c r="J109" s="269"/>
      <c r="K109" s="624"/>
      <c r="L109" s="269"/>
      <c r="M109" s="625"/>
      <c r="O109" s="578"/>
      <c r="S109" s="578"/>
      <c r="AA109" s="49"/>
    </row>
    <row r="110" s="29" customFormat="true" ht="10.8" hidden="false" customHeight="true" outlineLevel="0" collapsed="false">
      <c r="A110" s="626"/>
      <c r="B110" s="158"/>
      <c r="C110" s="158"/>
      <c r="D110" s="565"/>
      <c r="E110" s="158"/>
      <c r="F110" s="512"/>
      <c r="G110" s="158"/>
      <c r="H110" s="158"/>
      <c r="I110" s="158"/>
      <c r="J110" s="158"/>
      <c r="K110" s="626"/>
      <c r="L110" s="158"/>
      <c r="M110" s="627" t="s">
        <v>270</v>
      </c>
      <c r="N110" s="255" t="s">
        <v>157</v>
      </c>
      <c r="O110" s="546" t="s">
        <v>305</v>
      </c>
      <c r="P110" s="546" t="s">
        <v>310</v>
      </c>
      <c r="Q110" s="255" t="s">
        <v>311</v>
      </c>
      <c r="R110" s="546" t="s">
        <v>312</v>
      </c>
      <c r="S110" s="546" t="s">
        <v>240</v>
      </c>
      <c r="T110" s="158"/>
      <c r="U110" s="531" t="s">
        <v>313</v>
      </c>
      <c r="V110" s="561" t="s">
        <v>263</v>
      </c>
      <c r="W110" s="531" t="s">
        <v>242</v>
      </c>
      <c r="X110" s="451" t="s">
        <v>314</v>
      </c>
      <c r="Y110" s="78" t="s">
        <v>246</v>
      </c>
      <c r="Z110" s="254" t="s">
        <v>275</v>
      </c>
      <c r="AA110" s="256" t="s">
        <v>315</v>
      </c>
      <c r="AV110" s="571"/>
      <c r="AW110" s="571"/>
      <c r="AX110" s="571"/>
      <c r="AY110" s="571"/>
      <c r="AZ110" s="571"/>
      <c r="BA110" s="571"/>
      <c r="BB110" s="571"/>
      <c r="BC110" s="571"/>
      <c r="BD110" s="571"/>
      <c r="BE110" s="571"/>
      <c r="AMJ110" s="158"/>
    </row>
    <row r="111" customFormat="false" ht="10.8" hidden="false" customHeight="true" outlineLevel="0" collapsed="false">
      <c r="A111" s="256"/>
      <c r="B111" s="256" t="s">
        <v>268</v>
      </c>
      <c r="C111" s="256" t="s">
        <v>269</v>
      </c>
      <c r="D111" s="543" t="s">
        <v>235</v>
      </c>
      <c r="E111" s="628" t="s">
        <v>239</v>
      </c>
      <c r="F111" s="512" t="s">
        <v>238</v>
      </c>
      <c r="G111" s="629" t="s">
        <v>235</v>
      </c>
      <c r="H111" s="551" t="s">
        <v>238</v>
      </c>
      <c r="I111" s="630" t="s">
        <v>309</v>
      </c>
      <c r="J111" s="628" t="s">
        <v>239</v>
      </c>
      <c r="K111" s="547" t="s">
        <v>271</v>
      </c>
      <c r="L111" s="549"/>
      <c r="M111" s="627" t="s">
        <v>312</v>
      </c>
      <c r="N111" s="29" t="s">
        <v>249</v>
      </c>
      <c r="O111" s="631" t="s">
        <v>316</v>
      </c>
      <c r="P111" s="551" t="s">
        <v>249</v>
      </c>
      <c r="Q111" s="29" t="s">
        <v>249</v>
      </c>
      <c r="R111" s="551" t="s">
        <v>249</v>
      </c>
      <c r="S111" s="546" t="s">
        <v>249</v>
      </c>
      <c r="U111" s="557" t="s">
        <v>263</v>
      </c>
      <c r="V111" s="556" t="s">
        <v>317</v>
      </c>
      <c r="W111" s="557"/>
      <c r="Y111" s="256" t="s">
        <v>245</v>
      </c>
      <c r="Z111" s="632" t="n">
        <f aca="false">Z22</f>
        <v>0</v>
      </c>
      <c r="AA111" s="256" t="s">
        <v>278</v>
      </c>
    </row>
    <row r="112" s="22" customFormat="true" ht="10.8" hidden="false" customHeight="true" outlineLevel="0" collapsed="false">
      <c r="A112" s="256"/>
      <c r="B112" s="256"/>
      <c r="C112" s="256"/>
      <c r="D112" s="543" t="s">
        <v>247</v>
      </c>
      <c r="E112" s="544" t="s">
        <v>247</v>
      </c>
      <c r="F112" s="512" t="s">
        <v>247</v>
      </c>
      <c r="G112" s="545" t="s">
        <v>249</v>
      </c>
      <c r="H112" s="546" t="s">
        <v>249</v>
      </c>
      <c r="I112" s="633" t="s">
        <v>277</v>
      </c>
      <c r="J112" s="633" t="s">
        <v>249</v>
      </c>
      <c r="K112" s="547" t="s">
        <v>249</v>
      </c>
      <c r="L112" s="549"/>
      <c r="M112" s="634" t="s">
        <v>249</v>
      </c>
      <c r="N112" s="512"/>
      <c r="O112" s="589"/>
      <c r="P112" s="512" t="s">
        <v>319</v>
      </c>
      <c r="Q112" s="512" t="s">
        <v>319</v>
      </c>
      <c r="R112" s="512" t="s">
        <v>319</v>
      </c>
      <c r="S112" s="635" t="s">
        <v>320</v>
      </c>
      <c r="T112" s="158"/>
      <c r="U112" s="0"/>
      <c r="V112" s="0"/>
      <c r="W112" s="0"/>
      <c r="X112" s="0"/>
      <c r="Y112" s="562" t="s">
        <v>318</v>
      </c>
      <c r="Z112" s="0"/>
      <c r="AA112" s="562" t="s">
        <v>318</v>
      </c>
      <c r="AV112" s="595"/>
      <c r="AW112" s="595"/>
      <c r="AX112" s="595"/>
      <c r="AY112" s="595"/>
      <c r="AZ112" s="595"/>
      <c r="BA112" s="595"/>
      <c r="BB112" s="595"/>
      <c r="BC112" s="595"/>
      <c r="BD112" s="595"/>
      <c r="BE112" s="595"/>
      <c r="AMJ112" s="158"/>
    </row>
  </sheetData>
  <sheetProtection sheet="true" objects="true" scenarios="true"/>
  <mergeCells count="3">
    <mergeCell ref="A15:E15"/>
    <mergeCell ref="A16:E16"/>
    <mergeCell ref="A17:E17"/>
  </mergeCells>
  <conditionalFormatting sqref="A25:E25 A64853:C1048576 A19:A108 G110:M112 Y110:Y112 A109:D112 D26:E26 A114:S114 A129:D138 Y4:AA6 Y19:AA19 D133:E133 Y129:AA1048576 M19:S20 B19:D24 D23:E24 G21:K26 P21:S24 D110:E110 A139:A64852 D20:K20 Q25:R26 B26:C108 A4:S6 G107:K109 M107:N109 P27:R109 B139:D143 B144:E144 D145:E1048576 E134:E143 B145:C64852 D27:D107 D107:F108 E19:K19 E21:E22 E111:E112 E27:E106 E109 E129:E132 F21:F106 F109:F112 M112:S112 F129:S1048576 G27:G107 O25:P25 H27:K106 N110:S111 O21:O109 L19:L108 K109:M109 M21:N26 P26 S25:S109 U4:W6 U19:W111 U114:W114 U129:W1048576 Y114:AA114 Y20:Z109 Z110:Z111 AA20:AA112">
    <cfRule type="cellIs" priority="2" operator="equal" aboveAverage="0" equalAverage="0" bottom="0" percent="0" rank="0" text="" dxfId="0">
      <formula>0</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sheetPr filterMode="false">
    <tabColor rgb="FF0000CC"/>
    <pageSetUpPr fitToPage="false"/>
  </sheetPr>
  <dimension ref="A1:AMJ9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false" outlineLevel="0" max="1" min="1" style="249" width="3.18"/>
    <col collapsed="false" customWidth="true" hidden="false" outlineLevel="0" max="2" min="2" style="432" width="10.56"/>
    <col collapsed="false" customWidth="true" hidden="false" outlineLevel="0" max="3" min="3" style="276" width="10.92"/>
    <col collapsed="false" customWidth="true" hidden="false" outlineLevel="0" max="4" min="4" style="171" width="7.62"/>
    <col collapsed="false" customWidth="true" hidden="false" outlineLevel="0" max="5" min="5" style="171" width="1.09"/>
    <col collapsed="false" customWidth="true" hidden="false" outlineLevel="0" max="6" min="6" style="276" width="7.18"/>
    <col collapsed="false" customWidth="true" hidden="false" outlineLevel="0" max="7" min="7" style="277" width="7.89"/>
    <col collapsed="false" customWidth="true" hidden="false" outlineLevel="0" max="8" min="8" style="277" width="8.18"/>
    <col collapsed="false" customWidth="true" hidden="false" outlineLevel="0" max="9" min="9" style="277" width="4.68"/>
    <col collapsed="false" customWidth="true" hidden="false" outlineLevel="0" max="10" min="10" style="277" width="7.51"/>
    <col collapsed="false" customWidth="true" hidden="false" outlineLevel="0" max="11" min="11" style="522" width="4.9"/>
    <col collapsed="false" customWidth="true" hidden="false" outlineLevel="0" max="12" min="12" style="636" width="9.06"/>
    <col collapsed="false" customWidth="true" hidden="false" outlineLevel="0" max="13" min="13" style="419" width="6.2"/>
    <col collapsed="false" customWidth="true" hidden="false" outlineLevel="0" max="14" min="14" style="419" width="1.09"/>
    <col collapsed="false" customWidth="true" hidden="false" outlineLevel="0" max="15" min="15" style="637" width="9.06"/>
    <col collapsed="false" customWidth="true" hidden="false" outlineLevel="0" max="16" min="16" style="277" width="7.01"/>
    <col collapsed="false" customWidth="true" hidden="false" outlineLevel="0" max="17" min="17" style="638" width="9.74"/>
    <col collapsed="false" customWidth="true" hidden="false" outlineLevel="0" max="18" min="18" style="176" width="7.07"/>
    <col collapsed="false" customWidth="true" hidden="false" outlineLevel="0" max="19" min="19" style="639" width="1.06"/>
    <col collapsed="false" customWidth="true" hidden="false" outlineLevel="0" max="20" min="20" style="523" width="5.77"/>
    <col collapsed="false" customWidth="true" hidden="false" outlineLevel="0" max="21" min="21" style="523" width="7.95"/>
    <col collapsed="false" customWidth="true" hidden="false" outlineLevel="0" max="22" min="22" style="0" width="1.27"/>
    <col collapsed="false" customWidth="true" hidden="false" outlineLevel="0" max="23" min="23" style="420" width="13.29"/>
    <col collapsed="false" customWidth="true" hidden="false" outlineLevel="0" max="24" min="24" style="101" width="1.2"/>
    <col collapsed="false" customWidth="false" hidden="false" outlineLevel="0" max="44" min="25" style="101" width="11.57"/>
    <col collapsed="false" customWidth="false" hidden="false" outlineLevel="0" max="54" min="45" style="640" width="11.57"/>
    <col collapsed="false" customWidth="false" hidden="false" outlineLevel="0" max="1022" min="55" style="101" width="11.57"/>
  </cols>
  <sheetData>
    <row r="1" s="641" customFormat="true" ht="10.8" hidden="false" customHeight="true" outlineLevel="0" collapsed="false">
      <c r="A1" s="249"/>
      <c r="L1" s="642"/>
      <c r="M1" s="643"/>
      <c r="N1" s="643"/>
      <c r="O1" s="644"/>
      <c r="P1" s="645"/>
      <c r="Q1" s="638"/>
      <c r="R1" s="646"/>
      <c r="S1" s="647"/>
      <c r="V1" s="0"/>
      <c r="AS1" s="648"/>
      <c r="AT1" s="648"/>
      <c r="AU1" s="648"/>
      <c r="AV1" s="648"/>
      <c r="AW1" s="648"/>
      <c r="AX1" s="648"/>
      <c r="AY1" s="648"/>
      <c r="AZ1" s="648"/>
      <c r="BA1" s="648"/>
      <c r="BB1" s="648"/>
      <c r="AMI1" s="0"/>
      <c r="AMJ1" s="0"/>
    </row>
    <row r="2" s="173" customFormat="true" ht="18.8" hidden="false" customHeight="true" outlineLevel="0" collapsed="false">
      <c r="A2" s="249"/>
      <c r="B2" s="649"/>
      <c r="C2" s="229"/>
      <c r="D2" s="230"/>
      <c r="E2" s="171"/>
      <c r="F2" s="172"/>
      <c r="G2" s="172"/>
      <c r="H2" s="172"/>
      <c r="I2" s="174"/>
      <c r="J2" s="175"/>
      <c r="V2" s="0"/>
      <c r="AP2" s="171"/>
      <c r="BF2" s="171"/>
      <c r="BG2" s="165"/>
      <c r="BH2" s="165"/>
      <c r="BI2" s="0"/>
      <c r="BJ2" s="432"/>
      <c r="BK2" s="383"/>
      <c r="BL2" s="383"/>
      <c r="BM2" s="650"/>
      <c r="BN2" s="520"/>
      <c r="BO2" s="651"/>
      <c r="BP2" s="288"/>
      <c r="BQ2" s="288"/>
      <c r="BR2" s="277"/>
      <c r="BS2" s="271"/>
      <c r="BT2" s="271"/>
      <c r="BU2" s="288"/>
      <c r="BV2" s="523"/>
      <c r="BW2" s="523"/>
      <c r="BX2" s="652"/>
      <c r="BY2" s="652"/>
      <c r="BZ2" s="171"/>
      <c r="CA2" s="171"/>
      <c r="CB2" s="171"/>
      <c r="CC2" s="176"/>
      <c r="CD2" s="171"/>
      <c r="CE2" s="171"/>
      <c r="CF2" s="171"/>
      <c r="CG2" s="171"/>
      <c r="CH2" s="171"/>
      <c r="CI2" s="171"/>
      <c r="CJ2" s="177"/>
      <c r="CK2" s="177"/>
      <c r="CL2" s="177"/>
      <c r="CM2" s="177"/>
      <c r="CN2" s="177"/>
      <c r="CO2" s="177"/>
      <c r="CP2" s="177"/>
      <c r="CQ2" s="177"/>
      <c r="CR2" s="177"/>
      <c r="CS2" s="0"/>
      <c r="CT2" s="0"/>
      <c r="CU2" s="0"/>
      <c r="CV2" s="0"/>
      <c r="CW2" s="0"/>
      <c r="CX2" s="0"/>
      <c r="CY2" s="0"/>
      <c r="CZ2" s="0"/>
      <c r="DA2" s="0"/>
      <c r="DB2" s="0"/>
      <c r="DC2" s="0"/>
      <c r="DD2" s="0"/>
      <c r="DE2" s="0"/>
      <c r="DF2" s="0"/>
      <c r="DG2" s="0"/>
      <c r="DH2" s="0"/>
      <c r="DI2" s="0"/>
      <c r="DJ2" s="0"/>
      <c r="DK2" s="0"/>
      <c r="DL2" s="165"/>
      <c r="DM2" s="1"/>
      <c r="DN2" s="1"/>
      <c r="DO2" s="1"/>
      <c r="DP2" s="1"/>
      <c r="DQ2" s="1"/>
      <c r="DR2" s="1"/>
      <c r="DS2" s="1"/>
      <c r="DT2" s="1"/>
      <c r="DU2" s="1"/>
      <c r="DV2" s="1"/>
      <c r="DW2" s="1"/>
      <c r="DX2" s="1"/>
      <c r="DY2" s="1"/>
      <c r="DZ2" s="1"/>
      <c r="EA2" s="1"/>
      <c r="EB2" s="1"/>
      <c r="EC2" s="165"/>
      <c r="ED2" s="165"/>
      <c r="EE2" s="165"/>
      <c r="EF2" s="165"/>
      <c r="EG2" s="165"/>
      <c r="EH2" s="165"/>
      <c r="EI2" s="165"/>
      <c r="EJ2" s="165"/>
      <c r="AMG2" s="0"/>
      <c r="AMH2" s="0"/>
      <c r="AMI2" s="0"/>
      <c r="AMJ2" s="0"/>
    </row>
    <row r="3" s="173" customFormat="true" ht="18.8" hidden="false" customHeight="true" outlineLevel="0" collapsed="false">
      <c r="A3" s="249"/>
      <c r="B3" s="649"/>
      <c r="C3" s="229"/>
      <c r="D3" s="230"/>
      <c r="E3" s="171"/>
      <c r="F3" s="178"/>
      <c r="G3" s="178"/>
      <c r="H3" s="178"/>
      <c r="I3" s="180"/>
      <c r="J3" s="181"/>
      <c r="K3" s="179"/>
      <c r="V3" s="0"/>
      <c r="AP3" s="171"/>
      <c r="BF3" s="171"/>
      <c r="BG3" s="165"/>
      <c r="BH3" s="165"/>
      <c r="BI3" s="0"/>
      <c r="BJ3" s="432"/>
      <c r="BK3" s="383"/>
      <c r="BL3" s="290"/>
      <c r="BM3" s="520"/>
      <c r="BN3" s="653"/>
      <c r="BO3" s="651"/>
      <c r="BP3" s="288"/>
      <c r="BQ3" s="288"/>
      <c r="BR3" s="277"/>
      <c r="BS3" s="288"/>
      <c r="BT3" s="271"/>
      <c r="BU3" s="288"/>
      <c r="BV3" s="523"/>
      <c r="BW3" s="22"/>
      <c r="BX3" s="652"/>
      <c r="BY3" s="652"/>
      <c r="BZ3" s="171"/>
      <c r="CA3" s="171"/>
      <c r="CB3" s="171"/>
      <c r="CC3" s="176"/>
      <c r="CD3" s="171"/>
      <c r="CE3" s="171"/>
      <c r="CF3" s="171"/>
      <c r="CG3" s="171"/>
      <c r="CH3" s="171"/>
      <c r="CI3" s="171"/>
      <c r="CJ3" s="177"/>
      <c r="CK3" s="177"/>
      <c r="CL3" s="177"/>
      <c r="CM3" s="177"/>
      <c r="CN3" s="177"/>
      <c r="CO3" s="177"/>
      <c r="CP3" s="177"/>
      <c r="CQ3" s="177"/>
      <c r="CR3" s="177"/>
      <c r="CS3" s="0"/>
      <c r="CT3" s="0"/>
      <c r="CU3" s="0"/>
      <c r="CV3" s="0"/>
      <c r="CW3" s="0"/>
      <c r="CX3" s="0"/>
      <c r="CY3" s="0"/>
      <c r="CZ3" s="0"/>
      <c r="DA3" s="0"/>
      <c r="DB3" s="0"/>
      <c r="DC3" s="0"/>
      <c r="DD3" s="0"/>
      <c r="DE3" s="0"/>
      <c r="DF3" s="0"/>
      <c r="DG3" s="0"/>
      <c r="DH3" s="0"/>
      <c r="DI3" s="0"/>
      <c r="DJ3" s="0"/>
      <c r="DK3" s="0"/>
      <c r="DL3" s="165"/>
      <c r="DM3" s="1"/>
      <c r="DN3" s="1"/>
      <c r="DO3" s="1"/>
      <c r="DP3" s="1"/>
      <c r="DQ3" s="1"/>
      <c r="DR3" s="1"/>
      <c r="DS3" s="1"/>
      <c r="DT3" s="1"/>
      <c r="DU3" s="1"/>
      <c r="DV3" s="1"/>
      <c r="DW3" s="1"/>
      <c r="DX3" s="1"/>
      <c r="DY3" s="1"/>
      <c r="DZ3" s="1"/>
      <c r="EA3" s="1"/>
      <c r="EB3" s="1"/>
      <c r="EC3" s="165"/>
      <c r="ED3" s="165"/>
      <c r="EE3" s="165"/>
      <c r="EF3" s="165"/>
      <c r="EG3" s="165"/>
      <c r="EH3" s="165"/>
      <c r="EI3" s="165"/>
      <c r="EJ3" s="165"/>
      <c r="AMG3" s="0"/>
      <c r="AMH3" s="0"/>
      <c r="AMI3" s="0"/>
      <c r="AMJ3" s="0"/>
    </row>
    <row r="4" s="173" customFormat="true" ht="12.95" hidden="false" customHeight="true" outlineLevel="0" collapsed="false">
      <c r="A4" s="249"/>
      <c r="B4" s="223"/>
      <c r="C4" s="229"/>
      <c r="D4" s="171"/>
      <c r="E4" s="0"/>
      <c r="F4" s="0"/>
      <c r="G4" s="0"/>
      <c r="H4" s="0"/>
      <c r="I4" s="0"/>
      <c r="J4" s="0"/>
      <c r="K4" s="0"/>
      <c r="L4" s="389"/>
      <c r="M4" s="389"/>
      <c r="N4" s="389"/>
      <c r="O4" s="389"/>
      <c r="P4" s="389"/>
      <c r="Q4" s="389"/>
      <c r="R4" s="389"/>
      <c r="S4" s="389"/>
      <c r="T4" s="389"/>
      <c r="U4" s="389"/>
      <c r="V4" s="0"/>
      <c r="W4" s="389"/>
      <c r="X4" s="389"/>
      <c r="Y4" s="389"/>
      <c r="Z4" s="389"/>
      <c r="AA4" s="389"/>
      <c r="AB4" s="389"/>
      <c r="AC4" s="389"/>
      <c r="AD4" s="389"/>
      <c r="AE4" s="389"/>
      <c r="AP4" s="171"/>
      <c r="BF4" s="171"/>
      <c r="BG4" s="165"/>
      <c r="BH4" s="165"/>
      <c r="BI4" s="0"/>
      <c r="BJ4" s="432"/>
      <c r="BK4" s="276"/>
      <c r="BL4" s="276"/>
      <c r="BM4" s="520"/>
      <c r="BN4" s="520"/>
      <c r="BO4" s="171"/>
      <c r="BP4" s="277"/>
      <c r="BQ4" s="277"/>
      <c r="BR4" s="277"/>
      <c r="BS4" s="277"/>
      <c r="BT4" s="522"/>
      <c r="BU4" s="277"/>
      <c r="BV4" s="523"/>
      <c r="BW4" s="523"/>
      <c r="BX4" s="420"/>
      <c r="BY4" s="420"/>
      <c r="BZ4" s="171"/>
      <c r="CA4" s="171"/>
      <c r="CB4" s="171"/>
      <c r="CC4" s="176"/>
      <c r="CD4" s="171"/>
      <c r="CE4" s="171"/>
      <c r="CF4" s="171"/>
      <c r="CG4" s="171"/>
      <c r="CH4" s="171"/>
      <c r="CI4" s="171"/>
      <c r="CJ4" s="177"/>
      <c r="CK4" s="177"/>
      <c r="CL4" s="177"/>
      <c r="CM4" s="177"/>
      <c r="CN4" s="177"/>
      <c r="CO4" s="177"/>
      <c r="CP4" s="177"/>
      <c r="CQ4" s="177"/>
      <c r="CR4" s="177"/>
      <c r="CS4" s="0"/>
      <c r="CT4" s="0"/>
      <c r="CU4" s="0"/>
      <c r="CV4" s="0"/>
      <c r="CW4" s="0"/>
      <c r="CX4" s="0"/>
      <c r="CY4" s="0"/>
      <c r="CZ4" s="0"/>
      <c r="DA4" s="0"/>
      <c r="DB4" s="0"/>
      <c r="DC4" s="0"/>
      <c r="DD4" s="0"/>
      <c r="DE4" s="0"/>
      <c r="DF4" s="0"/>
      <c r="DG4" s="0"/>
      <c r="DH4" s="0"/>
      <c r="DI4" s="0"/>
      <c r="DJ4" s="0"/>
      <c r="DK4" s="0"/>
      <c r="DL4" s="165"/>
      <c r="DM4" s="1"/>
      <c r="DN4" s="1"/>
      <c r="DO4" s="1"/>
      <c r="DP4" s="1"/>
      <c r="DQ4" s="1"/>
      <c r="DR4" s="1"/>
      <c r="DS4" s="1"/>
      <c r="DT4" s="1"/>
      <c r="DU4" s="1"/>
      <c r="DV4" s="1"/>
      <c r="DW4" s="1"/>
      <c r="DX4" s="1"/>
      <c r="DY4" s="1"/>
      <c r="DZ4" s="1"/>
      <c r="EA4" s="1"/>
      <c r="EB4" s="1"/>
      <c r="EC4" s="165"/>
      <c r="ED4" s="165"/>
      <c r="EE4" s="165"/>
      <c r="EF4" s="165"/>
      <c r="EG4" s="165"/>
      <c r="EH4" s="165"/>
      <c r="EI4" s="165"/>
      <c r="EJ4" s="165"/>
      <c r="AMG4" s="0"/>
      <c r="AMH4" s="0"/>
      <c r="AMI4" s="0"/>
      <c r="AMJ4" s="0"/>
    </row>
    <row r="5" s="173" customFormat="true" ht="12.95" hidden="false" customHeight="true" outlineLevel="0" collapsed="false">
      <c r="A5" s="249"/>
      <c r="B5" s="654" t="str">
        <f aca="false">'Master Pay Period 1'!F17</f>
        <v>Company</v>
      </c>
      <c r="C5" s="654"/>
      <c r="D5" s="654"/>
      <c r="E5" s="0"/>
      <c r="F5" s="249"/>
      <c r="G5" s="0"/>
      <c r="H5" s="0"/>
      <c r="I5" s="0"/>
      <c r="J5" s="0"/>
      <c r="K5" s="0"/>
      <c r="L5" s="0"/>
      <c r="M5" s="0"/>
      <c r="N5" s="0"/>
      <c r="O5" s="0"/>
      <c r="P5" s="0"/>
      <c r="Q5" s="0"/>
      <c r="R5" s="250" t="s">
        <v>261</v>
      </c>
      <c r="S5" s="166"/>
      <c r="T5" s="167"/>
      <c r="U5" s="171"/>
      <c r="V5" s="655"/>
      <c r="W5" s="389"/>
      <c r="X5" s="0"/>
      <c r="Y5" s="0"/>
      <c r="Z5" s="389"/>
      <c r="AA5" s="389"/>
      <c r="AB5" s="389"/>
      <c r="AC5" s="389"/>
      <c r="AD5" s="389"/>
      <c r="AE5" s="389"/>
      <c r="AP5" s="171"/>
      <c r="BF5" s="171"/>
      <c r="BG5" s="165"/>
      <c r="BH5" s="165"/>
      <c r="BI5" s="0"/>
      <c r="BJ5" s="432"/>
      <c r="BK5" s="290"/>
      <c r="BL5" s="290"/>
      <c r="BM5" s="520"/>
      <c r="BN5" s="653"/>
      <c r="BO5" s="171"/>
      <c r="BP5" s="269"/>
      <c r="BQ5" s="269"/>
      <c r="BR5" s="277"/>
      <c r="BS5" s="277"/>
      <c r="BT5" s="271"/>
      <c r="BU5" s="288"/>
      <c r="BV5" s="523"/>
      <c r="BW5" s="523"/>
      <c r="BX5" s="420"/>
      <c r="BY5" s="420"/>
      <c r="BZ5" s="171"/>
      <c r="CA5" s="171"/>
      <c r="CB5" s="171"/>
      <c r="CC5" s="176"/>
      <c r="CD5" s="171"/>
      <c r="CE5" s="171"/>
      <c r="CF5" s="171"/>
      <c r="CG5" s="171"/>
      <c r="CH5" s="171"/>
      <c r="CI5" s="171"/>
      <c r="CJ5" s="177"/>
      <c r="CK5" s="177"/>
      <c r="CL5" s="177"/>
      <c r="CM5" s="177"/>
      <c r="CN5" s="177"/>
      <c r="CO5" s="177"/>
      <c r="CP5" s="177"/>
      <c r="CQ5" s="177"/>
      <c r="CR5" s="177"/>
      <c r="CS5" s="0"/>
      <c r="CT5" s="0"/>
      <c r="CU5" s="0"/>
      <c r="CV5" s="0"/>
      <c r="CW5" s="0"/>
      <c r="CX5" s="0"/>
      <c r="CY5" s="0"/>
      <c r="CZ5" s="0"/>
      <c r="DA5" s="0"/>
      <c r="DB5" s="0"/>
      <c r="DC5" s="0"/>
      <c r="DD5" s="0"/>
      <c r="DE5" s="0"/>
      <c r="DF5" s="0"/>
      <c r="DG5" s="0"/>
      <c r="DH5" s="0"/>
      <c r="DI5" s="0"/>
      <c r="DJ5" s="0"/>
      <c r="DK5" s="0"/>
      <c r="DL5" s="165"/>
      <c r="DM5" s="1"/>
      <c r="DN5" s="1"/>
      <c r="DO5" s="1"/>
      <c r="DP5" s="1"/>
      <c r="DQ5" s="1"/>
      <c r="DR5" s="1"/>
      <c r="DS5" s="1"/>
      <c r="DT5" s="1"/>
      <c r="DU5" s="1"/>
      <c r="DV5" s="1"/>
      <c r="DW5" s="1"/>
      <c r="DX5" s="1"/>
      <c r="DY5" s="1"/>
      <c r="DZ5" s="1"/>
      <c r="EA5" s="1"/>
      <c r="EB5" s="1"/>
      <c r="EC5" s="165"/>
      <c r="ED5" s="165"/>
      <c r="EE5" s="165"/>
      <c r="EF5" s="165"/>
      <c r="EG5" s="165"/>
      <c r="EH5" s="165"/>
      <c r="EI5" s="165"/>
      <c r="EJ5" s="165"/>
      <c r="AMG5" s="0"/>
      <c r="AMH5" s="0"/>
      <c r="AMI5" s="0"/>
      <c r="AMJ5" s="0"/>
    </row>
    <row r="6" customFormat="false" ht="10.8" hidden="false" customHeight="true" outlineLevel="0" collapsed="false">
      <c r="B6" s="246" t="n">
        <f aca="false">'Master Pay Period 1'!F18</f>
        <v>0</v>
      </c>
      <c r="C6" s="246"/>
      <c r="D6" s="246"/>
      <c r="E6" s="0"/>
      <c r="F6" s="0"/>
      <c r="G6" s="0"/>
      <c r="H6" s="0"/>
      <c r="I6" s="0"/>
      <c r="J6" s="0"/>
      <c r="K6" s="0"/>
      <c r="L6" s="0"/>
      <c r="M6" s="0"/>
      <c r="N6" s="0"/>
      <c r="O6" s="0"/>
      <c r="P6" s="0"/>
      <c r="Q6" s="0"/>
      <c r="R6" s="250" t="s">
        <v>100</v>
      </c>
      <c r="S6" s="166"/>
      <c r="T6" s="167"/>
      <c r="U6" s="171"/>
      <c r="W6" s="656"/>
      <c r="X6" s="0"/>
      <c r="Y6" s="0"/>
      <c r="Z6" s="656"/>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c r="IX6" s="0"/>
      <c r="IY6" s="0"/>
      <c r="IZ6" s="0"/>
      <c r="JA6" s="0"/>
      <c r="JB6" s="0"/>
      <c r="JC6" s="0"/>
      <c r="JD6" s="0"/>
      <c r="JE6" s="0"/>
      <c r="JF6" s="0"/>
      <c r="JG6" s="0"/>
      <c r="JH6" s="0"/>
      <c r="JI6" s="0"/>
      <c r="JJ6" s="0"/>
      <c r="JK6" s="0"/>
      <c r="JL6" s="0"/>
      <c r="JM6" s="0"/>
      <c r="JN6" s="0"/>
      <c r="JO6" s="0"/>
      <c r="JP6" s="0"/>
      <c r="JQ6" s="0"/>
      <c r="JR6" s="0"/>
      <c r="JS6" s="0"/>
      <c r="JT6" s="0"/>
      <c r="JU6" s="0"/>
      <c r="JV6" s="0"/>
      <c r="JW6" s="0"/>
      <c r="JX6" s="0"/>
      <c r="JY6" s="0"/>
      <c r="JZ6" s="0"/>
      <c r="KA6" s="0"/>
      <c r="KB6" s="0"/>
      <c r="KC6" s="0"/>
      <c r="KD6" s="0"/>
      <c r="KE6" s="0"/>
      <c r="KF6" s="0"/>
      <c r="KG6" s="0"/>
      <c r="KH6" s="0"/>
      <c r="KI6" s="0"/>
      <c r="KJ6" s="0"/>
      <c r="KK6" s="0"/>
      <c r="KL6" s="0"/>
      <c r="KM6" s="0"/>
      <c r="KN6" s="0"/>
      <c r="KO6" s="0"/>
      <c r="KP6" s="0"/>
      <c r="KQ6" s="0"/>
      <c r="KR6" s="0"/>
      <c r="KS6" s="0"/>
      <c r="KT6" s="0"/>
      <c r="KU6" s="0"/>
      <c r="KV6" s="0"/>
      <c r="KW6" s="0"/>
      <c r="KX6" s="0"/>
      <c r="KY6" s="0"/>
      <c r="KZ6" s="0"/>
      <c r="LA6" s="0"/>
      <c r="LB6" s="0"/>
      <c r="LC6" s="0"/>
      <c r="LD6" s="0"/>
      <c r="LE6" s="0"/>
      <c r="LF6" s="0"/>
      <c r="LG6" s="0"/>
      <c r="LH6" s="0"/>
      <c r="LI6" s="0"/>
      <c r="LJ6" s="0"/>
      <c r="LK6" s="0"/>
      <c r="LL6" s="0"/>
      <c r="LM6" s="0"/>
      <c r="LN6" s="0"/>
      <c r="LO6" s="0"/>
      <c r="LP6" s="0"/>
      <c r="LQ6" s="0"/>
      <c r="LR6" s="0"/>
      <c r="LS6" s="0"/>
      <c r="LT6" s="0"/>
      <c r="LU6" s="0"/>
      <c r="LV6" s="0"/>
      <c r="LW6" s="0"/>
      <c r="LX6" s="0"/>
      <c r="LY6" s="0"/>
      <c r="LZ6" s="0"/>
      <c r="MA6" s="0"/>
      <c r="MB6" s="0"/>
      <c r="MC6" s="0"/>
      <c r="MD6" s="0"/>
      <c r="ME6" s="0"/>
      <c r="MF6" s="0"/>
      <c r="MG6" s="0"/>
      <c r="MH6" s="0"/>
      <c r="MI6" s="0"/>
      <c r="MJ6" s="0"/>
      <c r="MK6" s="0"/>
      <c r="ML6" s="0"/>
      <c r="MM6" s="0"/>
      <c r="MN6" s="0"/>
      <c r="MO6" s="0"/>
      <c r="MP6" s="0"/>
      <c r="MQ6" s="0"/>
      <c r="MR6" s="0"/>
      <c r="MS6" s="0"/>
      <c r="MT6" s="0"/>
      <c r="MU6" s="0"/>
      <c r="MV6" s="0"/>
      <c r="MW6" s="0"/>
      <c r="MX6" s="0"/>
      <c r="MY6" s="0"/>
      <c r="MZ6" s="0"/>
      <c r="NA6" s="0"/>
      <c r="NB6" s="0"/>
      <c r="NC6" s="0"/>
      <c r="ND6" s="0"/>
      <c r="NE6" s="0"/>
      <c r="NF6" s="0"/>
      <c r="NG6" s="0"/>
      <c r="NH6" s="0"/>
      <c r="NI6" s="0"/>
      <c r="NJ6" s="0"/>
      <c r="NK6" s="0"/>
      <c r="NL6" s="0"/>
      <c r="NM6" s="0"/>
      <c r="NN6" s="0"/>
      <c r="NO6" s="0"/>
      <c r="NP6" s="0"/>
      <c r="NQ6" s="0"/>
      <c r="NR6" s="0"/>
      <c r="NS6" s="0"/>
      <c r="NT6" s="0"/>
      <c r="NU6" s="0"/>
      <c r="NV6" s="0"/>
      <c r="NW6" s="0"/>
      <c r="NX6" s="0"/>
      <c r="NY6" s="0"/>
      <c r="NZ6" s="0"/>
      <c r="OA6" s="0"/>
      <c r="OB6" s="0"/>
      <c r="OC6" s="0"/>
      <c r="OD6" s="0"/>
      <c r="OE6" s="0"/>
      <c r="OF6" s="0"/>
      <c r="OG6" s="0"/>
      <c r="OH6" s="0"/>
      <c r="OI6" s="0"/>
      <c r="OJ6" s="0"/>
      <c r="OK6" s="0"/>
      <c r="OL6" s="0"/>
      <c r="OM6" s="0"/>
      <c r="ON6" s="0"/>
      <c r="OO6" s="0"/>
      <c r="OP6" s="0"/>
      <c r="OQ6" s="0"/>
      <c r="OR6" s="0"/>
      <c r="OS6" s="0"/>
      <c r="OT6" s="0"/>
      <c r="OU6" s="0"/>
      <c r="OV6" s="0"/>
      <c r="OW6" s="0"/>
      <c r="OX6" s="0"/>
      <c r="OY6" s="0"/>
      <c r="OZ6" s="0"/>
      <c r="PA6" s="0"/>
      <c r="PB6" s="0"/>
      <c r="PC6" s="0"/>
      <c r="PD6" s="0"/>
      <c r="PE6" s="0"/>
      <c r="PF6" s="0"/>
      <c r="PG6" s="0"/>
      <c r="PH6" s="0"/>
      <c r="PI6" s="0"/>
      <c r="PJ6" s="0"/>
      <c r="PK6" s="0"/>
      <c r="PL6" s="0"/>
      <c r="PM6" s="0"/>
      <c r="PN6" s="0"/>
      <c r="PO6" s="0"/>
      <c r="PP6" s="0"/>
      <c r="PQ6" s="0"/>
      <c r="PR6" s="0"/>
      <c r="PS6" s="0"/>
      <c r="PT6" s="0"/>
      <c r="PU6" s="0"/>
      <c r="PV6" s="0"/>
      <c r="PW6" s="0"/>
      <c r="PX6" s="0"/>
      <c r="PY6" s="0"/>
      <c r="PZ6" s="0"/>
      <c r="QA6" s="0"/>
      <c r="QB6" s="0"/>
      <c r="QC6" s="0"/>
      <c r="QD6" s="0"/>
      <c r="QE6" s="0"/>
      <c r="QF6" s="0"/>
      <c r="QG6" s="0"/>
      <c r="QH6" s="0"/>
      <c r="QI6" s="0"/>
      <c r="QJ6" s="0"/>
      <c r="QK6" s="0"/>
      <c r="QL6" s="0"/>
      <c r="QM6" s="0"/>
      <c r="QN6" s="0"/>
      <c r="QO6" s="0"/>
      <c r="QP6" s="0"/>
      <c r="QQ6" s="0"/>
      <c r="QR6" s="0"/>
      <c r="QS6" s="0"/>
      <c r="QT6" s="0"/>
      <c r="QU6" s="0"/>
      <c r="QV6" s="0"/>
      <c r="QW6" s="0"/>
      <c r="QX6" s="0"/>
      <c r="QY6" s="0"/>
      <c r="QZ6" s="0"/>
      <c r="RA6" s="0"/>
      <c r="RB6" s="0"/>
      <c r="RC6" s="0"/>
      <c r="RD6" s="0"/>
      <c r="RE6" s="0"/>
      <c r="RF6" s="0"/>
      <c r="RG6" s="0"/>
      <c r="RH6" s="0"/>
      <c r="RI6" s="0"/>
      <c r="RJ6" s="0"/>
      <c r="RK6" s="0"/>
      <c r="RL6" s="0"/>
      <c r="RM6" s="0"/>
      <c r="RN6" s="0"/>
      <c r="RO6" s="0"/>
      <c r="RP6" s="0"/>
      <c r="RQ6" s="0"/>
      <c r="RR6" s="0"/>
      <c r="RS6" s="0"/>
      <c r="RT6" s="0"/>
      <c r="RU6" s="0"/>
      <c r="RV6" s="0"/>
      <c r="RW6" s="0"/>
      <c r="RX6" s="0"/>
      <c r="RY6" s="0"/>
      <c r="RZ6" s="0"/>
      <c r="SA6" s="0"/>
      <c r="SB6" s="0"/>
      <c r="SC6" s="0"/>
      <c r="SD6" s="0"/>
      <c r="SE6" s="0"/>
      <c r="SF6" s="0"/>
      <c r="SG6" s="0"/>
      <c r="SH6" s="0"/>
      <c r="SI6" s="0"/>
      <c r="SJ6" s="0"/>
      <c r="SK6" s="0"/>
      <c r="SL6" s="0"/>
      <c r="SM6" s="0"/>
      <c r="SN6" s="0"/>
      <c r="SO6" s="0"/>
      <c r="SP6" s="0"/>
      <c r="SQ6" s="0"/>
      <c r="SR6" s="0"/>
      <c r="SS6" s="0"/>
      <c r="ST6" s="0"/>
      <c r="SU6" s="0"/>
      <c r="SV6" s="0"/>
      <c r="SW6" s="0"/>
      <c r="SX6" s="0"/>
      <c r="SY6" s="0"/>
      <c r="SZ6" s="0"/>
      <c r="TA6" s="0"/>
      <c r="TB6" s="0"/>
      <c r="TC6" s="0"/>
      <c r="TD6" s="0"/>
      <c r="TE6" s="0"/>
      <c r="TF6" s="0"/>
      <c r="TG6" s="0"/>
      <c r="TH6" s="0"/>
      <c r="TI6" s="0"/>
      <c r="TJ6" s="0"/>
      <c r="TK6" s="0"/>
      <c r="TL6" s="0"/>
      <c r="TM6" s="0"/>
      <c r="TN6" s="0"/>
      <c r="TO6" s="0"/>
      <c r="TP6" s="0"/>
      <c r="TQ6" s="0"/>
      <c r="TR6" s="0"/>
      <c r="TS6" s="0"/>
      <c r="TT6" s="0"/>
      <c r="TU6" s="0"/>
      <c r="TV6" s="0"/>
      <c r="TW6" s="0"/>
      <c r="TX6" s="0"/>
      <c r="TY6" s="0"/>
      <c r="TZ6" s="0"/>
      <c r="UA6" s="0"/>
      <c r="UB6" s="0"/>
      <c r="UC6" s="0"/>
      <c r="UD6" s="0"/>
      <c r="UE6" s="0"/>
      <c r="UF6" s="0"/>
      <c r="UG6" s="0"/>
      <c r="UH6" s="0"/>
      <c r="UI6" s="0"/>
      <c r="UJ6" s="0"/>
      <c r="UK6" s="0"/>
      <c r="UL6" s="0"/>
      <c r="UM6" s="0"/>
      <c r="UN6" s="0"/>
      <c r="UO6" s="0"/>
      <c r="UP6" s="0"/>
      <c r="UQ6" s="0"/>
      <c r="UR6" s="0"/>
      <c r="US6" s="0"/>
      <c r="UT6" s="0"/>
      <c r="UU6" s="0"/>
      <c r="UV6" s="0"/>
      <c r="UW6" s="0"/>
      <c r="UX6" s="0"/>
      <c r="UY6" s="0"/>
      <c r="UZ6" s="0"/>
      <c r="VA6" s="0"/>
      <c r="VB6" s="0"/>
      <c r="VC6" s="0"/>
      <c r="VD6" s="0"/>
      <c r="VE6" s="0"/>
      <c r="VF6" s="0"/>
      <c r="VG6" s="0"/>
      <c r="VH6" s="0"/>
      <c r="VI6" s="0"/>
      <c r="VJ6" s="0"/>
      <c r="VK6" s="0"/>
      <c r="VL6" s="0"/>
      <c r="VM6" s="0"/>
      <c r="VN6" s="0"/>
      <c r="VO6" s="0"/>
      <c r="VP6" s="0"/>
      <c r="VQ6" s="0"/>
      <c r="VR6" s="0"/>
      <c r="VS6" s="0"/>
      <c r="VT6" s="0"/>
      <c r="VU6" s="0"/>
      <c r="VV6" s="0"/>
      <c r="VW6" s="0"/>
      <c r="VX6" s="0"/>
      <c r="VY6" s="0"/>
      <c r="VZ6" s="0"/>
      <c r="WA6" s="0"/>
      <c r="WB6" s="0"/>
      <c r="WC6" s="0"/>
      <c r="WD6" s="0"/>
      <c r="WE6" s="0"/>
      <c r="WF6" s="0"/>
      <c r="WG6" s="0"/>
      <c r="WH6" s="0"/>
      <c r="WI6" s="0"/>
      <c r="WJ6" s="0"/>
      <c r="WK6" s="0"/>
      <c r="WL6" s="0"/>
      <c r="WM6" s="0"/>
      <c r="WN6" s="0"/>
      <c r="WO6" s="0"/>
      <c r="WP6" s="0"/>
      <c r="WQ6" s="0"/>
      <c r="WR6" s="0"/>
      <c r="WS6" s="0"/>
      <c r="WT6" s="0"/>
      <c r="WU6" s="0"/>
      <c r="WV6" s="0"/>
      <c r="WW6" s="0"/>
      <c r="WX6" s="0"/>
      <c r="WY6" s="0"/>
      <c r="WZ6" s="0"/>
      <c r="XA6" s="0"/>
      <c r="XB6" s="0"/>
      <c r="XC6" s="0"/>
      <c r="XD6" s="0"/>
      <c r="XE6" s="0"/>
      <c r="XF6" s="0"/>
      <c r="XG6" s="0"/>
      <c r="XH6" s="0"/>
      <c r="XI6" s="0"/>
      <c r="XJ6" s="0"/>
      <c r="XK6" s="0"/>
      <c r="XL6" s="0"/>
      <c r="XM6" s="0"/>
      <c r="XN6" s="0"/>
      <c r="XO6" s="0"/>
      <c r="XP6" s="0"/>
      <c r="XQ6" s="0"/>
      <c r="XR6" s="0"/>
      <c r="XS6" s="0"/>
      <c r="XT6" s="0"/>
      <c r="XU6" s="0"/>
      <c r="XV6" s="0"/>
      <c r="XW6" s="0"/>
      <c r="XX6" s="0"/>
      <c r="XY6" s="0"/>
      <c r="XZ6" s="0"/>
      <c r="YA6" s="0"/>
      <c r="YB6" s="0"/>
      <c r="YC6" s="0"/>
      <c r="YD6" s="0"/>
      <c r="YE6" s="0"/>
      <c r="YF6" s="0"/>
      <c r="YG6" s="0"/>
      <c r="YH6" s="0"/>
      <c r="YI6" s="0"/>
      <c r="YJ6" s="0"/>
      <c r="YK6" s="0"/>
      <c r="YL6" s="0"/>
      <c r="YM6" s="0"/>
      <c r="YN6" s="0"/>
      <c r="YO6" s="0"/>
      <c r="YP6" s="0"/>
      <c r="YQ6" s="0"/>
      <c r="YR6" s="0"/>
      <c r="YS6" s="0"/>
      <c r="YT6" s="0"/>
      <c r="YU6" s="0"/>
      <c r="YV6" s="0"/>
      <c r="YW6" s="0"/>
      <c r="YX6" s="0"/>
      <c r="YY6" s="0"/>
      <c r="YZ6" s="0"/>
      <c r="ZA6" s="0"/>
      <c r="ZB6" s="0"/>
      <c r="ZC6" s="0"/>
      <c r="ZD6" s="0"/>
      <c r="ZE6" s="0"/>
      <c r="ZF6" s="0"/>
      <c r="ZG6" s="0"/>
      <c r="ZH6" s="0"/>
      <c r="ZI6" s="0"/>
      <c r="ZJ6" s="0"/>
      <c r="ZK6" s="0"/>
      <c r="ZL6" s="0"/>
      <c r="ZM6" s="0"/>
      <c r="ZN6" s="0"/>
      <c r="ZO6" s="0"/>
      <c r="ZP6" s="0"/>
      <c r="ZQ6" s="0"/>
      <c r="ZR6" s="0"/>
      <c r="ZS6" s="0"/>
      <c r="ZT6" s="0"/>
      <c r="ZU6" s="0"/>
      <c r="ZV6" s="0"/>
      <c r="ZW6" s="0"/>
      <c r="ZX6" s="0"/>
      <c r="ZY6" s="0"/>
      <c r="ZZ6" s="0"/>
      <c r="AAA6" s="0"/>
      <c r="AAB6" s="0"/>
      <c r="AAC6" s="0"/>
      <c r="AAD6" s="0"/>
      <c r="AAE6" s="0"/>
      <c r="AAF6" s="0"/>
      <c r="AAG6" s="0"/>
      <c r="AAH6" s="0"/>
      <c r="AAI6" s="0"/>
      <c r="AAJ6" s="0"/>
      <c r="AAK6" s="0"/>
      <c r="AAL6" s="0"/>
      <c r="AAM6" s="0"/>
      <c r="AAN6" s="0"/>
      <c r="AAO6" s="0"/>
      <c r="AAP6" s="0"/>
      <c r="AAQ6" s="0"/>
      <c r="AAR6" s="0"/>
      <c r="AAS6" s="0"/>
      <c r="AAT6" s="0"/>
      <c r="AAU6" s="0"/>
      <c r="AAV6" s="0"/>
      <c r="AAW6" s="0"/>
      <c r="AAX6" s="0"/>
      <c r="AAY6" s="0"/>
      <c r="AAZ6" s="0"/>
      <c r="ABA6" s="0"/>
      <c r="ABB6" s="0"/>
      <c r="ABC6" s="0"/>
      <c r="ABD6" s="0"/>
      <c r="ABE6" s="0"/>
      <c r="ABF6" s="0"/>
      <c r="ABG6" s="0"/>
      <c r="ABH6" s="0"/>
      <c r="ABI6" s="0"/>
      <c r="ABJ6" s="0"/>
      <c r="ABK6" s="0"/>
      <c r="ABL6" s="0"/>
      <c r="ABM6" s="0"/>
      <c r="ABN6" s="0"/>
      <c r="ABO6" s="0"/>
      <c r="ABP6" s="0"/>
      <c r="ABQ6" s="0"/>
      <c r="ABR6" s="0"/>
      <c r="ABS6" s="0"/>
      <c r="ABT6" s="0"/>
      <c r="ABU6" s="0"/>
      <c r="ABV6" s="0"/>
      <c r="ABW6" s="0"/>
      <c r="ABX6" s="0"/>
      <c r="ABY6" s="0"/>
      <c r="ABZ6" s="0"/>
      <c r="ACA6" s="0"/>
      <c r="ACB6" s="0"/>
      <c r="ACC6" s="0"/>
      <c r="ACD6" s="0"/>
      <c r="ACE6" s="0"/>
      <c r="ACF6" s="0"/>
      <c r="ACG6" s="0"/>
      <c r="ACH6" s="0"/>
      <c r="ACI6" s="0"/>
      <c r="ACJ6" s="0"/>
      <c r="ACK6" s="0"/>
      <c r="ACL6" s="0"/>
      <c r="ACM6" s="0"/>
      <c r="ACN6" s="0"/>
      <c r="ACO6" s="0"/>
      <c r="ACP6" s="0"/>
      <c r="ACQ6" s="0"/>
      <c r="ACR6" s="0"/>
      <c r="ACS6" s="0"/>
      <c r="ACT6" s="0"/>
      <c r="ACU6" s="0"/>
      <c r="ACV6" s="0"/>
      <c r="ACW6" s="0"/>
      <c r="ACX6" s="0"/>
      <c r="ACY6" s="0"/>
      <c r="ACZ6" s="0"/>
      <c r="ADA6" s="0"/>
      <c r="ADB6" s="0"/>
      <c r="ADC6" s="0"/>
      <c r="ADD6" s="0"/>
      <c r="ADE6" s="0"/>
      <c r="ADF6" s="0"/>
      <c r="ADG6" s="0"/>
      <c r="ADH6" s="0"/>
      <c r="ADI6" s="0"/>
      <c r="ADJ6" s="0"/>
      <c r="ADK6" s="0"/>
      <c r="ADL6" s="0"/>
      <c r="ADM6" s="0"/>
      <c r="ADN6" s="0"/>
      <c r="ADO6" s="0"/>
      <c r="ADP6" s="0"/>
      <c r="ADQ6" s="0"/>
      <c r="ADR6" s="0"/>
      <c r="ADS6" s="0"/>
      <c r="ADT6" s="0"/>
      <c r="ADU6" s="0"/>
      <c r="ADV6" s="0"/>
      <c r="ADW6" s="0"/>
      <c r="ADX6" s="0"/>
      <c r="ADY6" s="0"/>
      <c r="ADZ6" s="0"/>
      <c r="AEA6" s="0"/>
      <c r="AEB6" s="0"/>
      <c r="AEC6" s="0"/>
      <c r="AED6" s="0"/>
      <c r="AEE6" s="0"/>
      <c r="AEF6" s="0"/>
      <c r="AEG6" s="0"/>
      <c r="AEH6" s="0"/>
      <c r="AEI6" s="0"/>
      <c r="AEJ6" s="0"/>
      <c r="AEK6" s="0"/>
      <c r="AEL6" s="0"/>
      <c r="AEM6" s="0"/>
      <c r="AEN6" s="0"/>
      <c r="AEO6" s="0"/>
      <c r="AEP6" s="0"/>
      <c r="AEQ6" s="0"/>
      <c r="AER6" s="0"/>
      <c r="AES6" s="0"/>
      <c r="AET6" s="0"/>
      <c r="AEU6" s="0"/>
      <c r="AEV6" s="0"/>
      <c r="AEW6" s="0"/>
      <c r="AEX6" s="0"/>
      <c r="AEY6" s="0"/>
      <c r="AEZ6" s="0"/>
      <c r="AFA6" s="0"/>
      <c r="AFB6" s="0"/>
      <c r="AFC6" s="0"/>
      <c r="AFD6" s="0"/>
      <c r="AFE6" s="0"/>
      <c r="AFF6" s="0"/>
      <c r="AFG6" s="0"/>
      <c r="AFH6" s="0"/>
      <c r="AFI6" s="0"/>
      <c r="AFJ6" s="0"/>
      <c r="AFK6" s="0"/>
      <c r="AFL6" s="0"/>
      <c r="AFM6" s="0"/>
      <c r="AFN6" s="0"/>
      <c r="AFO6" s="0"/>
      <c r="AFP6" s="0"/>
      <c r="AFQ6" s="0"/>
      <c r="AFR6" s="0"/>
      <c r="AFS6" s="0"/>
      <c r="AFT6" s="0"/>
      <c r="AFU6" s="0"/>
      <c r="AFV6" s="0"/>
      <c r="AFW6" s="0"/>
      <c r="AFX6" s="0"/>
      <c r="AFY6" s="0"/>
      <c r="AFZ6" s="0"/>
      <c r="AGA6" s="0"/>
      <c r="AGB6" s="0"/>
      <c r="AGC6" s="0"/>
      <c r="AGD6" s="0"/>
      <c r="AGE6" s="0"/>
      <c r="AGF6" s="0"/>
      <c r="AGG6" s="0"/>
      <c r="AGH6" s="0"/>
      <c r="AGI6" s="0"/>
      <c r="AGJ6" s="0"/>
      <c r="AGK6" s="0"/>
      <c r="AGL6" s="0"/>
      <c r="AGM6" s="0"/>
      <c r="AGN6" s="0"/>
      <c r="AGO6" s="0"/>
      <c r="AGP6" s="0"/>
      <c r="AGQ6" s="0"/>
      <c r="AGR6" s="0"/>
      <c r="AGS6" s="0"/>
      <c r="AGT6" s="0"/>
      <c r="AGU6" s="0"/>
      <c r="AGV6" s="0"/>
      <c r="AGW6" s="0"/>
      <c r="AGX6" s="0"/>
      <c r="AGY6" s="0"/>
      <c r="AGZ6" s="0"/>
      <c r="AHA6" s="0"/>
      <c r="AHB6" s="0"/>
      <c r="AHC6" s="0"/>
      <c r="AHD6" s="0"/>
      <c r="AHE6" s="0"/>
      <c r="AHF6" s="0"/>
      <c r="AHG6" s="0"/>
      <c r="AHH6" s="0"/>
      <c r="AHI6" s="0"/>
      <c r="AHJ6" s="0"/>
      <c r="AHK6" s="0"/>
      <c r="AHL6" s="0"/>
      <c r="AHM6" s="0"/>
      <c r="AHN6" s="0"/>
      <c r="AHO6" s="0"/>
      <c r="AHP6" s="0"/>
      <c r="AHQ6" s="0"/>
      <c r="AHR6" s="0"/>
      <c r="AHS6" s="0"/>
      <c r="AHT6" s="0"/>
      <c r="AHU6" s="0"/>
      <c r="AHV6" s="0"/>
      <c r="AHW6" s="0"/>
      <c r="AHX6" s="0"/>
      <c r="AHY6" s="0"/>
      <c r="AHZ6" s="0"/>
      <c r="AIA6" s="0"/>
      <c r="AIB6" s="0"/>
      <c r="AIC6" s="0"/>
      <c r="AID6" s="0"/>
      <c r="AIE6" s="0"/>
      <c r="AIF6" s="0"/>
      <c r="AIG6" s="0"/>
      <c r="AIH6" s="0"/>
      <c r="AII6" s="0"/>
      <c r="AIJ6" s="0"/>
      <c r="AIK6" s="0"/>
      <c r="AIL6" s="0"/>
      <c r="AIM6" s="0"/>
      <c r="AIN6" s="0"/>
      <c r="AIO6" s="0"/>
      <c r="AIP6" s="0"/>
      <c r="AIQ6" s="0"/>
      <c r="AIR6" s="0"/>
      <c r="AIS6" s="0"/>
      <c r="AIT6" s="0"/>
      <c r="AIU6" s="0"/>
      <c r="AIV6" s="0"/>
      <c r="AIW6" s="0"/>
      <c r="AIX6" s="0"/>
      <c r="AIY6" s="0"/>
      <c r="AIZ6" s="0"/>
      <c r="AJA6" s="0"/>
      <c r="AJB6" s="0"/>
      <c r="AJC6" s="0"/>
      <c r="AJD6" s="0"/>
      <c r="AJE6" s="0"/>
      <c r="AJF6" s="0"/>
      <c r="AJG6" s="0"/>
      <c r="AJH6" s="0"/>
      <c r="AJI6" s="0"/>
      <c r="AJJ6" s="0"/>
      <c r="AJK6" s="0"/>
      <c r="AJL6" s="0"/>
      <c r="AJM6" s="0"/>
      <c r="AJN6" s="0"/>
      <c r="AJO6" s="0"/>
      <c r="AJP6" s="0"/>
      <c r="AJQ6" s="0"/>
      <c r="AJR6" s="0"/>
      <c r="AJS6" s="0"/>
      <c r="AJT6" s="0"/>
      <c r="AJU6" s="0"/>
      <c r="AJV6" s="0"/>
      <c r="AJW6" s="0"/>
      <c r="AJX6" s="0"/>
      <c r="AJY6" s="0"/>
      <c r="AJZ6" s="0"/>
      <c r="AKA6" s="0"/>
      <c r="AKB6" s="0"/>
      <c r="AKC6" s="0"/>
      <c r="AKD6" s="0"/>
      <c r="AKE6" s="0"/>
      <c r="AKF6" s="0"/>
      <c r="AKG6" s="0"/>
      <c r="AKH6" s="0"/>
      <c r="AKI6" s="0"/>
      <c r="AKJ6" s="0"/>
      <c r="AKK6" s="0"/>
      <c r="AKL6" s="0"/>
      <c r="AKM6" s="0"/>
      <c r="AKN6" s="0"/>
      <c r="AKO6" s="0"/>
      <c r="AKP6" s="0"/>
      <c r="AKQ6" s="0"/>
      <c r="AKR6" s="0"/>
      <c r="AKS6" s="0"/>
      <c r="AKT6" s="0"/>
      <c r="AKU6" s="0"/>
      <c r="AKV6" s="0"/>
      <c r="AKW6" s="0"/>
      <c r="AKX6" s="0"/>
      <c r="AKY6" s="0"/>
      <c r="AKZ6" s="0"/>
      <c r="ALA6" s="0"/>
      <c r="ALB6" s="0"/>
      <c r="ALC6" s="0"/>
      <c r="ALD6" s="0"/>
      <c r="ALE6" s="0"/>
      <c r="ALF6" s="0"/>
      <c r="ALG6" s="0"/>
      <c r="ALH6" s="0"/>
      <c r="ALI6" s="0"/>
      <c r="ALJ6" s="0"/>
      <c r="ALK6" s="0"/>
      <c r="ALL6" s="0"/>
      <c r="ALM6" s="0"/>
      <c r="ALN6" s="0"/>
      <c r="ALO6" s="0"/>
      <c r="ALP6" s="0"/>
      <c r="ALQ6" s="0"/>
      <c r="ALR6" s="0"/>
      <c r="ALS6" s="0"/>
      <c r="ALT6" s="0"/>
      <c r="ALU6" s="0"/>
      <c r="ALV6" s="0"/>
      <c r="ALW6" s="0"/>
      <c r="ALX6" s="0"/>
      <c r="ALY6" s="0"/>
      <c r="ALZ6" s="0"/>
      <c r="AMA6" s="0"/>
      <c r="AMB6" s="0"/>
      <c r="AMC6" s="0"/>
      <c r="AMD6" s="0"/>
      <c r="AME6" s="0"/>
      <c r="AMF6" s="0"/>
      <c r="AMG6" s="0"/>
      <c r="AMH6" s="0"/>
    </row>
    <row r="7" customFormat="false" ht="10.8" hidden="false" customHeight="true" outlineLevel="0" collapsed="false">
      <c r="B7" s="252" t="n">
        <f aca="false">'Master Pay Period 1'!F19</f>
        <v>0</v>
      </c>
      <c r="C7" s="252"/>
      <c r="D7" s="252"/>
      <c r="E7" s="0"/>
      <c r="F7" s="0"/>
      <c r="G7" s="0"/>
      <c r="H7" s="0"/>
      <c r="I7" s="0"/>
      <c r="J7" s="0"/>
      <c r="K7" s="0"/>
      <c r="L7" s="0"/>
      <c r="M7" s="0"/>
      <c r="N7" s="0"/>
      <c r="O7" s="0"/>
      <c r="P7" s="0"/>
      <c r="Q7" s="0"/>
      <c r="R7" s="182" t="s">
        <v>101</v>
      </c>
      <c r="S7" s="183"/>
      <c r="T7" s="184"/>
      <c r="U7" s="249"/>
      <c r="W7" s="656"/>
      <c r="X7" s="0"/>
      <c r="Y7" s="0"/>
      <c r="Z7" s="656"/>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row>
    <row r="8" customFormat="false" ht="10.8" hidden="false" customHeight="true" outlineLevel="0" collapsed="false">
      <c r="B8" s="657"/>
      <c r="C8" s="163"/>
      <c r="D8" s="163"/>
      <c r="E8" s="0"/>
      <c r="F8" s="0"/>
      <c r="G8" s="0"/>
      <c r="H8" s="0"/>
      <c r="I8" s="0"/>
      <c r="J8" s="0"/>
      <c r="K8" s="0"/>
      <c r="L8" s="0"/>
      <c r="M8" s="0"/>
      <c r="N8" s="0"/>
      <c r="O8" s="0"/>
      <c r="P8" s="0"/>
      <c r="Q8" s="0"/>
      <c r="R8" s="0"/>
      <c r="S8" s="0"/>
      <c r="T8" s="0"/>
      <c r="U8" s="0"/>
      <c r="W8" s="0"/>
      <c r="X8" s="656"/>
      <c r="Y8" s="0"/>
      <c r="Z8" s="656"/>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row>
    <row r="9" customFormat="false" ht="10.8" hidden="false" customHeight="true" outlineLevel="0" collapsed="false">
      <c r="B9" s="658"/>
      <c r="C9" s="163"/>
      <c r="D9" s="163"/>
      <c r="E9" s="0"/>
      <c r="F9" s="0"/>
      <c r="G9" s="0"/>
      <c r="H9" s="0"/>
      <c r="I9" s="0"/>
      <c r="J9" s="0"/>
      <c r="K9" s="0"/>
      <c r="L9" s="0"/>
      <c r="M9" s="0"/>
      <c r="N9" s="0"/>
      <c r="O9" s="0"/>
      <c r="P9" s="0"/>
      <c r="Q9" s="0"/>
      <c r="R9" s="0"/>
      <c r="S9" s="0"/>
      <c r="T9" s="0"/>
      <c r="U9" s="0"/>
      <c r="W9" s="0"/>
      <c r="X9" s="0"/>
      <c r="Y9" s="656"/>
      <c r="Z9" s="656"/>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row>
    <row r="10" customFormat="false" ht="10.8" hidden="false" customHeight="true" outlineLevel="0" collapsed="false">
      <c r="B10" s="659" t="s">
        <v>321</v>
      </c>
      <c r="C10" s="158"/>
      <c r="D10" s="158"/>
      <c r="E10" s="158"/>
      <c r="F10" s="158"/>
      <c r="G10" s="158"/>
      <c r="H10" s="158"/>
      <c r="I10" s="158"/>
      <c r="J10" s="158"/>
      <c r="K10" s="158"/>
      <c r="L10" s="158"/>
      <c r="M10" s="158"/>
      <c r="N10" s="0"/>
      <c r="O10" s="0"/>
      <c r="P10" s="0"/>
      <c r="Q10" s="0"/>
      <c r="R10" s="0"/>
      <c r="S10" s="0"/>
      <c r="T10" s="0"/>
      <c r="U10" s="0"/>
      <c r="W10" s="0"/>
      <c r="X10" s="0"/>
      <c r="Y10" s="656"/>
      <c r="Z10" s="66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row>
    <row r="11" s="641" customFormat="true" ht="18" hidden="false" customHeight="true" outlineLevel="0" collapsed="false">
      <c r="A11" s="249"/>
      <c r="B11" s="101"/>
      <c r="C11" s="101"/>
      <c r="D11" s="101"/>
      <c r="E11" s="101"/>
      <c r="F11" s="101"/>
      <c r="G11" s="101"/>
      <c r="H11" s="101"/>
      <c r="I11" s="101"/>
      <c r="J11" s="101"/>
      <c r="K11" s="101"/>
      <c r="L11" s="661"/>
      <c r="M11" s="662"/>
      <c r="N11" s="643"/>
      <c r="O11" s="644"/>
      <c r="P11" s="645"/>
      <c r="Q11" s="638"/>
      <c r="R11" s="646"/>
      <c r="S11" s="647"/>
      <c r="V11" s="0"/>
      <c r="W11" s="663" t="s">
        <v>322</v>
      </c>
      <c r="Y11" s="660" t="s">
        <v>323</v>
      </c>
      <c r="Z11" s="660"/>
      <c r="AS11" s="648"/>
      <c r="AT11" s="648"/>
      <c r="AU11" s="648"/>
      <c r="AV11" s="648"/>
      <c r="AW11" s="648"/>
      <c r="AX11" s="648"/>
      <c r="AY11" s="648"/>
      <c r="AZ11" s="648"/>
      <c r="BA11" s="648"/>
      <c r="BB11" s="648"/>
      <c r="AMI11" s="0"/>
      <c r="AMJ11" s="0"/>
    </row>
    <row r="12" s="672" customFormat="true" ht="10.8" hidden="false" customHeight="true" outlineLevel="0" collapsed="false">
      <c r="A12" s="664"/>
      <c r="B12" s="665" t="s">
        <v>324</v>
      </c>
      <c r="C12" s="665"/>
      <c r="D12" s="665"/>
      <c r="E12" s="666"/>
      <c r="F12" s="667" t="s">
        <v>270</v>
      </c>
      <c r="G12" s="667"/>
      <c r="H12" s="667"/>
      <c r="I12" s="667"/>
      <c r="J12" s="667"/>
      <c r="K12" s="667"/>
      <c r="L12" s="667"/>
      <c r="M12" s="667"/>
      <c r="N12" s="668"/>
      <c r="O12" s="669" t="s">
        <v>325</v>
      </c>
      <c r="P12" s="669"/>
      <c r="Q12" s="669"/>
      <c r="R12" s="669"/>
      <c r="S12" s="670"/>
      <c r="T12" s="663" t="s">
        <v>300</v>
      </c>
      <c r="U12" s="663"/>
      <c r="V12" s="0"/>
      <c r="W12" s="671" t="s">
        <v>326</v>
      </c>
      <c r="Y12" s="660" t="s">
        <v>327</v>
      </c>
      <c r="Z12" s="660"/>
      <c r="AS12" s="673"/>
      <c r="AT12" s="673"/>
      <c r="AU12" s="673"/>
      <c r="AV12" s="673"/>
      <c r="AW12" s="673"/>
      <c r="AX12" s="673"/>
      <c r="AY12" s="673"/>
      <c r="AZ12" s="673"/>
      <c r="BA12" s="673"/>
      <c r="BB12" s="673"/>
      <c r="AMI12" s="0"/>
      <c r="AMJ12" s="0"/>
    </row>
    <row r="13" customFormat="false" ht="10.8" hidden="false" customHeight="true" outlineLevel="0" collapsed="false">
      <c r="A13" s="674"/>
      <c r="B13" s="534"/>
      <c r="C13" s="534"/>
      <c r="D13" s="536"/>
      <c r="E13" s="158"/>
      <c r="F13" s="533"/>
      <c r="G13" s="534"/>
      <c r="H13" s="534"/>
      <c r="I13" s="534"/>
      <c r="J13" s="534"/>
      <c r="K13" s="534"/>
      <c r="L13" s="534"/>
      <c r="M13" s="536"/>
      <c r="N13" s="675"/>
      <c r="O13" s="676"/>
      <c r="P13" s="677"/>
      <c r="Q13" s="678"/>
      <c r="R13" s="679"/>
      <c r="S13" s="675"/>
      <c r="T13" s="680"/>
      <c r="U13" s="681"/>
      <c r="W13" s="682"/>
      <c r="X13" s="0"/>
      <c r="Y13" s="683"/>
      <c r="Z13" s="684"/>
      <c r="AA13" s="0"/>
      <c r="AB13" s="0"/>
      <c r="AC13" s="0"/>
      <c r="AD13" s="0"/>
      <c r="AE13" s="0"/>
      <c r="AF13" s="0"/>
      <c r="AG13" s="0"/>
      <c r="AH13" s="0"/>
      <c r="AI13" s="0"/>
      <c r="AJ13" s="0"/>
      <c r="AK13" s="0"/>
      <c r="AL13" s="0"/>
      <c r="AM13" s="0"/>
      <c r="AN13" s="0"/>
      <c r="AO13" s="0"/>
      <c r="AP13" s="0"/>
      <c r="AQ13" s="0"/>
      <c r="AR13" s="0"/>
      <c r="AS13" s="159"/>
      <c r="AT13" s="159"/>
      <c r="AU13" s="159"/>
      <c r="AV13" s="159"/>
      <c r="AW13" s="159"/>
      <c r="AX13" s="159"/>
      <c r="AY13" s="159"/>
      <c r="AZ13" s="159"/>
      <c r="BA13" s="159"/>
      <c r="BB13" s="159"/>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8" hidden="false" customHeight="true" outlineLevel="0" collapsed="false">
      <c r="A14" s="685"/>
      <c r="B14" s="626"/>
      <c r="C14" s="686"/>
      <c r="D14" s="687"/>
      <c r="E14" s="158"/>
      <c r="F14" s="688" t="s">
        <v>239</v>
      </c>
      <c r="G14" s="689" t="s">
        <v>239</v>
      </c>
      <c r="H14" s="690" t="s">
        <v>264</v>
      </c>
      <c r="I14" s="691" t="s">
        <v>157</v>
      </c>
      <c r="J14" s="691" t="s">
        <v>249</v>
      </c>
      <c r="K14" s="692" t="s">
        <v>271</v>
      </c>
      <c r="L14" s="693" t="s">
        <v>238</v>
      </c>
      <c r="M14" s="694" t="s">
        <v>238</v>
      </c>
      <c r="N14" s="695"/>
      <c r="O14" s="696" t="s">
        <v>238</v>
      </c>
      <c r="P14" s="691" t="s">
        <v>249</v>
      </c>
      <c r="Q14" s="697" t="s">
        <v>238</v>
      </c>
      <c r="R14" s="698" t="s">
        <v>247</v>
      </c>
      <c r="S14" s="699"/>
      <c r="T14" s="700" t="s">
        <v>328</v>
      </c>
      <c r="U14" s="701" t="s">
        <v>328</v>
      </c>
      <c r="W14" s="702" t="s">
        <v>246</v>
      </c>
      <c r="Y14" s="703" t="s">
        <v>275</v>
      </c>
      <c r="Z14" s="704" t="s">
        <v>238</v>
      </c>
    </row>
    <row r="15" s="173" customFormat="true" ht="10.8" hidden="false" customHeight="true" outlineLevel="0" collapsed="false">
      <c r="A15" s="685"/>
      <c r="B15" s="705"/>
      <c r="C15" s="686" t="s">
        <v>247</v>
      </c>
      <c r="D15" s="687" t="s">
        <v>249</v>
      </c>
      <c r="E15" s="706"/>
      <c r="F15" s="707" t="s">
        <v>247</v>
      </c>
      <c r="G15" s="689" t="s">
        <v>249</v>
      </c>
      <c r="H15" s="689" t="s">
        <v>239</v>
      </c>
      <c r="I15" s="691" t="s">
        <v>249</v>
      </c>
      <c r="J15" s="692" t="s">
        <v>309</v>
      </c>
      <c r="K15" s="692" t="s">
        <v>249</v>
      </c>
      <c r="L15" s="693" t="s">
        <v>249</v>
      </c>
      <c r="M15" s="694" t="s">
        <v>247</v>
      </c>
      <c r="N15" s="708"/>
      <c r="O15" s="709" t="s">
        <v>249</v>
      </c>
      <c r="P15" s="689" t="s">
        <v>329</v>
      </c>
      <c r="Q15" s="710" t="s">
        <v>247</v>
      </c>
      <c r="R15" s="698" t="s">
        <v>329</v>
      </c>
      <c r="S15" s="711"/>
      <c r="T15" s="700" t="s">
        <v>243</v>
      </c>
      <c r="U15" s="701" t="s">
        <v>330</v>
      </c>
      <c r="V15" s="0"/>
      <c r="W15" s="702" t="s">
        <v>329</v>
      </c>
      <c r="X15" s="595"/>
      <c r="Y15" s="712" t="n">
        <v>0</v>
      </c>
      <c r="Z15" s="704" t="s">
        <v>329</v>
      </c>
      <c r="AA15" s="595"/>
      <c r="AB15" s="595"/>
      <c r="AC15" s="595"/>
      <c r="AD15" s="595"/>
      <c r="AE15" s="595"/>
      <c r="AF15" s="595"/>
      <c r="AG15" s="163"/>
      <c r="AJ15" s="640"/>
      <c r="AO15" s="175"/>
      <c r="AP15" s="175"/>
      <c r="AS15" s="640"/>
      <c r="AT15" s="640"/>
      <c r="AU15" s="640"/>
      <c r="AV15" s="640"/>
      <c r="AW15" s="640"/>
      <c r="AX15" s="640"/>
      <c r="AY15" s="640"/>
      <c r="AZ15" s="640"/>
      <c r="BA15" s="640"/>
      <c r="BB15" s="640"/>
      <c r="BH15" s="171"/>
      <c r="CO15" s="165"/>
      <c r="CP15" s="165"/>
      <c r="CQ15" s="165"/>
      <c r="CR15" s="165"/>
      <c r="CS15" s="165"/>
      <c r="CT15" s="165"/>
      <c r="CU15" s="165"/>
      <c r="CV15" s="165"/>
      <c r="CW15" s="165"/>
      <c r="CX15" s="165"/>
      <c r="CY15" s="165"/>
      <c r="CZ15" s="165"/>
      <c r="DA15" s="165"/>
      <c r="DB15" s="165"/>
      <c r="DC15" s="165"/>
      <c r="DD15" s="165"/>
      <c r="DE15" s="165"/>
      <c r="DF15" s="165"/>
      <c r="DG15" s="165"/>
      <c r="DH15" s="165"/>
      <c r="DI15" s="165"/>
      <c r="DJ15" s="165"/>
      <c r="DK15" s="165"/>
      <c r="DL15" s="165"/>
      <c r="DM15" s="165"/>
      <c r="DN15" s="165"/>
      <c r="DO15" s="165"/>
      <c r="DP15" s="165"/>
      <c r="DQ15" s="165"/>
      <c r="DR15" s="165"/>
      <c r="DS15" s="165"/>
      <c r="DT15" s="165"/>
      <c r="DU15" s="165"/>
      <c r="DV15" s="165"/>
      <c r="DW15" s="165"/>
      <c r="DX15" s="165"/>
      <c r="DY15" s="165"/>
      <c r="DZ15" s="165"/>
      <c r="EA15" s="165"/>
      <c r="EB15" s="165"/>
      <c r="EC15" s="165"/>
      <c r="ED15" s="165"/>
      <c r="EE15" s="165"/>
      <c r="EF15" s="165"/>
      <c r="EG15" s="165"/>
      <c r="EH15" s="165"/>
      <c r="EI15" s="165"/>
      <c r="EJ15" s="165"/>
      <c r="EK15" s="165"/>
      <c r="EL15" s="165"/>
      <c r="EM15" s="165"/>
      <c r="EN15" s="165"/>
      <c r="EO15" s="165"/>
      <c r="EP15" s="165"/>
      <c r="EQ15" s="165"/>
      <c r="AMI15" s="0"/>
      <c r="AMJ15" s="0"/>
    </row>
    <row r="16" s="173" customFormat="true" ht="10.8" hidden="false" customHeight="true" outlineLevel="0" collapsed="false">
      <c r="A16" s="685"/>
      <c r="B16" s="705"/>
      <c r="C16" s="158"/>
      <c r="D16" s="566"/>
      <c r="E16" s="706"/>
      <c r="F16" s="564"/>
      <c r="G16" s="626"/>
      <c r="H16" s="689" t="s">
        <v>249</v>
      </c>
      <c r="I16" s="158"/>
      <c r="J16" s="689" t="s">
        <v>277</v>
      </c>
      <c r="K16" s="158"/>
      <c r="L16" s="158"/>
      <c r="M16" s="566"/>
      <c r="N16" s="0"/>
      <c r="O16" s="713"/>
      <c r="P16" s="689"/>
      <c r="Q16" s="714"/>
      <c r="R16" s="698"/>
      <c r="S16" s="711"/>
      <c r="T16" s="700" t="s">
        <v>251</v>
      </c>
      <c r="U16" s="715" t="s">
        <v>252</v>
      </c>
      <c r="V16" s="0"/>
      <c r="W16" s="716"/>
      <c r="X16" s="595"/>
      <c r="Y16" s="717"/>
      <c r="Z16" s="718"/>
      <c r="AA16" s="595"/>
      <c r="AB16" s="595"/>
      <c r="AC16" s="595"/>
      <c r="AD16" s="595"/>
      <c r="AE16" s="595"/>
      <c r="AF16" s="595"/>
      <c r="AG16" s="163"/>
      <c r="AJ16" s="640"/>
      <c r="AO16" s="175"/>
      <c r="AP16" s="175"/>
      <c r="AS16" s="640"/>
      <c r="AT16" s="640"/>
      <c r="AU16" s="640"/>
      <c r="AV16" s="640"/>
      <c r="AW16" s="640"/>
      <c r="AX16" s="640"/>
      <c r="AY16" s="640"/>
      <c r="AZ16" s="640"/>
      <c r="BA16" s="640"/>
      <c r="BB16" s="640"/>
      <c r="BH16" s="171"/>
      <c r="CO16" s="165"/>
      <c r="CP16" s="165"/>
      <c r="CQ16" s="165"/>
      <c r="CR16" s="165"/>
      <c r="CS16" s="165"/>
      <c r="CT16" s="165"/>
      <c r="CU16" s="165"/>
      <c r="CV16" s="165"/>
      <c r="CW16" s="165"/>
      <c r="CX16" s="165"/>
      <c r="CY16" s="165"/>
      <c r="CZ16" s="165"/>
      <c r="DA16" s="165"/>
      <c r="DB16" s="165"/>
      <c r="DC16" s="165"/>
      <c r="DD16" s="165"/>
      <c r="DE16" s="165"/>
      <c r="DF16" s="165"/>
      <c r="DG16" s="165"/>
      <c r="DH16" s="165"/>
      <c r="DI16" s="165"/>
      <c r="DJ16" s="165"/>
      <c r="DK16" s="165"/>
      <c r="DL16" s="165"/>
      <c r="DM16" s="165"/>
      <c r="DN16" s="165"/>
      <c r="DO16" s="165"/>
      <c r="DP16" s="165"/>
      <c r="DQ16" s="165"/>
      <c r="DR16" s="165"/>
      <c r="DS16" s="165"/>
      <c r="DT16" s="165"/>
      <c r="DU16" s="165"/>
      <c r="DV16" s="165"/>
      <c r="DW16" s="165"/>
      <c r="DX16" s="165"/>
      <c r="DY16" s="165"/>
      <c r="DZ16" s="165"/>
      <c r="EA16" s="165"/>
      <c r="EB16" s="165"/>
      <c r="EC16" s="165"/>
      <c r="ED16" s="165"/>
      <c r="EE16" s="165"/>
      <c r="EF16" s="165"/>
      <c r="EG16" s="165"/>
      <c r="EH16" s="165"/>
      <c r="EI16" s="165"/>
      <c r="EJ16" s="165"/>
      <c r="EK16" s="165"/>
      <c r="EL16" s="165"/>
      <c r="EM16" s="165"/>
      <c r="EN16" s="165"/>
      <c r="EO16" s="165"/>
      <c r="EP16" s="165"/>
      <c r="EQ16" s="165"/>
      <c r="AMI16" s="0"/>
      <c r="AMJ16" s="0"/>
    </row>
    <row r="17" s="173" customFormat="true" ht="10.8" hidden="false" customHeight="true" outlineLevel="0" collapsed="false">
      <c r="A17" s="685"/>
      <c r="B17" s="719"/>
      <c r="C17" s="276"/>
      <c r="D17" s="594"/>
      <c r="E17" s="171"/>
      <c r="F17" s="720"/>
      <c r="G17" s="288"/>
      <c r="H17" s="277"/>
      <c r="I17" s="277"/>
      <c r="J17" s="277"/>
      <c r="K17" s="522"/>
      <c r="L17" s="636"/>
      <c r="M17" s="721"/>
      <c r="N17" s="419"/>
      <c r="O17" s="722"/>
      <c r="P17" s="277"/>
      <c r="Q17" s="714"/>
      <c r="R17" s="723"/>
      <c r="S17" s="639"/>
      <c r="T17" s="724"/>
      <c r="U17" s="725"/>
      <c r="V17" s="0"/>
      <c r="W17" s="726"/>
      <c r="X17" s="595"/>
      <c r="Y17" s="717"/>
      <c r="Z17" s="718"/>
      <c r="AA17" s="595"/>
      <c r="AB17" s="595"/>
      <c r="AC17" s="595"/>
      <c r="AD17" s="595"/>
      <c r="AE17" s="595"/>
      <c r="AF17" s="595"/>
      <c r="AG17" s="163"/>
      <c r="AJ17" s="640"/>
      <c r="AO17" s="175"/>
      <c r="AP17" s="175"/>
      <c r="AS17" s="640"/>
      <c r="AT17" s="640"/>
      <c r="AU17" s="640"/>
      <c r="AV17" s="640"/>
      <c r="AW17" s="640"/>
      <c r="AX17" s="640"/>
      <c r="AY17" s="640"/>
      <c r="AZ17" s="640"/>
      <c r="BA17" s="640"/>
      <c r="BB17" s="640"/>
      <c r="BH17" s="171"/>
      <c r="CO17" s="165"/>
      <c r="CP17" s="165"/>
      <c r="CQ17" s="165"/>
      <c r="CR17" s="165"/>
      <c r="CS17" s="165"/>
      <c r="CT17" s="165"/>
      <c r="CU17" s="165"/>
      <c r="CV17" s="165"/>
      <c r="CW17" s="165"/>
      <c r="CX17" s="165"/>
      <c r="CY17" s="165"/>
      <c r="CZ17" s="165"/>
      <c r="DA17" s="165"/>
      <c r="DB17" s="165"/>
      <c r="DC17" s="165"/>
      <c r="DD17" s="165"/>
      <c r="DE17" s="165"/>
      <c r="DF17" s="165"/>
      <c r="DG17" s="165"/>
      <c r="DH17" s="165"/>
      <c r="DI17" s="165"/>
      <c r="DJ17" s="165"/>
      <c r="DK17" s="165"/>
      <c r="DL17" s="165"/>
      <c r="DM17" s="165"/>
      <c r="DN17" s="165"/>
      <c r="DO17" s="165"/>
      <c r="DP17" s="165"/>
      <c r="DQ17" s="165"/>
      <c r="DR17" s="165"/>
      <c r="DS17" s="165"/>
      <c r="DT17" s="165"/>
      <c r="DU17" s="165"/>
      <c r="DV17" s="165"/>
      <c r="DW17" s="165"/>
      <c r="DX17" s="165"/>
      <c r="DY17" s="165"/>
      <c r="DZ17" s="165"/>
      <c r="EA17" s="165"/>
      <c r="EB17" s="165"/>
      <c r="EC17" s="165"/>
      <c r="ED17" s="165"/>
      <c r="EE17" s="165"/>
      <c r="EF17" s="165"/>
      <c r="EG17" s="165"/>
      <c r="EH17" s="165"/>
      <c r="EI17" s="165"/>
      <c r="EJ17" s="165"/>
      <c r="EK17" s="165"/>
      <c r="EL17" s="165"/>
      <c r="EM17" s="165"/>
      <c r="EN17" s="165"/>
      <c r="EO17" s="165"/>
      <c r="EP17" s="165"/>
      <c r="EQ17" s="165"/>
      <c r="AMI17" s="0"/>
      <c r="AMJ17" s="0"/>
    </row>
    <row r="18" s="173" customFormat="true" ht="18" hidden="false" customHeight="true" outlineLevel="0" collapsed="false">
      <c r="A18" s="685"/>
      <c r="B18" s="719" t="s">
        <v>254</v>
      </c>
      <c r="C18" s="290" t="n">
        <f aca="false">'Master Pay Period 1'!I72</f>
        <v>0</v>
      </c>
      <c r="D18" s="727" t="n">
        <f aca="false">C18*2080</f>
        <v>0</v>
      </c>
      <c r="E18" s="728"/>
      <c r="F18" s="729" t="n">
        <f aca="false">SUM('January 1'!AG10,'January 2'!AG10,'February 3'!AG10,'February 4'!AG10,'March 5'!AG10,'March 6'!AG10,'March 7'!AG10,'April 8'!AG10,'April 9'!AG10,'May 10'!AG10,'May 11'!AG10,'June 12'!AG10,'June 13'!AG10,'July 14'!AG10,'September 19'!AG10,'July 15'!AG10,'August 16'!AG10,'August 17'!AG10,'August 18'!AG10,'September 20'!AG10,'October 21'!AG10,'October 22'!AG10,'November 23'!AG10,'November 24'!AG10,'December 25'!AG10,'December 26'!AG10)/26</f>
        <v>0</v>
      </c>
      <c r="G18" s="728" t="n">
        <f aca="false">SUM('January 1'!AK10,'January 2'!AK10,'February 3'!AK10,'February 4'!AK10,'March 5'!AK10,'March 6'!AK10,'March 7'!AK10,'April 8'!AK10,'April 9'!AK10,'May 10'!AK10,'May 11'!AK10,'June 12'!AK10,'June 13'!AK10,'July 14'!AK10,'September 19'!AK10,'July 15'!AK10,'August 16'!AK10,'August 17'!AK10,'August 18'!AK10,'September 20'!AK10,'October 21'!AK10,'October 22'!AK10,'November 23'!AK10,'November 24'!AK10,'December 25'!AK10,'December 26'!AK10)</f>
        <v>0</v>
      </c>
      <c r="H18" s="277" t="n">
        <f aca="false">'October 22'!AL10+'November 23'!AL10+'December 25'!AL10+'January 1'!AL10+'January 2'!AL10+'February 3'!AL10+'February 4'!AL10+'March 5'!AL10+'March 6'!AL10+'March 7'!AL10+'April 8'!AL10+'April 9'!AL10+'May 10'!AL10+'May 11'!AL10+'June 12'!AL10+'June 13'!AL10+'July 14'!AL10+'September 19'!AL10+'July 15'!AL10+'August 16'!AL10+'August 17'!AL10+'August 18'!AL10+'September 20'!AL10+'October 21'!AL10+'December 26'!AL10+'November 24'!AL10</f>
        <v>0</v>
      </c>
      <c r="I18" s="277" t="n">
        <f aca="false">'October 22'!AM10+'November 23'!AM10+'December 25'!AM10+'January 1'!AM10+'January 2'!AM10+'February 3'!AM10+'February 4'!AM10+'March 5'!AM10+'March 6'!AM10+'March 7'!AM10+'April 8'!AM10+'April 9'!AM10+'May 10'!AM10+'May 11'!AM10+'June 12'!AM10+'June 13'!AM10+'July 14'!AM10+'September 19'!AM10+'July 15'!AM10+'August 16'!AM10+'August 17'!AM10+'August 18'!AM10+'September 20'!AM10+'October 21'!AM10+'December 26'!AM10+'November 24'!AM10</f>
        <v>0</v>
      </c>
      <c r="J18" s="288" t="n">
        <f aca="false">D18-(G18-H18-I18)</f>
        <v>0</v>
      </c>
      <c r="K18" s="730" t="n">
        <f aca="false">'October 22'!AO10+'November 23'!AO10+'December 25'!AO10+'January 1'!AO10+'January 2'!AO10+'February 3'!AO10+'February 4'!AO10+'March 5'!AO10+'March 6'!AO10+'March 7'!AO10+'April 8'!AO10+'April 9'!AO10+'May 10'!AO10+'May 11'!AO10+'June 12'!AO10+'June 13'!AO10+'July 14'!AO10+'September 19'!AO10+'July 15'!AO10+'August 16'!AO10+'August 17'!AO10+'August 18'!AO10+'September 20'!AO10+'October 21'!AO10+'December 26'!AO10+'November 24'!AO10</f>
        <v>0</v>
      </c>
      <c r="L18" s="731" t="n">
        <f aca="false">G18-(H18+I18)</f>
        <v>0</v>
      </c>
      <c r="M18" s="721" t="n">
        <f aca="false">Y18/2080</f>
        <v>0</v>
      </c>
      <c r="N18" s="732"/>
      <c r="O18" s="733" t="n">
        <v>0.1</v>
      </c>
      <c r="P18" s="258" t="n">
        <f aca="false">O18-L18</f>
        <v>0.1</v>
      </c>
      <c r="Q18" s="176" t="n">
        <f aca="false">O18/2080</f>
        <v>4.80769230769231E-005</v>
      </c>
      <c r="R18" s="723" t="n">
        <f aca="false">(O18-L18)/2080</f>
        <v>4.80769230769231E-005</v>
      </c>
      <c r="S18" s="734"/>
      <c r="T18" s="724"/>
      <c r="U18" s="725"/>
      <c r="V18" s="0"/>
      <c r="W18" s="726" t="n">
        <f aca="false">'Employee Hours'!Y72</f>
        <v>0</v>
      </c>
      <c r="X18" s="595"/>
      <c r="Y18" s="591" t="n">
        <f aca="false">W18*$Y$15</f>
        <v>0</v>
      </c>
      <c r="Z18" s="735" t="n">
        <f aca="false">W18+Y18</f>
        <v>0</v>
      </c>
      <c r="AA18" s="595"/>
      <c r="AB18" s="595"/>
      <c r="AC18" s="595"/>
      <c r="AD18" s="595"/>
      <c r="AE18" s="595"/>
      <c r="AF18" s="595"/>
      <c r="AG18" s="163"/>
      <c r="AJ18" s="640"/>
      <c r="AO18" s="175"/>
      <c r="AP18" s="175"/>
      <c r="AS18" s="640"/>
      <c r="AT18" s="640"/>
      <c r="AU18" s="640"/>
      <c r="AV18" s="640"/>
      <c r="AW18" s="640"/>
      <c r="AX18" s="640"/>
      <c r="AY18" s="640"/>
      <c r="AZ18" s="640"/>
      <c r="BA18" s="640"/>
      <c r="BB18" s="640"/>
      <c r="BH18" s="171"/>
      <c r="CO18" s="165"/>
      <c r="CP18" s="165"/>
      <c r="CQ18" s="165"/>
      <c r="CR18" s="165"/>
      <c r="CS18" s="165"/>
      <c r="CT18" s="165"/>
      <c r="CU18" s="165"/>
      <c r="CV18" s="165"/>
      <c r="CW18" s="165"/>
      <c r="CX18" s="165"/>
      <c r="CY18" s="165"/>
      <c r="CZ18" s="165"/>
      <c r="DA18" s="165"/>
      <c r="DB18" s="165"/>
      <c r="DC18" s="165"/>
      <c r="DD18" s="165"/>
      <c r="DE18" s="165"/>
      <c r="DF18" s="165"/>
      <c r="DG18" s="165"/>
      <c r="DH18" s="165"/>
      <c r="DI18" s="165"/>
      <c r="DJ18" s="165"/>
      <c r="DK18" s="165"/>
      <c r="DL18" s="165"/>
      <c r="DM18" s="165"/>
      <c r="DN18" s="165"/>
      <c r="DO18" s="165"/>
      <c r="DP18" s="165"/>
      <c r="DQ18" s="165"/>
      <c r="DR18" s="165"/>
      <c r="DS18" s="165"/>
      <c r="DT18" s="165"/>
      <c r="DU18" s="165"/>
      <c r="DV18" s="165"/>
      <c r="DW18" s="165"/>
      <c r="DX18" s="165"/>
      <c r="DY18" s="165"/>
      <c r="DZ18" s="165"/>
      <c r="EA18" s="165"/>
      <c r="EB18" s="165"/>
      <c r="EC18" s="165"/>
      <c r="ED18" s="165"/>
      <c r="EE18" s="165"/>
      <c r="EF18" s="165"/>
      <c r="EG18" s="165"/>
      <c r="EH18" s="165"/>
      <c r="EI18" s="165"/>
      <c r="EJ18" s="165"/>
      <c r="EK18" s="165"/>
      <c r="EL18" s="165"/>
      <c r="EM18" s="165"/>
      <c r="EN18" s="165"/>
      <c r="EO18" s="165"/>
      <c r="EP18" s="165"/>
      <c r="EQ18" s="165"/>
      <c r="AMI18" s="0"/>
      <c r="AMJ18" s="0"/>
    </row>
    <row r="19" s="163" customFormat="true" ht="18" hidden="false" customHeight="true" outlineLevel="0" collapsed="false">
      <c r="A19" s="685"/>
      <c r="B19" s="736"/>
      <c r="C19" s="290"/>
      <c r="D19" s="727"/>
      <c r="E19" s="728"/>
      <c r="F19" s="729"/>
      <c r="G19" s="728"/>
      <c r="H19" s="277"/>
      <c r="I19" s="277"/>
      <c r="J19" s="288"/>
      <c r="K19" s="730"/>
      <c r="L19" s="731"/>
      <c r="M19" s="721"/>
      <c r="N19" s="732"/>
      <c r="O19" s="733"/>
      <c r="P19" s="277"/>
      <c r="Q19" s="176"/>
      <c r="R19" s="723"/>
      <c r="S19" s="734"/>
      <c r="T19" s="724"/>
      <c r="U19" s="725"/>
      <c r="V19" s="0"/>
      <c r="W19" s="726"/>
      <c r="X19" s="595"/>
      <c r="Y19" s="591"/>
      <c r="Z19" s="735"/>
      <c r="AA19" s="595"/>
      <c r="AB19" s="595"/>
      <c r="AC19" s="595"/>
      <c r="AD19" s="595"/>
      <c r="AE19" s="595"/>
      <c r="AF19" s="595"/>
      <c r="AH19" s="173"/>
      <c r="AI19" s="173"/>
      <c r="AJ19" s="640"/>
      <c r="AK19" s="173"/>
      <c r="AL19" s="173"/>
      <c r="AM19" s="173"/>
      <c r="AN19" s="173"/>
      <c r="AO19" s="175"/>
      <c r="AP19" s="175"/>
      <c r="AQ19" s="173"/>
      <c r="AR19" s="173"/>
      <c r="AS19" s="640"/>
      <c r="AT19" s="640"/>
      <c r="AU19" s="640"/>
      <c r="AV19" s="640"/>
      <c r="AW19" s="640"/>
      <c r="AX19" s="640"/>
      <c r="AY19" s="640"/>
      <c r="AZ19" s="640"/>
      <c r="BA19" s="640"/>
      <c r="BB19" s="640"/>
      <c r="BC19" s="173"/>
      <c r="BD19" s="173"/>
      <c r="BE19" s="173"/>
      <c r="BF19" s="173"/>
      <c r="BG19" s="173"/>
      <c r="BH19" s="171"/>
      <c r="BI19" s="173"/>
      <c r="BJ19" s="173"/>
      <c r="BK19" s="173"/>
      <c r="BL19" s="173"/>
      <c r="BM19" s="173"/>
      <c r="BN19" s="173"/>
      <c r="BO19" s="173"/>
      <c r="BP19" s="173"/>
      <c r="BQ19" s="173"/>
      <c r="BR19" s="173"/>
      <c r="BS19" s="173"/>
      <c r="BT19" s="173"/>
      <c r="BU19" s="173"/>
      <c r="BV19" s="173"/>
      <c r="BW19" s="173"/>
      <c r="BX19" s="173"/>
      <c r="BY19" s="173"/>
      <c r="BZ19" s="173"/>
      <c r="CA19" s="173"/>
      <c r="CB19" s="173"/>
      <c r="CC19" s="173"/>
      <c r="CD19" s="173"/>
      <c r="CE19" s="173"/>
      <c r="CF19" s="173"/>
      <c r="CG19" s="173"/>
      <c r="CH19" s="173"/>
      <c r="CI19" s="173"/>
      <c r="CJ19" s="173"/>
      <c r="CK19" s="173"/>
      <c r="CL19" s="173"/>
      <c r="CM19" s="173"/>
      <c r="CN19" s="173"/>
      <c r="CO19" s="165"/>
      <c r="CP19" s="165"/>
      <c r="CQ19" s="165"/>
      <c r="CR19" s="165"/>
      <c r="CS19" s="165"/>
      <c r="CT19" s="165"/>
      <c r="CU19" s="165"/>
      <c r="CV19" s="165"/>
      <c r="CW19" s="165"/>
      <c r="CX19" s="165"/>
      <c r="CY19" s="165"/>
      <c r="CZ19" s="165"/>
      <c r="DA19" s="165"/>
      <c r="DB19" s="165"/>
      <c r="DC19" s="165"/>
      <c r="DD19" s="165"/>
      <c r="DE19" s="165"/>
      <c r="DF19" s="165"/>
      <c r="DG19" s="165"/>
      <c r="DH19" s="165"/>
      <c r="DI19" s="165"/>
      <c r="DJ19" s="165"/>
      <c r="DK19" s="165"/>
      <c r="DL19" s="165"/>
      <c r="DM19" s="165"/>
      <c r="DN19" s="165"/>
      <c r="DO19" s="165"/>
      <c r="DP19" s="165"/>
      <c r="DQ19" s="165"/>
      <c r="DR19" s="165"/>
      <c r="DS19" s="165"/>
      <c r="DT19" s="165"/>
      <c r="DU19" s="165"/>
      <c r="DV19" s="165"/>
      <c r="DW19" s="165"/>
      <c r="DX19" s="165"/>
      <c r="DY19" s="165"/>
      <c r="DZ19" s="165"/>
      <c r="EA19" s="165"/>
      <c r="EB19" s="165"/>
      <c r="EC19" s="165"/>
      <c r="ED19" s="165"/>
      <c r="EE19" s="165"/>
      <c r="EF19" s="165"/>
      <c r="EG19" s="165"/>
      <c r="EH19" s="165"/>
      <c r="EI19" s="165"/>
      <c r="EJ19" s="165"/>
      <c r="AMI19" s="0"/>
      <c r="AMJ19" s="0"/>
    </row>
    <row r="20" s="171" customFormat="true" ht="18" hidden="false" customHeight="true" outlineLevel="0" collapsed="false">
      <c r="A20" s="685"/>
      <c r="B20" s="719" t="s">
        <v>255</v>
      </c>
      <c r="C20" s="290" t="n">
        <f aca="false">SUM('Master Pay Period 1'!I74:I76)</f>
        <v>0</v>
      </c>
      <c r="D20" s="727" t="n">
        <f aca="false">C20*2080</f>
        <v>0</v>
      </c>
      <c r="E20" s="728"/>
      <c r="F20" s="729" t="n">
        <f aca="false">SUM('January 1'!AG12,'January 2'!AG12,'February 3'!AG12,'February 4'!AG12,'March 5'!AG12,'March 6'!AG12,'March 7'!AG12,'April 8'!AG12,'April 9'!AG12,'May 10'!AG12,'May 11'!AG12,'June 12'!AG12,'June 13'!AG12,'July 14'!AG12,'September 19'!AG12,'July 15'!AG12,'August 16'!AG12,'August 17'!AG12,'August 18'!AG12,'September 20'!AG12,'October 21'!AG12,'October 22'!AG12,'November 23'!AG12,'November 24'!AG12,'December 25'!AG12,'December 26'!AG12)/26</f>
        <v>0</v>
      </c>
      <c r="G20" s="728" t="n">
        <f aca="false">SUM('January 1'!AK12,'January 2'!AK12,'February 3'!AK12,'February 4'!AK12,'March 5'!AK12,'March 6'!AK12,'March 7'!AK12,'April 8'!AK12,'April 9'!AK12,'May 10'!AK12,'May 11'!AK12,'June 12'!AK12,'June 13'!AK12,'July 14'!AK12,'September 19'!AK12,'July 15'!AK12,'August 16'!AK12,'August 17'!AK12,'August 18'!AK12,'September 20'!AK12,'October 21'!AK12,'October 22'!AK12,'November 23'!AK12,'November 24'!AK12,'December 25'!AK12,'December 26'!AK12)</f>
        <v>0</v>
      </c>
      <c r="H20" s="277" t="n">
        <f aca="false">'October 22'!AL12+'November 23'!AL12+'December 25'!AL12+'January 1'!AL12+'January 2'!AL12+'February 3'!AL12+'February 4'!AL12+'March 5'!AL12+'March 6'!AL12+'March 7'!AL12+'April 8'!AL12+'April 9'!AL12+'May 10'!AL12+'May 11'!AL12+'June 12'!AL12+'June 13'!AL12+'July 14'!AL12+'September 19'!AL12+'July 15'!AL12+'August 16'!AL12+'August 17'!AL12+'August 18'!AL12+'September 20'!AL12+'October 21'!AL12+'December 26'!AL12+'November 24'!AL12</f>
        <v>0</v>
      </c>
      <c r="I20" s="277" t="n">
        <f aca="false">'October 22'!AM12+'November 23'!AM12+'December 25'!AM12+'January 1'!AM12+'January 2'!AM12+'February 3'!AM12+'February 4'!AM12+'March 5'!AM12+'March 6'!AM12+'March 7'!AM12+'April 8'!AM12+'April 9'!AM12+'May 10'!AM12+'May 11'!AM12+'June 12'!AM12+'June 13'!AM12+'July 14'!AM12+'September 19'!AM12+'July 15'!AM12+'August 16'!AM12+'August 17'!AM12+'August 18'!AM12+'September 20'!AM12+'October 21'!AM12+'December 26'!AM12+'November 24'!AM12</f>
        <v>0</v>
      </c>
      <c r="J20" s="288" t="n">
        <f aca="false">D20-(G20-H20-I20)</f>
        <v>0</v>
      </c>
      <c r="K20" s="730" t="n">
        <f aca="false">'October 22'!AO12+'November 23'!AO12+'December 25'!AO12+'January 1'!AO12+'January 2'!AO12+'February 3'!AO12+'February 4'!AO12+'March 5'!AO12+'March 6'!AO12+'March 7'!AO12+'April 8'!AO12+'April 9'!AO12+'May 10'!AO12+'May 11'!AO12+'June 12'!AO12+'June 13'!AO12+'July 14'!AO12+'September 19'!AO12+'July 15'!AO12+'August 16'!AO12+'August 17'!AO12+'August 18'!AO12+'September 20'!AO12+'October 21'!AO12+'December 26'!AO12+'November 24'!AO12</f>
        <v>0</v>
      </c>
      <c r="L20" s="731" t="n">
        <f aca="false">G20-(H20+I20)</f>
        <v>0</v>
      </c>
      <c r="M20" s="721" t="n">
        <f aca="false">L20/2080</f>
        <v>0</v>
      </c>
      <c r="N20" s="732"/>
      <c r="O20" s="733" t="n">
        <v>0.1</v>
      </c>
      <c r="P20" s="258" t="n">
        <f aca="false">O20-L20</f>
        <v>0.1</v>
      </c>
      <c r="Q20" s="176" t="n">
        <f aca="false">O20/2080</f>
        <v>4.80769230769231E-005</v>
      </c>
      <c r="R20" s="723" t="n">
        <f aca="false">(O20-L20)/2080</f>
        <v>4.80769230769231E-005</v>
      </c>
      <c r="S20" s="734"/>
      <c r="T20" s="724"/>
      <c r="U20" s="725"/>
      <c r="V20" s="0"/>
      <c r="W20" s="726" t="n">
        <f aca="false">SUM(SUM('Employee Hours'!Y74,'Employee Hours'!Y76))</f>
        <v>0</v>
      </c>
      <c r="X20" s="595"/>
      <c r="Y20" s="591" t="n">
        <f aca="false">W20*$Y$15</f>
        <v>0</v>
      </c>
      <c r="Z20" s="735" t="n">
        <f aca="false">W20+Y20</f>
        <v>0</v>
      </c>
      <c r="AA20" s="595"/>
      <c r="AB20" s="595"/>
      <c r="AC20" s="595"/>
      <c r="AD20" s="595"/>
      <c r="AE20" s="595"/>
      <c r="AF20" s="595"/>
      <c r="AG20" s="163"/>
      <c r="AH20" s="173"/>
      <c r="AI20" s="173"/>
      <c r="AJ20" s="640"/>
      <c r="AK20" s="173"/>
      <c r="AL20" s="173"/>
      <c r="AM20" s="173"/>
      <c r="AN20" s="173"/>
      <c r="AO20" s="175"/>
      <c r="AP20" s="175"/>
      <c r="AQ20" s="173"/>
      <c r="AR20" s="173"/>
      <c r="AS20" s="640"/>
      <c r="AT20" s="640"/>
      <c r="AU20" s="640"/>
      <c r="AV20" s="640"/>
      <c r="AW20" s="640"/>
      <c r="AX20" s="640"/>
      <c r="AY20" s="640"/>
      <c r="AZ20" s="640"/>
      <c r="BA20" s="640"/>
      <c r="BB20" s="640"/>
      <c r="BC20" s="173"/>
      <c r="BD20" s="173"/>
      <c r="BE20" s="173"/>
      <c r="BF20" s="173"/>
      <c r="BG20" s="173"/>
      <c r="BI20" s="173"/>
      <c r="BJ20" s="173"/>
      <c r="BK20" s="173"/>
      <c r="BL20" s="173"/>
      <c r="BM20" s="173"/>
      <c r="BN20" s="173"/>
      <c r="BO20" s="173"/>
      <c r="BP20" s="173"/>
      <c r="BQ20" s="173"/>
      <c r="BR20" s="173"/>
      <c r="BS20" s="173"/>
      <c r="BT20" s="173"/>
      <c r="BU20" s="173"/>
      <c r="BV20" s="173"/>
      <c r="BW20" s="173"/>
      <c r="BX20" s="173"/>
      <c r="BY20" s="173"/>
      <c r="BZ20" s="173"/>
      <c r="CA20" s="173"/>
      <c r="CB20" s="173"/>
      <c r="CC20" s="173"/>
      <c r="CD20" s="173"/>
      <c r="CE20" s="173"/>
      <c r="CF20" s="173"/>
      <c r="CG20" s="173"/>
      <c r="CH20" s="173"/>
      <c r="CI20" s="173"/>
      <c r="CJ20" s="173"/>
      <c r="CK20" s="173"/>
      <c r="CL20" s="173"/>
      <c r="CM20" s="173"/>
      <c r="CN20" s="173"/>
      <c r="CO20" s="165"/>
      <c r="CP20" s="165"/>
      <c r="CQ20" s="165"/>
      <c r="CR20" s="165"/>
      <c r="CS20" s="165"/>
      <c r="CT20" s="165"/>
      <c r="CU20" s="165"/>
      <c r="CV20" s="165"/>
      <c r="CW20" s="165"/>
      <c r="CX20" s="165"/>
      <c r="CY20" s="165"/>
      <c r="CZ20" s="165"/>
      <c r="DA20" s="165"/>
      <c r="DB20" s="165"/>
      <c r="DC20" s="165"/>
      <c r="DD20" s="165"/>
      <c r="DE20" s="165"/>
      <c r="DF20" s="165"/>
      <c r="DG20" s="165"/>
      <c r="DH20" s="165"/>
      <c r="DI20" s="165"/>
      <c r="DJ20" s="165"/>
      <c r="DK20" s="165"/>
      <c r="DL20" s="165"/>
      <c r="DM20" s="165"/>
      <c r="DN20" s="165"/>
      <c r="DO20" s="165"/>
      <c r="DP20" s="165"/>
      <c r="DQ20" s="165"/>
      <c r="DR20" s="165"/>
      <c r="DS20" s="165"/>
      <c r="DT20" s="165"/>
      <c r="DU20" s="165"/>
      <c r="DV20" s="165"/>
      <c r="DW20" s="165"/>
      <c r="DX20" s="165"/>
      <c r="DY20" s="165"/>
      <c r="DZ20" s="165"/>
      <c r="EA20" s="165"/>
      <c r="EB20" s="165"/>
      <c r="EC20" s="165"/>
      <c r="ED20" s="165"/>
      <c r="EE20" s="165"/>
      <c r="EF20" s="165"/>
      <c r="EG20" s="165"/>
      <c r="EH20" s="165"/>
      <c r="EI20" s="165"/>
      <c r="EJ20" s="165"/>
      <c r="EK20" s="163"/>
      <c r="EL20" s="163"/>
      <c r="EM20" s="163"/>
      <c r="EN20" s="163"/>
      <c r="EO20" s="163"/>
      <c r="EP20" s="163"/>
      <c r="EQ20" s="163"/>
      <c r="AMI20" s="0"/>
      <c r="AMJ20" s="0"/>
    </row>
    <row r="21" s="173" customFormat="true" ht="18" hidden="false" customHeight="true" outlineLevel="0" collapsed="false">
      <c r="A21" s="685"/>
      <c r="B21" s="737" t="s">
        <v>256</v>
      </c>
      <c r="C21" s="290" t="n">
        <f aca="false">SUM(SUM('Master Pay Period 1'!I47,'Master Pay Period 1'!I101))</f>
        <v>0</v>
      </c>
      <c r="D21" s="727" t="n">
        <f aca="false">C21*2080</f>
        <v>0</v>
      </c>
      <c r="E21" s="728"/>
      <c r="F21" s="729" t="n">
        <f aca="false">SUM('January 1'!AG13,'January 2'!AG13,'February 3'!AG13,'February 4'!AG13,'March 5'!AG13,'March 6'!AG13,'March 7'!AG13,'April 8'!AG13,'April 9'!AG13,'May 10'!AG13,'May 11'!AG13,'June 12'!AG13,'June 13'!AG13,'July 14'!AG13,'September 19'!AG13,'July 15'!AG13,'August 16'!AG13,'August 17'!AG13,'August 18'!AG13,'September 20'!AG13,'October 21'!AG13,'October 22'!AG13,'November 23'!AG13,'November 24'!AG13,'December 25'!AG13,'December 26'!AG13)/26</f>
        <v>0</v>
      </c>
      <c r="G21" s="728" t="n">
        <f aca="false">SUM('January 1'!AK13,'January 2'!AK13,'February 3'!AK13,'February 4'!AK13,'March 5'!AK13,'March 6'!AK13,'March 7'!AK13,'April 8'!AK13,'April 9'!AK13,'May 10'!AK13,'May 11'!AK13,'June 12'!AK13,'June 13'!AK13,'July 14'!AK13,'September 19'!AK13,'July 15'!AK13,'August 16'!AK13,'August 17'!AK13,'August 18'!AK13,'September 20'!AK13,'October 21'!AK13,'October 22'!AK13,'November 23'!AK13,'November 24'!AK13,'December 25'!AK13,'December 26'!AK13)</f>
        <v>0</v>
      </c>
      <c r="H21" s="277" t="n">
        <f aca="false">'October 22'!AL13+'November 23'!AL13+'December 25'!AL13+'January 1'!AL13+'January 2'!AL13+'February 3'!AL13+'February 4'!AL13+'March 5'!AL13+'March 6'!AL13+'March 7'!AL13+'April 8'!AL13+'April 9'!AL13+'May 10'!AL13+'May 11'!AL13+'June 12'!AL13+'June 13'!AL13+'July 14'!AL13+'September 19'!AL13+'July 15'!AL13+'August 16'!AL13+'August 17'!AL13+'August 18'!AL13+'September 20'!AL13+'October 21'!AL13+'December 26'!AL13+'November 24'!AL13</f>
        <v>0</v>
      </c>
      <c r="I21" s="277" t="n">
        <f aca="false">'October 22'!AM13+'November 23'!AM13+'December 25'!AM13+'January 1'!AM13+'January 2'!AM13+'February 3'!AM13+'February 4'!AM13+'March 5'!AM13+'March 6'!AM13+'March 7'!AM13+'April 8'!AM13+'April 9'!AM13+'May 10'!AM13+'May 11'!AM13+'June 12'!AM13+'June 13'!AM13+'July 14'!AM13+'September 19'!AM13+'July 15'!AM13+'August 16'!AM13+'August 17'!AM13+'August 18'!AM13+'September 20'!AM13+'October 21'!AM13+'December 26'!AM13+'November 24'!AM13</f>
        <v>0</v>
      </c>
      <c r="J21" s="288" t="n">
        <f aca="false">D21-(G21-H21-I21)</f>
        <v>0</v>
      </c>
      <c r="K21" s="730" t="n">
        <f aca="false">'October 22'!AO13+'November 23'!AO13+'December 25'!AO13+'January 1'!AO13+'January 2'!AO13+'February 3'!AO13+'February 4'!AO13+'March 5'!AO13+'March 6'!AO13+'March 7'!AO13+'April 8'!AO13+'April 9'!AO13+'May 10'!AO13+'May 11'!AO13+'June 12'!AO13+'June 13'!AO13+'July 14'!AO13+'September 19'!AO13+'July 15'!AO13+'August 16'!AO13+'August 17'!AO13+'August 18'!AO13+'September 20'!AO13+'October 21'!AO13+'December 26'!AO13+'November 24'!AO13</f>
        <v>0</v>
      </c>
      <c r="L21" s="731" t="n">
        <f aca="false">G21-(H21+I21)</f>
        <v>0</v>
      </c>
      <c r="M21" s="721" t="n">
        <f aca="false">L21/2080</f>
        <v>0</v>
      </c>
      <c r="N21" s="732"/>
      <c r="O21" s="733" t="n">
        <v>0</v>
      </c>
      <c r="P21" s="258" t="n">
        <f aca="false">O21-L21</f>
        <v>0</v>
      </c>
      <c r="Q21" s="176" t="n">
        <f aca="false">O21/2080</f>
        <v>0</v>
      </c>
      <c r="R21" s="723" t="n">
        <f aca="false">-(O21-L21)/2080</f>
        <v>-0</v>
      </c>
      <c r="S21" s="734"/>
      <c r="T21" s="724"/>
      <c r="U21" s="725"/>
      <c r="V21" s="0"/>
      <c r="W21" s="726" t="n">
        <f aca="false">SUM(SUM('Employee Hours'!Y101,'Employee Hours'!Y47))</f>
        <v>0</v>
      </c>
      <c r="X21" s="595"/>
      <c r="Y21" s="591" t="n">
        <f aca="false">W21*$Y$15</f>
        <v>0</v>
      </c>
      <c r="Z21" s="735" t="n">
        <f aca="false">W21+Y21</f>
        <v>0</v>
      </c>
      <c r="AA21" s="595"/>
      <c r="AB21" s="595"/>
      <c r="AC21" s="595"/>
      <c r="AD21" s="595"/>
      <c r="AE21" s="595"/>
      <c r="AF21" s="595"/>
      <c r="AG21" s="163"/>
      <c r="AJ21" s="640"/>
      <c r="AO21" s="175"/>
      <c r="AP21" s="175"/>
      <c r="AS21" s="640"/>
      <c r="AT21" s="640"/>
      <c r="AU21" s="640"/>
      <c r="AV21" s="640"/>
      <c r="AW21" s="640"/>
      <c r="AX21" s="640"/>
      <c r="AY21" s="640"/>
      <c r="AZ21" s="640"/>
      <c r="BA21" s="640"/>
      <c r="BB21" s="640"/>
      <c r="BH21" s="171"/>
      <c r="CO21" s="165"/>
      <c r="CP21" s="165"/>
      <c r="CQ21" s="165"/>
      <c r="CR21" s="165"/>
      <c r="CS21" s="165"/>
      <c r="CT21" s="165"/>
      <c r="CU21" s="165"/>
      <c r="CV21" s="165"/>
      <c r="CW21" s="165"/>
      <c r="CX21" s="165"/>
      <c r="CY21" s="165"/>
      <c r="CZ21" s="165"/>
      <c r="DA21" s="165"/>
      <c r="DB21" s="165"/>
      <c r="DC21" s="165"/>
      <c r="DD21" s="165"/>
      <c r="DE21" s="165"/>
      <c r="DF21" s="165"/>
      <c r="DG21" s="165"/>
      <c r="DH21" s="165"/>
      <c r="DI21" s="165"/>
      <c r="DJ21" s="165"/>
      <c r="DK21" s="165"/>
      <c r="DL21" s="165"/>
      <c r="DM21" s="165"/>
      <c r="DN21" s="165"/>
      <c r="DO21" s="165"/>
      <c r="DP21" s="165"/>
      <c r="DQ21" s="165"/>
      <c r="DR21" s="165"/>
      <c r="DS21" s="165"/>
      <c r="DT21" s="165"/>
      <c r="DU21" s="165"/>
      <c r="DV21" s="165"/>
      <c r="DW21" s="165"/>
      <c r="DX21" s="165"/>
      <c r="DY21" s="165"/>
      <c r="DZ21" s="165"/>
      <c r="EA21" s="165"/>
      <c r="EB21" s="165"/>
      <c r="EC21" s="165"/>
      <c r="ED21" s="165"/>
      <c r="EE21" s="165"/>
      <c r="EF21" s="165"/>
      <c r="EG21" s="165"/>
      <c r="EH21" s="165"/>
      <c r="EI21" s="165"/>
      <c r="EJ21" s="165"/>
      <c r="EK21" s="165"/>
      <c r="EL21" s="165"/>
      <c r="EM21" s="165"/>
      <c r="EN21" s="165"/>
      <c r="EO21" s="165"/>
      <c r="EP21" s="165"/>
      <c r="EQ21" s="165"/>
      <c r="AMI21" s="0"/>
      <c r="AMJ21" s="0"/>
    </row>
    <row r="22" s="171" customFormat="true" ht="18" hidden="false" customHeight="true" outlineLevel="0" collapsed="false">
      <c r="A22" s="685"/>
      <c r="B22" s="719" t="s">
        <v>257</v>
      </c>
      <c r="C22" s="290" t="n">
        <f aca="false">SUM(SUM('Master Pay Period 1'!I33:I45,'Master Pay Period 1'!I49:I69,'Master Pay Period 1'!I79:I99,'Master Pay Period 1'!I104:I106))</f>
        <v>9.9</v>
      </c>
      <c r="D22" s="727" t="n">
        <f aca="false">C22*2080</f>
        <v>20592</v>
      </c>
      <c r="E22" s="728"/>
      <c r="F22" s="729" t="n">
        <f aca="false">SUM('January 1'!AG14,'January 2'!AG14,'February 3'!AG14,'February 4'!AG14,'March 5'!AG14,'March 6'!AG14,'March 7'!AG14,'April 8'!AG14,'April 9'!AG14,'May 10'!AG14,'May 11'!AG14,'June 12'!AG14,'June 13'!AG14,'July 14'!AG14,'September 19'!AG14,'July 15'!AG14,'August 16'!AG14,'August 17'!AG14,'August 18'!AG14,'September 20'!AG14,'October 21'!AG14,'October 22'!AG14,'November 23'!AG14,'November 24'!AG14,'December 25'!AG14,'December 26'!AG14)/26</f>
        <v>9.9</v>
      </c>
      <c r="G22" s="728" t="n">
        <f aca="false">SUM('January 1'!AK14,'January 2'!AK14,'February 3'!AK14,'February 4'!AK14,'March 5'!AK14,'March 6'!AK14,'March 7'!AK14,'April 8'!AK14,'April 9'!AK14,'May 10'!AK14,'May 11'!AK14,'June 12'!AK14,'June 13'!AK14,'July 14'!AK14,'September 19'!AK14,'July 15'!AK14,'August 16'!AK14,'August 17'!AK14,'August 18'!AK14,'September 20'!AK14,'October 21'!AK14,'October 22'!AK14,'November 23'!AK14,'November 24'!AK14,'December 25'!AK14,'December 26'!AK14)</f>
        <v>20592</v>
      </c>
      <c r="H22" s="277" t="n">
        <f aca="false">'October 22'!AL14+'November 23'!AL14+'December 25'!AL14+'January 1'!AL14+'January 2'!AL14+'February 3'!AL14+'February 4'!AL14+'March 5'!AL14+'March 6'!AL14+'March 7'!AL14+'April 8'!AL14+'April 9'!AL14+'May 10'!AL14+'May 11'!AL14+'June 12'!AL14+'June 13'!AL14+'July 14'!AL14+'September 19'!AL14+'July 15'!AL14+'August 16'!AL14+'August 17'!AL14+'August 18'!AL14+'September 20'!AL14+'October 21'!AL14+'December 26'!AL14+'November 24'!AL14</f>
        <v>0</v>
      </c>
      <c r="I22" s="277" t="n">
        <f aca="false">'October 22'!AM14+'November 23'!AM14+'December 25'!AM14+'January 1'!AM14+'January 2'!AM14+'February 3'!AM14+'February 4'!AM14+'March 5'!AM14+'March 6'!AM14+'March 7'!AM14+'April 8'!AM14+'April 9'!AM14+'May 10'!AM14+'May 11'!AM14+'June 12'!AM14+'June 13'!AM14+'July 14'!AM14+'September 19'!AM14+'July 15'!AM14+'August 16'!AM14+'August 17'!AM14+'August 18'!AM14+'September 20'!AM14+'October 21'!AM14+'December 26'!AM14+'November 24'!AM14</f>
        <v>0</v>
      </c>
      <c r="J22" s="288" t="n">
        <f aca="false">D22-(G22-H22-I22)</f>
        <v>0</v>
      </c>
      <c r="K22" s="730" t="n">
        <f aca="false">'October 22'!AO14+'November 23'!AO14+'December 25'!AO14+'January 1'!AO14+'January 2'!AO14+'February 3'!AO14+'February 4'!AO14+'March 5'!AO14+'March 6'!AO14+'March 7'!AO14+'April 8'!AO14+'April 9'!AO14+'May 10'!AO14+'May 11'!AO14+'June 12'!AO14+'June 13'!AO14+'July 14'!AO14+'September 19'!AO14+'July 15'!AO14+'August 16'!AO14+'August 17'!AO14+'August 18'!AO14+'September 20'!AO14+'October 21'!AO14+'December 26'!AO14+'November 24'!AO14</f>
        <v>0</v>
      </c>
      <c r="L22" s="738" t="n">
        <f aca="false">G22-(H22+I22)</f>
        <v>20592</v>
      </c>
      <c r="M22" s="739" t="n">
        <f aca="false">L22/2080</f>
        <v>9.9</v>
      </c>
      <c r="N22" s="623"/>
      <c r="O22" s="740" t="n">
        <v>20592</v>
      </c>
      <c r="P22" s="258" t="n">
        <f aca="false">O22-L22</f>
        <v>0</v>
      </c>
      <c r="Q22" s="741" t="n">
        <f aca="false">O22/2080</f>
        <v>9.9</v>
      </c>
      <c r="R22" s="742" t="n">
        <f aca="false">-(O22-L22)/2080</f>
        <v>-0</v>
      </c>
      <c r="S22" s="743"/>
      <c r="T22" s="744"/>
      <c r="U22" s="745"/>
      <c r="V22" s="0"/>
      <c r="W22" s="746" t="n">
        <f aca="false">SUM(SUM('Employee Hours'!Y33:Y45,'Employee Hours'!Y49:Y61,'Employee Hours'!Y64,'Employee Hours'!Y67,'Employee Hours'!Y69,'Employee Hours'!Y79:Y99,'Employee Hours'!Y104:Y106))</f>
        <v>0</v>
      </c>
      <c r="X22" s="519"/>
      <c r="Y22" s="591" t="n">
        <f aca="false">W22*$Y$15</f>
        <v>0</v>
      </c>
      <c r="Z22" s="735" t="n">
        <f aca="false">W22+Y22</f>
        <v>0</v>
      </c>
      <c r="AA22" s="595"/>
      <c r="AB22" s="595"/>
      <c r="AC22" s="595"/>
      <c r="AD22" s="595"/>
      <c r="AE22" s="595"/>
      <c r="AF22" s="595"/>
      <c r="AG22" s="163"/>
      <c r="AH22" s="173"/>
      <c r="AI22" s="173"/>
      <c r="AJ22" s="640"/>
      <c r="AK22" s="173"/>
      <c r="AL22" s="173"/>
      <c r="AM22" s="173"/>
      <c r="AN22" s="173"/>
      <c r="AO22" s="175"/>
      <c r="AP22" s="175"/>
      <c r="AQ22" s="173"/>
      <c r="AR22" s="173"/>
      <c r="AS22" s="640"/>
      <c r="AT22" s="640"/>
      <c r="AU22" s="640"/>
      <c r="AV22" s="640"/>
      <c r="AW22" s="640"/>
      <c r="AX22" s="640"/>
      <c r="AY22" s="640"/>
      <c r="AZ22" s="640"/>
      <c r="BA22" s="640"/>
      <c r="BB22" s="640"/>
      <c r="BC22" s="173"/>
      <c r="BD22" s="173"/>
      <c r="BE22" s="173"/>
      <c r="BF22" s="173"/>
      <c r="BG22" s="173"/>
      <c r="BI22" s="173"/>
      <c r="BJ22" s="173"/>
      <c r="BK22" s="173"/>
      <c r="BL22" s="173"/>
      <c r="BM22" s="173"/>
      <c r="BN22" s="173"/>
      <c r="BO22" s="173"/>
      <c r="BP22" s="173"/>
      <c r="BQ22" s="173"/>
      <c r="BR22" s="173"/>
      <c r="BS22" s="173"/>
      <c r="BT22" s="173"/>
      <c r="BU22" s="173"/>
      <c r="BV22" s="173"/>
      <c r="BW22" s="173"/>
      <c r="BX22" s="173"/>
      <c r="BY22" s="173"/>
      <c r="BZ22" s="173"/>
      <c r="CA22" s="173"/>
      <c r="CB22" s="173"/>
      <c r="CC22" s="173"/>
      <c r="CD22" s="173"/>
      <c r="CE22" s="173"/>
      <c r="CF22" s="173"/>
      <c r="CG22" s="173"/>
      <c r="CH22" s="173"/>
      <c r="CI22" s="173"/>
      <c r="CJ22" s="173"/>
      <c r="CK22" s="173"/>
      <c r="CL22" s="173"/>
      <c r="CM22" s="173"/>
      <c r="CN22" s="173"/>
      <c r="CO22" s="165"/>
      <c r="CP22" s="165"/>
      <c r="CQ22" s="165"/>
      <c r="CR22" s="165"/>
      <c r="CS22" s="165"/>
      <c r="CT22" s="165"/>
      <c r="CU22" s="165"/>
      <c r="CV22" s="165"/>
      <c r="CW22" s="165"/>
      <c r="CX22" s="165"/>
      <c r="CY22" s="165"/>
      <c r="CZ22" s="165"/>
      <c r="DA22" s="165"/>
      <c r="DB22" s="165"/>
      <c r="DC22" s="165"/>
      <c r="DD22" s="165"/>
      <c r="DE22" s="165"/>
      <c r="DF22" s="165"/>
      <c r="DG22" s="165"/>
      <c r="DH22" s="165"/>
      <c r="DI22" s="165"/>
      <c r="DJ22" s="165"/>
      <c r="DK22" s="165"/>
      <c r="DL22" s="165"/>
      <c r="DM22" s="165"/>
      <c r="DN22" s="165"/>
      <c r="DO22" s="165"/>
      <c r="DP22" s="165"/>
      <c r="DQ22" s="165"/>
      <c r="DR22" s="165"/>
      <c r="DS22" s="165"/>
      <c r="DT22" s="165"/>
      <c r="DU22" s="165"/>
      <c r="DV22" s="165"/>
      <c r="DW22" s="165"/>
      <c r="DX22" s="165"/>
      <c r="DY22" s="165"/>
      <c r="DZ22" s="165"/>
      <c r="EA22" s="165"/>
      <c r="EB22" s="165"/>
      <c r="EC22" s="165"/>
      <c r="ED22" s="165"/>
      <c r="EE22" s="165"/>
      <c r="EF22" s="165"/>
      <c r="EG22" s="165"/>
      <c r="EH22" s="165"/>
      <c r="EI22" s="165"/>
      <c r="EJ22" s="165"/>
      <c r="EK22" s="163"/>
      <c r="EL22" s="163"/>
      <c r="EM22" s="163"/>
      <c r="EN22" s="163"/>
      <c r="EO22" s="163"/>
      <c r="EP22" s="163"/>
      <c r="EQ22" s="163"/>
      <c r="AMI22" s="0"/>
      <c r="AMJ22" s="0"/>
    </row>
    <row r="23" s="171" customFormat="true" ht="18" hidden="false" customHeight="true" outlineLevel="0" collapsed="false">
      <c r="A23" s="685"/>
      <c r="B23" s="719" t="s">
        <v>258</v>
      </c>
      <c r="C23" s="290" t="n">
        <f aca="false">'Master Pay Period 1'!I30</f>
        <v>1</v>
      </c>
      <c r="D23" s="727" t="n">
        <f aca="false">C23*2080</f>
        <v>2080</v>
      </c>
      <c r="E23" s="728"/>
      <c r="F23" s="729" t="n">
        <f aca="false">SUM('January 1'!AG15,'January 2'!AG15,'February 3'!AG15,'February 4'!AG15,'March 5'!AG15,'March 6'!AG15,'March 7'!AG15,'April 8'!AG15,'April 9'!AG15,'May 10'!AG15,'May 11'!AG15,'June 12'!AG15,'June 13'!AG15,'July 14'!AG15,'September 19'!AG15,'July 15'!AG15,'August 16'!AG15,'August 17'!AG15,'August 18'!AG15,'September 20'!AG15,'October 21'!AG15,'October 22'!AG15,'November 23'!AG15,'November 24'!AG15,'December 25'!AG15,'December 26'!AG15)/26</f>
        <v>1</v>
      </c>
      <c r="G23" s="728" t="n">
        <f aca="false">SUM('January 1'!AK15,'January 2'!AK15,'February 3'!AK15,'February 4'!AK15,'March 5'!AK15,'March 6'!AK15,'March 7'!AK15,'April 8'!AK15,'April 9'!AK15,'May 10'!AK15,'May 11'!AK15,'June 12'!AK15,'June 13'!AK15,'July 14'!AK15,'September 19'!AK15,'July 15'!AK15,'August 16'!AK15,'August 17'!AK15,'August 18'!AK15,'September 20'!AK15,'October 21'!AK15,'October 22'!AK15,'November 23'!AK15,'November 24'!AK15,'December 25'!AK15,'December 26'!AK15)</f>
        <v>2080</v>
      </c>
      <c r="H23" s="277" t="n">
        <f aca="false">'October 22'!AL15+'November 23'!AL15+'December 25'!AL15+'January 1'!AL15+'January 2'!AL15+'February 3'!AL15+'February 4'!AL15+'March 5'!AL15+'March 6'!AL15+'March 7'!AL15+'April 8'!AL15+'April 9'!AL15+'May 10'!AL15+'May 11'!AL15+'June 12'!AL15+'June 13'!AL15+'July 14'!AL15+'September 19'!AL15+'July 15'!AL15+'August 16'!AL15+'August 17'!AL15+'August 18'!AL15+'September 20'!AL15+'October 21'!AL15+'December 26'!AL15+'November 24'!AL15</f>
        <v>0</v>
      </c>
      <c r="I23" s="277" t="n">
        <f aca="false">'October 22'!AM15+'November 23'!AM15+'December 25'!AM15+'January 1'!AM15+'January 2'!AM15+'February 3'!AM15+'February 4'!AM15+'March 5'!AM15+'March 6'!AM15+'March 7'!AM15+'April 8'!AM15+'April 9'!AM15+'May 10'!AM15+'May 11'!AM15+'June 12'!AM15+'June 13'!AM15+'July 14'!AM15+'September 19'!AM15+'July 15'!AM15+'August 16'!AM15+'August 17'!AM15+'August 18'!AM15+'September 20'!AM15+'October 21'!AM15+'December 26'!AM15+'November 24'!AM15</f>
        <v>0</v>
      </c>
      <c r="J23" s="288" t="n">
        <f aca="false">D23-(G23-H23-I23)</f>
        <v>0</v>
      </c>
      <c r="K23" s="730" t="n">
        <f aca="false">'October 22'!AO15+'November 23'!AO15+'December 25'!AO15+'January 1'!AO15+'January 2'!AO15+'February 3'!AO15+'February 4'!AO15+'March 5'!AO15+'March 6'!AO15+'March 7'!AO15+'April 8'!AO15+'April 9'!AO15+'May 10'!AO15+'May 11'!AO15+'June 12'!AO15+'June 13'!AO15+'July 14'!AO15+'September 19'!AO15+'July 15'!AO15+'August 16'!AO15+'August 17'!AO15+'August 18'!AO15+'September 20'!AO15+'October 21'!AO15+'December 26'!AO15+'November 24'!AO15</f>
        <v>0</v>
      </c>
      <c r="L23" s="738" t="n">
        <f aca="false">G23-(H23+I23)</f>
        <v>2080</v>
      </c>
      <c r="M23" s="739" t="n">
        <f aca="false">L23/2080</f>
        <v>1</v>
      </c>
      <c r="N23" s="623"/>
      <c r="O23" s="740" t="n">
        <v>2080</v>
      </c>
      <c r="P23" s="258" t="n">
        <f aca="false">O23-L23</f>
        <v>0</v>
      </c>
      <c r="Q23" s="741" t="n">
        <f aca="false">O23/2080</f>
        <v>1</v>
      </c>
      <c r="R23" s="742" t="n">
        <f aca="false">-(O23-L23)/2080</f>
        <v>-0</v>
      </c>
      <c r="S23" s="743"/>
      <c r="T23" s="744"/>
      <c r="U23" s="745"/>
      <c r="V23" s="0"/>
      <c r="W23" s="746" t="n">
        <f aca="false">'Employee Hours'!Y30</f>
        <v>0</v>
      </c>
      <c r="X23" s="519"/>
      <c r="Y23" s="591" t="n">
        <f aca="false">W23*$Y$15</f>
        <v>0</v>
      </c>
      <c r="Z23" s="735" t="n">
        <f aca="false">W23+Y23</f>
        <v>0</v>
      </c>
      <c r="AA23" s="595"/>
      <c r="AB23" s="595"/>
      <c r="AC23" s="595"/>
      <c r="AD23" s="595"/>
      <c r="AE23" s="595"/>
      <c r="AF23" s="595"/>
      <c r="AG23" s="163"/>
      <c r="AH23" s="173"/>
      <c r="AI23" s="173"/>
      <c r="AJ23" s="640"/>
      <c r="AK23" s="173"/>
      <c r="AL23" s="173"/>
      <c r="AM23" s="173"/>
      <c r="AN23" s="173"/>
      <c r="AO23" s="175"/>
      <c r="AP23" s="175"/>
      <c r="AQ23" s="173"/>
      <c r="AR23" s="173"/>
      <c r="AS23" s="640"/>
      <c r="AT23" s="640"/>
      <c r="AU23" s="640"/>
      <c r="AV23" s="640"/>
      <c r="AW23" s="640"/>
      <c r="AX23" s="640"/>
      <c r="AY23" s="640"/>
      <c r="AZ23" s="640"/>
      <c r="BA23" s="640"/>
      <c r="BB23" s="640"/>
      <c r="BC23" s="173"/>
      <c r="BD23" s="173"/>
      <c r="BE23" s="173"/>
      <c r="BF23" s="173"/>
      <c r="BG23" s="173"/>
      <c r="BI23" s="173"/>
      <c r="BJ23" s="173"/>
      <c r="BK23" s="173"/>
      <c r="BL23" s="173"/>
      <c r="BM23" s="173"/>
      <c r="BN23" s="173"/>
      <c r="BO23" s="173"/>
      <c r="BP23" s="173"/>
      <c r="BQ23" s="173"/>
      <c r="BR23" s="173"/>
      <c r="BS23" s="173"/>
      <c r="BT23" s="173"/>
      <c r="BU23" s="173"/>
      <c r="BV23" s="173"/>
      <c r="BW23" s="173"/>
      <c r="BX23" s="173"/>
      <c r="BY23" s="173"/>
      <c r="BZ23" s="173"/>
      <c r="CA23" s="173"/>
      <c r="CB23" s="173"/>
      <c r="CC23" s="173"/>
      <c r="CD23" s="173"/>
      <c r="CE23" s="173"/>
      <c r="CF23" s="173"/>
      <c r="CG23" s="173"/>
      <c r="CH23" s="173"/>
      <c r="CI23" s="173"/>
      <c r="CJ23" s="173"/>
      <c r="CK23" s="173"/>
      <c r="CL23" s="173"/>
      <c r="CM23" s="173"/>
      <c r="CN23" s="173"/>
      <c r="CO23" s="165"/>
      <c r="CP23" s="165"/>
      <c r="CQ23" s="165"/>
      <c r="CR23" s="165"/>
      <c r="CS23" s="165"/>
      <c r="CT23" s="165"/>
      <c r="CU23" s="165"/>
      <c r="CV23" s="165"/>
      <c r="CW23" s="165"/>
      <c r="CX23" s="165"/>
      <c r="CY23" s="165"/>
      <c r="CZ23" s="165"/>
      <c r="DA23" s="165"/>
      <c r="DB23" s="165"/>
      <c r="DC23" s="165"/>
      <c r="DD23" s="165"/>
      <c r="DE23" s="165"/>
      <c r="DF23" s="165"/>
      <c r="DG23" s="165"/>
      <c r="DH23" s="165"/>
      <c r="DI23" s="165"/>
      <c r="DJ23" s="165"/>
      <c r="DK23" s="165"/>
      <c r="DL23" s="165"/>
      <c r="DM23" s="165"/>
      <c r="DN23" s="165"/>
      <c r="DO23" s="165"/>
      <c r="DP23" s="165"/>
      <c r="DQ23" s="165"/>
      <c r="DR23" s="165"/>
      <c r="DS23" s="165"/>
      <c r="DT23" s="165"/>
      <c r="DU23" s="165"/>
      <c r="DV23" s="165"/>
      <c r="DW23" s="165"/>
      <c r="DX23" s="165"/>
      <c r="DY23" s="165"/>
      <c r="DZ23" s="165"/>
      <c r="EA23" s="165"/>
      <c r="EB23" s="165"/>
      <c r="EC23" s="165"/>
      <c r="ED23" s="165"/>
      <c r="EE23" s="165"/>
      <c r="EF23" s="165"/>
      <c r="EG23" s="165"/>
      <c r="EH23" s="165"/>
      <c r="EI23" s="165"/>
      <c r="EJ23" s="165"/>
      <c r="EK23" s="163"/>
      <c r="EL23" s="163"/>
      <c r="EM23" s="163"/>
      <c r="EN23" s="163"/>
      <c r="EO23" s="163"/>
      <c r="EP23" s="163"/>
      <c r="EQ23" s="163"/>
      <c r="AMI23" s="0"/>
      <c r="AMJ23" s="0"/>
    </row>
    <row r="24" s="171" customFormat="true" ht="18" hidden="false" customHeight="true" outlineLevel="0" collapsed="false">
      <c r="A24" s="685"/>
      <c r="B24" s="719" t="s">
        <v>259</v>
      </c>
      <c r="C24" s="290" t="n">
        <f aca="false">'Master Pay Period 1'!I27</f>
        <v>0.6</v>
      </c>
      <c r="D24" s="727" t="n">
        <f aca="false">C24*2080</f>
        <v>1248</v>
      </c>
      <c r="E24" s="728"/>
      <c r="F24" s="729" t="n">
        <f aca="false">SUM('January 1'!AG16,'January 2'!AG16,'February 3'!AG16,'February 4'!AG16,'March 5'!AG16,'March 6'!AG16,'March 7'!AG16,'April 8'!AG16,'April 9'!AG16,'May 10'!AG16,'May 11'!AG16,'June 12'!AG16,'June 13'!AG16,'July 14'!AG16,'September 19'!AG16,'July 15'!AG16,'August 16'!AG16,'August 17'!AG16,'August 18'!AG16,'September 20'!AG16,'October 21'!AG16,'October 22'!AG16,'November 23'!AG16,'November 24'!AG16,'December 25'!AG16,'December 26'!AG16)/26</f>
        <v>0.6</v>
      </c>
      <c r="G24" s="728" t="n">
        <f aca="false">SUM('January 1'!AK16,'January 2'!AK16,'February 3'!AK16,'February 4'!AK16,'March 5'!AK16,'March 6'!AK16,'March 7'!AK16,'April 8'!AK16,'April 9'!AK16,'May 10'!AK16,'May 11'!AK16,'June 12'!AK16,'June 13'!AK16,'July 14'!AK16,'September 19'!AK16,'July 15'!AK16,'August 16'!AK16,'August 17'!AK16,'August 18'!AK16,'September 20'!AK16,'October 21'!AK16,'October 22'!AK16,'November 23'!AK16,'November 24'!AK16,'December 25'!AK16,'December 26'!AK16)</f>
        <v>1248</v>
      </c>
      <c r="H24" s="277" t="n">
        <f aca="false">'October 22'!AL16+'November 23'!AL16+'December 25'!AL16+'January 1'!AL16+'January 2'!AL16+'February 3'!AL16+'February 4'!AL16+'March 5'!AL16+'March 6'!AL16+'March 7'!AL16+'April 8'!AL16+'April 9'!AL16+'May 10'!AL16+'May 11'!AL16+'June 12'!AL16+'June 13'!AL16+'July 14'!AL16+'September 19'!AL16+'July 15'!AL16+'August 16'!AL16+'August 17'!AL16+'August 18'!AL16+'September 20'!AL16+'October 21'!AL16+'December 26'!AL16+'November 24'!AL16</f>
        <v>0</v>
      </c>
      <c r="I24" s="277" t="n">
        <f aca="false">'October 22'!AM16+'November 23'!AM16+'December 25'!AM16+'January 1'!AM16+'January 2'!AM16+'February 3'!AM16+'February 4'!AM16+'March 5'!AM16+'March 6'!AM16+'March 7'!AM16+'April 8'!AM16+'April 9'!AM16+'May 10'!AM16+'May 11'!AM16+'June 12'!AM16+'June 13'!AM16+'July 14'!AM16+'September 19'!AM16+'July 15'!AM16+'August 16'!AM16+'August 17'!AM16+'August 18'!AM16+'September 20'!AM16+'October 21'!AM16+'December 26'!AM16+'November 24'!AM16</f>
        <v>0</v>
      </c>
      <c r="J24" s="288" t="n">
        <f aca="false">D24-(G24-H24-I24)</f>
        <v>0</v>
      </c>
      <c r="K24" s="730" t="n">
        <f aca="false">'October 22'!AO16+'November 23'!AO16+'December 25'!AO16+'January 1'!AO16+'January 2'!AO16+'February 3'!AO16+'February 4'!AO16+'March 5'!AO16+'March 6'!AO16+'March 7'!AO16+'April 8'!AO16+'April 9'!AO16+'May 10'!AO16+'May 11'!AO16+'June 12'!AO16+'June 13'!AO16+'July 14'!AO16+'September 19'!AO16+'July 15'!AO16+'August 16'!AO16+'August 17'!AO16+'August 18'!AO16+'September 20'!AO16+'October 21'!AO16+'December 26'!AO16+'November 24'!AO16</f>
        <v>0</v>
      </c>
      <c r="L24" s="738" t="n">
        <f aca="false">G24-(H24+I24)</f>
        <v>1248</v>
      </c>
      <c r="M24" s="721" t="n">
        <f aca="false">L24/2080</f>
        <v>0.6</v>
      </c>
      <c r="N24" s="732"/>
      <c r="O24" s="733" t="n">
        <v>1248</v>
      </c>
      <c r="P24" s="258" t="n">
        <f aca="false">O24-L24</f>
        <v>0</v>
      </c>
      <c r="Q24" s="176" t="n">
        <f aca="false">O24/2080</f>
        <v>0.6</v>
      </c>
      <c r="R24" s="723" t="n">
        <f aca="false">-(O24-L24)/2080</f>
        <v>-0</v>
      </c>
      <c r="S24" s="734"/>
      <c r="T24" s="724"/>
      <c r="U24" s="725"/>
      <c r="V24" s="0"/>
      <c r="W24" s="726" t="n">
        <f aca="false">'Employee Hours'!Y27</f>
        <v>0</v>
      </c>
      <c r="X24" s="595"/>
      <c r="Y24" s="591" t="n">
        <f aca="false">W24*$Y$15</f>
        <v>0</v>
      </c>
      <c r="Z24" s="735" t="n">
        <f aca="false">W24+Y24</f>
        <v>0</v>
      </c>
      <c r="AA24" s="595"/>
      <c r="AB24" s="595"/>
      <c r="AC24" s="595"/>
      <c r="AD24" s="595"/>
      <c r="AE24" s="595"/>
      <c r="AF24" s="595"/>
      <c r="AG24" s="163"/>
      <c r="AH24" s="173"/>
      <c r="AI24" s="173"/>
      <c r="AJ24" s="640"/>
      <c r="AK24" s="173"/>
      <c r="AL24" s="173"/>
      <c r="AM24" s="173"/>
      <c r="AN24" s="173"/>
      <c r="AO24" s="175"/>
      <c r="AP24" s="175"/>
      <c r="AQ24" s="173"/>
      <c r="AR24" s="173"/>
      <c r="AS24" s="640"/>
      <c r="AT24" s="640"/>
      <c r="AU24" s="640"/>
      <c r="AV24" s="640"/>
      <c r="AW24" s="640"/>
      <c r="AX24" s="640"/>
      <c r="AY24" s="640"/>
      <c r="AZ24" s="640"/>
      <c r="BA24" s="640"/>
      <c r="BB24" s="640"/>
      <c r="BC24" s="173"/>
      <c r="BD24" s="173"/>
      <c r="BE24" s="173"/>
      <c r="BF24" s="173"/>
      <c r="BG24" s="173"/>
      <c r="BI24" s="173"/>
      <c r="BJ24" s="173"/>
      <c r="BK24" s="173"/>
      <c r="BL24" s="173"/>
      <c r="BM24" s="173"/>
      <c r="BN24" s="173"/>
      <c r="BO24" s="173"/>
      <c r="BP24" s="173"/>
      <c r="BQ24" s="173"/>
      <c r="BR24" s="173"/>
      <c r="BS24" s="173"/>
      <c r="BT24" s="173"/>
      <c r="BU24" s="173"/>
      <c r="BV24" s="173"/>
      <c r="BW24" s="173"/>
      <c r="BX24" s="173"/>
      <c r="BY24" s="173"/>
      <c r="BZ24" s="173"/>
      <c r="CA24" s="173"/>
      <c r="CB24" s="173"/>
      <c r="CC24" s="173"/>
      <c r="CD24" s="173"/>
      <c r="CE24" s="173"/>
      <c r="CF24" s="173"/>
      <c r="CG24" s="173"/>
      <c r="CH24" s="173"/>
      <c r="CI24" s="173"/>
      <c r="CJ24" s="173"/>
      <c r="CK24" s="173"/>
      <c r="CL24" s="173"/>
      <c r="CM24" s="173"/>
      <c r="CN24" s="173"/>
      <c r="CO24" s="165"/>
      <c r="CP24" s="165"/>
      <c r="CQ24" s="165"/>
      <c r="CR24" s="165"/>
      <c r="CS24" s="165"/>
      <c r="CT24" s="165"/>
      <c r="CU24" s="165"/>
      <c r="CV24" s="165"/>
      <c r="CW24" s="165"/>
      <c r="CX24" s="165"/>
      <c r="CY24" s="165"/>
      <c r="CZ24" s="165"/>
      <c r="DA24" s="165"/>
      <c r="DB24" s="165"/>
      <c r="DC24" s="165"/>
      <c r="DD24" s="165"/>
      <c r="DE24" s="165"/>
      <c r="DF24" s="165"/>
      <c r="DG24" s="165"/>
      <c r="DH24" s="165"/>
      <c r="DI24" s="165"/>
      <c r="DJ24" s="165"/>
      <c r="DK24" s="165"/>
      <c r="DL24" s="165"/>
      <c r="DM24" s="165"/>
      <c r="DN24" s="165"/>
      <c r="DO24" s="165"/>
      <c r="DP24" s="165"/>
      <c r="DQ24" s="165"/>
      <c r="DR24" s="165"/>
      <c r="DS24" s="165"/>
      <c r="DT24" s="165"/>
      <c r="DU24" s="165"/>
      <c r="DV24" s="165"/>
      <c r="DW24" s="165"/>
      <c r="DX24" s="165"/>
      <c r="DY24" s="165"/>
      <c r="DZ24" s="165"/>
      <c r="EA24" s="165"/>
      <c r="EB24" s="165"/>
      <c r="EC24" s="165"/>
      <c r="ED24" s="165"/>
      <c r="EE24" s="165"/>
      <c r="EF24" s="165"/>
      <c r="EG24" s="165"/>
      <c r="EH24" s="165"/>
      <c r="EI24" s="165"/>
      <c r="EJ24" s="165"/>
      <c r="EK24" s="163"/>
      <c r="EL24" s="163"/>
      <c r="EM24" s="163"/>
      <c r="EN24" s="163"/>
      <c r="EO24" s="163"/>
      <c r="EP24" s="163"/>
      <c r="EQ24" s="163"/>
      <c r="AMI24" s="0"/>
      <c r="AMJ24" s="0"/>
    </row>
    <row r="25" s="171" customFormat="true" ht="18" hidden="false" customHeight="true" outlineLevel="0" collapsed="false">
      <c r="A25" s="685"/>
      <c r="B25" s="719"/>
      <c r="C25" s="276"/>
      <c r="D25" s="727" t="n">
        <f aca="false">C25*2080</f>
        <v>0</v>
      </c>
      <c r="E25" s="747"/>
      <c r="F25" s="748"/>
      <c r="G25" s="731"/>
      <c r="H25" s="277"/>
      <c r="I25" s="749"/>
      <c r="J25" s="277"/>
      <c r="K25" s="730"/>
      <c r="L25" s="738"/>
      <c r="M25" s="721"/>
      <c r="N25" s="732"/>
      <c r="O25" s="733"/>
      <c r="P25" s="277"/>
      <c r="Q25" s="750"/>
      <c r="R25" s="723"/>
      <c r="S25" s="734"/>
      <c r="T25" s="724"/>
      <c r="U25" s="725"/>
      <c r="V25" s="0"/>
      <c r="W25" s="726"/>
      <c r="X25" s="595"/>
      <c r="Y25" s="591"/>
      <c r="Z25" s="735"/>
      <c r="AA25" s="595"/>
      <c r="AB25" s="595"/>
      <c r="AC25" s="595"/>
      <c r="AD25" s="595"/>
      <c r="AE25" s="595"/>
      <c r="AF25" s="595"/>
      <c r="AG25" s="163"/>
      <c r="AH25" s="173"/>
      <c r="AI25" s="173"/>
      <c r="AJ25" s="640"/>
      <c r="AK25" s="173"/>
      <c r="AL25" s="173"/>
      <c r="AM25" s="173"/>
      <c r="AN25" s="173"/>
      <c r="AO25" s="175"/>
      <c r="AP25" s="175"/>
      <c r="AQ25" s="173"/>
      <c r="AR25" s="173"/>
      <c r="AS25" s="640"/>
      <c r="AT25" s="640"/>
      <c r="AU25" s="640"/>
      <c r="AV25" s="640"/>
      <c r="AW25" s="640"/>
      <c r="AX25" s="640"/>
      <c r="AY25" s="640"/>
      <c r="AZ25" s="640"/>
      <c r="BA25" s="640"/>
      <c r="BB25" s="640"/>
      <c r="BC25" s="173"/>
      <c r="BD25" s="173"/>
      <c r="BE25" s="173"/>
      <c r="BF25" s="173"/>
      <c r="BG25" s="173"/>
      <c r="BI25" s="173"/>
      <c r="BJ25" s="173"/>
      <c r="BK25" s="173"/>
      <c r="BL25" s="173"/>
      <c r="BM25" s="173"/>
      <c r="BN25" s="173"/>
      <c r="BO25" s="173"/>
      <c r="BP25" s="173"/>
      <c r="BQ25" s="173"/>
      <c r="BR25" s="173"/>
      <c r="BS25" s="173"/>
      <c r="BT25" s="173"/>
      <c r="BU25" s="173"/>
      <c r="BV25" s="173"/>
      <c r="BW25" s="173"/>
      <c r="BX25" s="173"/>
      <c r="BY25" s="173"/>
      <c r="BZ25" s="173"/>
      <c r="CA25" s="173"/>
      <c r="CB25" s="173"/>
      <c r="CC25" s="173"/>
      <c r="CD25" s="173"/>
      <c r="CE25" s="173"/>
      <c r="CF25" s="173"/>
      <c r="CG25" s="173"/>
      <c r="CH25" s="173"/>
      <c r="CI25" s="173"/>
      <c r="CJ25" s="173"/>
      <c r="CK25" s="173"/>
      <c r="CL25" s="173"/>
      <c r="CM25" s="173"/>
      <c r="CN25" s="173"/>
      <c r="CO25" s="165"/>
      <c r="CP25" s="165"/>
      <c r="CQ25" s="165"/>
      <c r="CR25" s="165"/>
      <c r="CS25" s="165"/>
      <c r="CT25" s="165"/>
      <c r="CU25" s="165"/>
      <c r="CV25" s="165"/>
      <c r="CW25" s="165"/>
      <c r="CX25" s="165"/>
      <c r="CY25" s="165"/>
      <c r="CZ25" s="165"/>
      <c r="DA25" s="165"/>
      <c r="DB25" s="165"/>
      <c r="DC25" s="165"/>
      <c r="DD25" s="165"/>
      <c r="DE25" s="165"/>
      <c r="DF25" s="165"/>
      <c r="DG25" s="165"/>
      <c r="DH25" s="165"/>
      <c r="DI25" s="165"/>
      <c r="DJ25" s="165"/>
      <c r="DK25" s="165"/>
      <c r="DL25" s="165"/>
      <c r="DM25" s="165"/>
      <c r="DN25" s="165"/>
      <c r="DO25" s="165"/>
      <c r="DP25" s="165"/>
      <c r="DQ25" s="165"/>
      <c r="DR25" s="165"/>
      <c r="DS25" s="165"/>
      <c r="DT25" s="165"/>
      <c r="DU25" s="165"/>
      <c r="DV25" s="165"/>
      <c r="DW25" s="165"/>
      <c r="DX25" s="165"/>
      <c r="DY25" s="165"/>
      <c r="DZ25" s="165"/>
      <c r="EA25" s="165"/>
      <c r="EB25" s="165"/>
      <c r="EC25" s="165"/>
      <c r="ED25" s="165"/>
      <c r="EE25" s="165"/>
      <c r="EF25" s="165"/>
      <c r="EG25" s="165"/>
      <c r="EH25" s="165"/>
      <c r="EI25" s="165"/>
      <c r="EJ25" s="165"/>
      <c r="EK25" s="163"/>
      <c r="EL25" s="163"/>
      <c r="EM25" s="163"/>
      <c r="EN25" s="163"/>
      <c r="EO25" s="163"/>
      <c r="EP25" s="163"/>
      <c r="EQ25" s="163"/>
      <c r="AMI25" s="0"/>
      <c r="AMJ25" s="0"/>
    </row>
    <row r="26" s="171" customFormat="true" ht="18" hidden="false" customHeight="true" outlineLevel="0" collapsed="false">
      <c r="A26" s="751"/>
      <c r="B26" s="752" t="s">
        <v>238</v>
      </c>
      <c r="C26" s="753" t="n">
        <f aca="false">SUM(C18:C25)</f>
        <v>11.5</v>
      </c>
      <c r="D26" s="754" t="n">
        <f aca="false">C26*2080</f>
        <v>23920</v>
      </c>
      <c r="E26" s="747"/>
      <c r="F26" s="755" t="n">
        <f aca="false">SUM(SUM(F18:F24))</f>
        <v>11.5</v>
      </c>
      <c r="G26" s="756" t="n">
        <f aca="false">SUM(SUM(G18:G24))</f>
        <v>23920</v>
      </c>
      <c r="H26" s="347" t="n">
        <f aca="false">SUM(SUM(H18:H24))</f>
        <v>0</v>
      </c>
      <c r="I26" s="347" t="n">
        <f aca="false">SUM(SUM(I18:I24))</f>
        <v>0</v>
      </c>
      <c r="J26" s="347" t="n">
        <f aca="false">SUM(SUM(J18:J24))</f>
        <v>0</v>
      </c>
      <c r="K26" s="757" t="n">
        <f aca="false">SUM(SUM(K18:K24))</f>
        <v>0</v>
      </c>
      <c r="L26" s="758" t="n">
        <f aca="false">SUM(SUM(L18:L24))</f>
        <v>23920</v>
      </c>
      <c r="M26" s="759" t="n">
        <f aca="false">SUM(SUM(M18:M24))</f>
        <v>11.5</v>
      </c>
      <c r="N26" s="732"/>
      <c r="O26" s="760" t="n">
        <f aca="false">SUM(SUM(O18:O24))</f>
        <v>23920.2</v>
      </c>
      <c r="P26" s="347" t="n">
        <f aca="false">(O26-L26)</f>
        <v>0.19999999999709</v>
      </c>
      <c r="Q26" s="761" t="n">
        <f aca="false">SUM(SUM(Q18:Q24))</f>
        <v>11.5000961538462</v>
      </c>
      <c r="R26" s="762" t="n">
        <f aca="false">-(O26-L26)/2080</f>
        <v>-9.61538461524469E-005</v>
      </c>
      <c r="S26" s="763"/>
      <c r="T26" s="764" t="n">
        <f aca="false">SUM('January 1'!AQ18,'January 2'!AQ18,'February 3'!AQ18,'February 4'!AQ18,'March 5'!AQ18,'March 6'!AQ18,'March 7'!AQ18,'April 8'!AQ18,'April 9'!AQ18,'May 10'!AQ18,'May 11'!AQ18,'June 12'!AQ18,'June 13'!AQ18,'July 14'!AQ18,'September 19'!AQ18,'July 15'!AQ18,'August 16'!AQ18,'August 17'!AQ18,'August 18'!AQ18,'September 20'!AQ18,'October 21'!AQ18,'October 22'!AQ18,'November 23'!AQ18,'November 24'!AQ18,'December 25'!AQ18,'December 26'!AQ18)/26</f>
        <v>24</v>
      </c>
      <c r="U26" s="765" t="n">
        <f aca="false">SUM('January 1'!AR18,'January 2'!AR18,'February 3'!AR18,'February 4'!AR18,'March 5'!AR18,'March 6'!AR18,'March 7'!AR18,'April 8'!AR18,'April 9'!AR18,'May 10'!AR18,'May 11'!AR18,'June 12'!AR18,'June 13'!AR18,'July 14'!AR18,'September 19'!AR18,'July 15'!AR18,'August 16'!AR18,'August 17'!AR18,'August 18'!AR18,'September 20'!AR18,'October 21'!AR18,'October 22'!AR18,'November 23'!AR18,'November 24'!AR18,'December 25'!AR18,'December 26'!AR18)/26</f>
        <v>2.35714285714286</v>
      </c>
      <c r="V26" s="0"/>
      <c r="W26" s="766" t="n">
        <f aca="false">SUM(SUM(W18:W24))</f>
        <v>0</v>
      </c>
      <c r="X26" s="595"/>
      <c r="Y26" s="767" t="n">
        <f aca="false">SUM(SUM(Y18:Y24))</f>
        <v>0</v>
      </c>
      <c r="Z26" s="768" t="n">
        <f aca="false">SUM(SUM(Z18:Z24))</f>
        <v>0</v>
      </c>
      <c r="AA26" s="595"/>
      <c r="AB26" s="595"/>
      <c r="AC26" s="595"/>
      <c r="AD26" s="595"/>
      <c r="AE26" s="595"/>
      <c r="AF26" s="595"/>
      <c r="AG26" s="163"/>
      <c r="AJ26" s="595"/>
      <c r="AO26" s="276"/>
      <c r="AP26" s="276"/>
      <c r="AS26" s="595"/>
      <c r="AT26" s="595"/>
      <c r="AU26" s="595"/>
      <c r="AV26" s="595"/>
      <c r="AW26" s="595"/>
      <c r="AX26" s="595"/>
      <c r="AY26" s="595"/>
      <c r="AZ26" s="595"/>
      <c r="BA26" s="595"/>
      <c r="BB26" s="595"/>
      <c r="CO26" s="163"/>
      <c r="CP26" s="163"/>
      <c r="CQ26" s="163"/>
      <c r="CR26" s="163"/>
      <c r="CS26" s="163"/>
      <c r="CT26" s="163"/>
      <c r="CU26" s="163"/>
      <c r="CV26" s="163"/>
      <c r="CW26" s="163"/>
      <c r="CX26" s="163"/>
      <c r="CY26" s="163"/>
      <c r="CZ26" s="163"/>
      <c r="DA26" s="163"/>
      <c r="DB26" s="163"/>
      <c r="DC26" s="163"/>
      <c r="DD26" s="163"/>
      <c r="DE26" s="163"/>
      <c r="DF26" s="163"/>
      <c r="DG26" s="163"/>
      <c r="DH26" s="163"/>
      <c r="DI26" s="163"/>
      <c r="DJ26" s="163"/>
      <c r="DK26" s="163"/>
      <c r="DL26" s="163"/>
      <c r="DM26" s="163"/>
      <c r="DN26" s="163"/>
      <c r="DO26" s="163"/>
      <c r="DP26" s="163"/>
      <c r="DQ26" s="163"/>
      <c r="DR26" s="163"/>
      <c r="DS26" s="163"/>
      <c r="DT26" s="163"/>
      <c r="DU26" s="163"/>
      <c r="DV26" s="163"/>
      <c r="DW26" s="163"/>
      <c r="DX26" s="163"/>
      <c r="DY26" s="163"/>
      <c r="DZ26" s="163"/>
      <c r="EA26" s="163"/>
      <c r="EB26" s="163"/>
      <c r="EC26" s="163"/>
      <c r="ED26" s="163"/>
      <c r="EE26" s="163"/>
      <c r="EF26" s="163"/>
      <c r="EG26" s="163"/>
      <c r="EH26" s="163"/>
      <c r="EI26" s="163"/>
      <c r="EJ26" s="163"/>
      <c r="EK26" s="163"/>
      <c r="EL26" s="163"/>
      <c r="EM26" s="163"/>
      <c r="EN26" s="163"/>
      <c r="EO26" s="163"/>
      <c r="EP26" s="163"/>
      <c r="EQ26" s="163"/>
      <c r="AMI26" s="0"/>
      <c r="AMJ26" s="0"/>
    </row>
    <row r="27" customFormat="false" ht="18" hidden="false" customHeight="true" outlineLevel="0" collapsed="false">
      <c r="B27" s="30"/>
      <c r="J27" s="769"/>
      <c r="K27" s="769"/>
      <c r="L27" s="769"/>
      <c r="M27" s="732"/>
      <c r="N27" s="732"/>
      <c r="O27" s="770"/>
      <c r="P27" s="771"/>
      <c r="Q27" s="714"/>
      <c r="R27" s="772"/>
      <c r="S27" s="773"/>
      <c r="T27" s="249"/>
      <c r="Y27" s="171"/>
      <c r="Z27" s="171"/>
    </row>
    <row r="30" customFormat="false" ht="18" hidden="false" customHeight="true" outlineLevel="0" collapsed="false">
      <c r="B30" s="774"/>
      <c r="C30" s="512"/>
      <c r="D30" s="775"/>
      <c r="E30" s="775"/>
      <c r="F30" s="776"/>
      <c r="G30" s="777"/>
      <c r="H30" s="778"/>
      <c r="I30" s="779"/>
      <c r="J30" s="769"/>
      <c r="K30" s="780"/>
      <c r="L30" s="781"/>
      <c r="M30" s="782"/>
      <c r="N30" s="783"/>
      <c r="O30" s="784"/>
      <c r="P30" s="785"/>
      <c r="R30" s="781"/>
      <c r="S30" s="786"/>
      <c r="T30" s="787"/>
      <c r="U30" s="788"/>
      <c r="Y30" s="171"/>
      <c r="Z30" s="171"/>
    </row>
    <row r="31" customFormat="false" ht="18" hidden="false" customHeight="true" outlineLevel="0" collapsed="false">
      <c r="A31" s="0"/>
      <c r="B31" s="0"/>
      <c r="C31" s="0"/>
      <c r="D31" s="0"/>
      <c r="E31" s="0"/>
      <c r="F31" s="0"/>
      <c r="G31" s="0"/>
      <c r="H31" s="0"/>
      <c r="I31" s="0"/>
      <c r="J31" s="0"/>
      <c r="K31" s="0"/>
      <c r="L31" s="0"/>
      <c r="M31" s="0"/>
      <c r="N31" s="0"/>
      <c r="O31" s="0"/>
      <c r="P31" s="0"/>
      <c r="Q31" s="0"/>
      <c r="R31" s="0"/>
      <c r="S31" s="0"/>
      <c r="T31" s="0"/>
      <c r="U31" s="0"/>
      <c r="X31" s="27"/>
      <c r="Y31" s="27"/>
      <c r="Z31" s="27"/>
      <c r="AA31" s="0"/>
      <c r="AB31" s="0"/>
      <c r="AC31" s="0"/>
      <c r="AD31" s="0"/>
      <c r="AE31" s="0"/>
      <c r="AF31" s="0"/>
      <c r="AG31" s="0"/>
      <c r="AH31" s="0"/>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row>
    <row r="33" customFormat="false" ht="12.65" hidden="false" customHeight="true" outlineLevel="0" collapsed="false">
      <c r="A33" s="0"/>
      <c r="B33" s="0"/>
      <c r="C33" s="0"/>
      <c r="D33" s="0"/>
      <c r="E33" s="0"/>
      <c r="F33" s="0"/>
      <c r="G33" s="0"/>
      <c r="H33" s="0"/>
      <c r="I33" s="0"/>
      <c r="J33" s="0"/>
      <c r="K33" s="0"/>
      <c r="L33" s="0"/>
      <c r="M33" s="0"/>
      <c r="N33" s="0"/>
      <c r="O33" s="0"/>
      <c r="P33" s="0"/>
      <c r="Q33" s="0"/>
      <c r="R33" s="0"/>
      <c r="S33" s="0"/>
      <c r="T33" s="0"/>
      <c r="U33" s="0"/>
      <c r="W33" s="0"/>
      <c r="X33" s="0"/>
      <c r="Y33" s="0"/>
      <c r="Z33" s="0"/>
      <c r="AA33" s="0"/>
      <c r="AB33" s="0"/>
      <c r="AC33" s="0"/>
      <c r="AD33" s="0"/>
      <c r="AE33" s="0"/>
      <c r="AF33" s="0"/>
      <c r="AG33" s="0"/>
      <c r="AH33" s="0"/>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c r="GH33" s="0"/>
      <c r="GI33" s="0"/>
      <c r="GJ33" s="0"/>
      <c r="GK33" s="0"/>
      <c r="GL33" s="0"/>
      <c r="GM33" s="0"/>
      <c r="GN33" s="0"/>
      <c r="GO33" s="0"/>
      <c r="GP33" s="0"/>
      <c r="GQ33" s="0"/>
      <c r="GR33" s="0"/>
      <c r="GS33" s="0"/>
      <c r="GT33" s="0"/>
      <c r="GU33" s="0"/>
      <c r="GV33" s="0"/>
      <c r="GW33" s="0"/>
      <c r="GX33" s="0"/>
      <c r="GY33" s="0"/>
      <c r="GZ33" s="0"/>
      <c r="HA33" s="0"/>
      <c r="HB33" s="0"/>
      <c r="HC33" s="0"/>
      <c r="HD33" s="0"/>
      <c r="HE33" s="0"/>
      <c r="HF33" s="0"/>
      <c r="HG33" s="0"/>
      <c r="HH33" s="0"/>
      <c r="HI33" s="0"/>
      <c r="HJ33" s="0"/>
      <c r="HK33" s="0"/>
      <c r="HL33" s="0"/>
      <c r="HM33" s="0"/>
      <c r="HN33" s="0"/>
      <c r="HO33" s="0"/>
      <c r="HP33" s="0"/>
      <c r="HQ33" s="0"/>
      <c r="HR33" s="0"/>
      <c r="HS33" s="0"/>
      <c r="HT33" s="0"/>
      <c r="HU33" s="0"/>
      <c r="HV33" s="0"/>
      <c r="HW33" s="0"/>
      <c r="HX33" s="0"/>
      <c r="HY33" s="0"/>
      <c r="HZ33" s="0"/>
      <c r="IA33" s="0"/>
      <c r="IB33" s="0"/>
      <c r="IC33" s="0"/>
      <c r="ID33" s="0"/>
      <c r="IE33" s="0"/>
      <c r="IF33" s="0"/>
      <c r="IG33" s="0"/>
      <c r="IH33" s="0"/>
      <c r="II33" s="0"/>
      <c r="IJ33" s="0"/>
      <c r="IK33" s="0"/>
      <c r="IL33" s="0"/>
      <c r="IM33" s="0"/>
      <c r="IN33" s="0"/>
      <c r="IO33" s="0"/>
      <c r="IP33" s="0"/>
      <c r="IQ33" s="0"/>
      <c r="IR33" s="0"/>
      <c r="IS33" s="0"/>
      <c r="IT33" s="0"/>
      <c r="IU33" s="0"/>
      <c r="IV33" s="0"/>
      <c r="IW33" s="0"/>
      <c r="IX33" s="0"/>
      <c r="IY33" s="0"/>
      <c r="IZ33" s="0"/>
      <c r="JA33" s="0"/>
      <c r="JB33" s="0"/>
      <c r="JC33" s="0"/>
      <c r="JD33" s="0"/>
      <c r="JE33" s="0"/>
      <c r="JF33" s="0"/>
      <c r="JG33" s="0"/>
      <c r="JH33" s="0"/>
      <c r="JI33" s="0"/>
      <c r="JJ33" s="0"/>
      <c r="JK33" s="0"/>
      <c r="JL33" s="0"/>
      <c r="JM33" s="0"/>
      <c r="JN33" s="0"/>
      <c r="JO33" s="0"/>
      <c r="JP33" s="0"/>
      <c r="JQ33" s="0"/>
      <c r="JR33" s="0"/>
      <c r="JS33" s="0"/>
      <c r="JT33" s="0"/>
      <c r="JU33" s="0"/>
      <c r="JV33" s="0"/>
      <c r="JW33" s="0"/>
      <c r="JX33" s="0"/>
      <c r="JY33" s="0"/>
      <c r="JZ33" s="0"/>
      <c r="KA33" s="0"/>
      <c r="KB33" s="0"/>
      <c r="KC33" s="0"/>
      <c r="KD33" s="0"/>
      <c r="KE33" s="0"/>
      <c r="KF33" s="0"/>
      <c r="KG33" s="0"/>
      <c r="KH33" s="0"/>
      <c r="KI33" s="0"/>
      <c r="KJ33" s="0"/>
      <c r="KK33" s="0"/>
      <c r="KL33" s="0"/>
      <c r="KM33" s="0"/>
      <c r="KN33" s="0"/>
      <c r="KO33" s="0"/>
      <c r="KP33" s="0"/>
      <c r="KQ33" s="0"/>
      <c r="KR33" s="0"/>
      <c r="KS33" s="0"/>
      <c r="KT33" s="0"/>
      <c r="KU33" s="0"/>
      <c r="KV33" s="0"/>
      <c r="KW33" s="0"/>
      <c r="KX33" s="0"/>
      <c r="KY33" s="0"/>
      <c r="KZ33" s="0"/>
      <c r="LA33" s="0"/>
      <c r="LB33" s="0"/>
      <c r="LC33" s="0"/>
      <c r="LD33" s="0"/>
      <c r="LE33" s="0"/>
      <c r="LF33" s="0"/>
      <c r="LG33" s="0"/>
      <c r="LH33" s="0"/>
      <c r="LI33" s="0"/>
      <c r="LJ33" s="0"/>
      <c r="LK33" s="0"/>
      <c r="LL33" s="0"/>
      <c r="LM33" s="0"/>
      <c r="LN33" s="0"/>
      <c r="LO33" s="0"/>
      <c r="LP33" s="0"/>
      <c r="LQ33" s="0"/>
      <c r="LR33" s="0"/>
      <c r="LS33" s="0"/>
      <c r="LT33" s="0"/>
      <c r="LU33" s="0"/>
      <c r="LV33" s="0"/>
      <c r="LW33" s="0"/>
      <c r="LX33" s="0"/>
      <c r="LY33" s="0"/>
      <c r="LZ33" s="0"/>
      <c r="MA33" s="0"/>
      <c r="MB33" s="0"/>
      <c r="MC33" s="0"/>
      <c r="MD33" s="0"/>
      <c r="ME33" s="0"/>
      <c r="MF33" s="0"/>
      <c r="MG33" s="0"/>
      <c r="MH33" s="0"/>
      <c r="MI33" s="0"/>
      <c r="MJ33" s="0"/>
      <c r="MK33" s="0"/>
      <c r="ML33" s="0"/>
      <c r="MM33" s="0"/>
      <c r="MN33" s="0"/>
      <c r="MO33" s="0"/>
      <c r="MP33" s="0"/>
      <c r="MQ33" s="0"/>
      <c r="MR33" s="0"/>
      <c r="MS33" s="0"/>
      <c r="MT33" s="0"/>
      <c r="MU33" s="0"/>
      <c r="MV33" s="0"/>
      <c r="MW33" s="0"/>
      <c r="MX33" s="0"/>
      <c r="MY33" s="0"/>
      <c r="MZ33" s="0"/>
      <c r="NA33" s="0"/>
      <c r="NB33" s="0"/>
      <c r="NC33" s="0"/>
      <c r="ND33" s="0"/>
      <c r="NE33" s="0"/>
      <c r="NF33" s="0"/>
      <c r="NG33" s="0"/>
      <c r="NH33" s="0"/>
      <c r="NI33" s="0"/>
      <c r="NJ33" s="0"/>
      <c r="NK33" s="0"/>
      <c r="NL33" s="0"/>
      <c r="NM33" s="0"/>
      <c r="NN33" s="0"/>
      <c r="NO33" s="0"/>
      <c r="NP33" s="0"/>
      <c r="NQ33" s="0"/>
      <c r="NR33" s="0"/>
      <c r="NS33" s="0"/>
      <c r="NT33" s="0"/>
      <c r="NU33" s="0"/>
      <c r="NV33" s="0"/>
      <c r="NW33" s="0"/>
      <c r="NX33" s="0"/>
      <c r="NY33" s="0"/>
      <c r="NZ33" s="0"/>
      <c r="OA33" s="0"/>
      <c r="OB33" s="0"/>
      <c r="OC33" s="0"/>
      <c r="OD33" s="0"/>
      <c r="OE33" s="0"/>
      <c r="OF33" s="0"/>
      <c r="OG33" s="0"/>
      <c r="OH33" s="0"/>
      <c r="OI33" s="0"/>
      <c r="OJ33" s="0"/>
      <c r="OK33" s="0"/>
      <c r="OL33" s="0"/>
      <c r="OM33" s="0"/>
      <c r="ON33" s="0"/>
      <c r="OO33" s="0"/>
      <c r="OP33" s="0"/>
      <c r="OQ33" s="0"/>
      <c r="OR33" s="0"/>
      <c r="OS33" s="0"/>
      <c r="OT33" s="0"/>
      <c r="OU33" s="0"/>
      <c r="OV33" s="0"/>
      <c r="OW33" s="0"/>
      <c r="OX33" s="0"/>
      <c r="OY33" s="0"/>
      <c r="OZ33" s="0"/>
      <c r="PA33" s="0"/>
      <c r="PB33" s="0"/>
      <c r="PC33" s="0"/>
      <c r="PD33" s="0"/>
      <c r="PE33" s="0"/>
      <c r="PF33" s="0"/>
      <c r="PG33" s="0"/>
      <c r="PH33" s="0"/>
      <c r="PI33" s="0"/>
      <c r="PJ33" s="0"/>
      <c r="PK33" s="0"/>
      <c r="PL33" s="0"/>
      <c r="PM33" s="0"/>
      <c r="PN33" s="0"/>
      <c r="PO33" s="0"/>
      <c r="PP33" s="0"/>
      <c r="PQ33" s="0"/>
      <c r="PR33" s="0"/>
      <c r="PS33" s="0"/>
      <c r="PT33" s="0"/>
      <c r="PU33" s="0"/>
      <c r="PV33" s="0"/>
      <c r="PW33" s="0"/>
      <c r="PX33" s="0"/>
      <c r="PY33" s="0"/>
      <c r="PZ33" s="0"/>
      <c r="QA33" s="0"/>
      <c r="QB33" s="0"/>
      <c r="QC33" s="0"/>
      <c r="QD33" s="0"/>
      <c r="QE33" s="0"/>
      <c r="QF33" s="0"/>
      <c r="QG33" s="0"/>
      <c r="QH33" s="0"/>
      <c r="QI33" s="0"/>
      <c r="QJ33" s="0"/>
      <c r="QK33" s="0"/>
      <c r="QL33" s="0"/>
      <c r="QM33" s="0"/>
      <c r="QN33" s="0"/>
      <c r="QO33" s="0"/>
      <c r="QP33" s="0"/>
      <c r="QQ33" s="0"/>
      <c r="QR33" s="0"/>
      <c r="QS33" s="0"/>
      <c r="QT33" s="0"/>
      <c r="QU33" s="0"/>
      <c r="QV33" s="0"/>
      <c r="QW33" s="0"/>
      <c r="QX33" s="0"/>
      <c r="QY33" s="0"/>
      <c r="QZ33" s="0"/>
      <c r="RA33" s="0"/>
      <c r="RB33" s="0"/>
      <c r="RC33" s="0"/>
      <c r="RD33" s="0"/>
      <c r="RE33" s="0"/>
      <c r="RF33" s="0"/>
      <c r="RG33" s="0"/>
      <c r="RH33" s="0"/>
      <c r="RI33" s="0"/>
      <c r="RJ33" s="0"/>
      <c r="RK33" s="0"/>
      <c r="RL33" s="0"/>
      <c r="RM33" s="0"/>
      <c r="RN33" s="0"/>
      <c r="RO33" s="0"/>
      <c r="RP33" s="0"/>
      <c r="RQ33" s="0"/>
      <c r="RR33" s="0"/>
      <c r="RS33" s="0"/>
      <c r="RT33" s="0"/>
      <c r="RU33" s="0"/>
      <c r="RV33" s="0"/>
      <c r="RW33" s="0"/>
      <c r="RX33" s="0"/>
      <c r="RY33" s="0"/>
      <c r="RZ33" s="0"/>
      <c r="SA33" s="0"/>
      <c r="SB33" s="0"/>
      <c r="SC33" s="0"/>
      <c r="SD33" s="0"/>
      <c r="SE33" s="0"/>
      <c r="SF33" s="0"/>
      <c r="SG33" s="0"/>
      <c r="SH33" s="0"/>
      <c r="SI33" s="0"/>
      <c r="SJ33" s="0"/>
      <c r="SK33" s="0"/>
      <c r="SL33" s="0"/>
      <c r="SM33" s="0"/>
      <c r="SN33" s="0"/>
      <c r="SO33" s="0"/>
      <c r="SP33" s="0"/>
      <c r="SQ33" s="0"/>
      <c r="SR33" s="0"/>
      <c r="SS33" s="0"/>
      <c r="ST33" s="0"/>
      <c r="SU33" s="0"/>
      <c r="SV33" s="0"/>
      <c r="SW33" s="0"/>
      <c r="SX33" s="0"/>
      <c r="SY33" s="0"/>
      <c r="SZ33" s="0"/>
      <c r="TA33" s="0"/>
      <c r="TB33" s="0"/>
      <c r="TC33" s="0"/>
      <c r="TD33" s="0"/>
      <c r="TE33" s="0"/>
      <c r="TF33" s="0"/>
      <c r="TG33" s="0"/>
      <c r="TH33" s="0"/>
      <c r="TI33" s="0"/>
      <c r="TJ33" s="0"/>
      <c r="TK33" s="0"/>
      <c r="TL33" s="0"/>
      <c r="TM33" s="0"/>
      <c r="TN33" s="0"/>
      <c r="TO33" s="0"/>
      <c r="TP33" s="0"/>
      <c r="TQ33" s="0"/>
      <c r="TR33" s="0"/>
      <c r="TS33" s="0"/>
      <c r="TT33" s="0"/>
      <c r="TU33" s="0"/>
      <c r="TV33" s="0"/>
      <c r="TW33" s="0"/>
      <c r="TX33" s="0"/>
      <c r="TY33" s="0"/>
      <c r="TZ33" s="0"/>
      <c r="UA33" s="0"/>
      <c r="UB33" s="0"/>
      <c r="UC33" s="0"/>
      <c r="UD33" s="0"/>
      <c r="UE33" s="0"/>
      <c r="UF33" s="0"/>
      <c r="UG33" s="0"/>
      <c r="UH33" s="0"/>
      <c r="UI33" s="0"/>
      <c r="UJ33" s="0"/>
      <c r="UK33" s="0"/>
      <c r="UL33" s="0"/>
      <c r="UM33" s="0"/>
      <c r="UN33" s="0"/>
      <c r="UO33" s="0"/>
      <c r="UP33" s="0"/>
      <c r="UQ33" s="0"/>
      <c r="UR33" s="0"/>
      <c r="US33" s="0"/>
      <c r="UT33" s="0"/>
      <c r="UU33" s="0"/>
      <c r="UV33" s="0"/>
      <c r="UW33" s="0"/>
      <c r="UX33" s="0"/>
      <c r="UY33" s="0"/>
      <c r="UZ33" s="0"/>
      <c r="VA33" s="0"/>
      <c r="VB33" s="0"/>
      <c r="VC33" s="0"/>
      <c r="VD33" s="0"/>
      <c r="VE33" s="0"/>
      <c r="VF33" s="0"/>
      <c r="VG33" s="0"/>
      <c r="VH33" s="0"/>
      <c r="VI33" s="0"/>
      <c r="VJ33" s="0"/>
      <c r="VK33" s="0"/>
      <c r="VL33" s="0"/>
      <c r="VM33" s="0"/>
      <c r="VN33" s="0"/>
      <c r="VO33" s="0"/>
      <c r="VP33" s="0"/>
      <c r="VQ33" s="0"/>
      <c r="VR33" s="0"/>
      <c r="VS33" s="0"/>
      <c r="VT33" s="0"/>
      <c r="VU33" s="0"/>
      <c r="VV33" s="0"/>
      <c r="VW33" s="0"/>
      <c r="VX33" s="0"/>
      <c r="VY33" s="0"/>
      <c r="VZ33" s="0"/>
      <c r="WA33" s="0"/>
      <c r="WB33" s="0"/>
      <c r="WC33" s="0"/>
      <c r="WD33" s="0"/>
      <c r="WE33" s="0"/>
      <c r="WF33" s="0"/>
      <c r="WG33" s="0"/>
      <c r="WH33" s="0"/>
      <c r="WI33" s="0"/>
      <c r="WJ33" s="0"/>
      <c r="WK33" s="0"/>
      <c r="WL33" s="0"/>
      <c r="WM33" s="0"/>
      <c r="WN33" s="0"/>
      <c r="WO33" s="0"/>
      <c r="WP33" s="0"/>
      <c r="WQ33" s="0"/>
      <c r="WR33" s="0"/>
      <c r="WS33" s="0"/>
      <c r="WT33" s="0"/>
      <c r="WU33" s="0"/>
      <c r="WV33" s="0"/>
      <c r="WW33" s="0"/>
      <c r="WX33" s="0"/>
      <c r="WY33" s="0"/>
      <c r="WZ33" s="0"/>
      <c r="XA33" s="0"/>
      <c r="XB33" s="0"/>
      <c r="XC33" s="0"/>
      <c r="XD33" s="0"/>
      <c r="XE33" s="0"/>
      <c r="XF33" s="0"/>
      <c r="XG33" s="0"/>
      <c r="XH33" s="0"/>
      <c r="XI33" s="0"/>
      <c r="XJ33" s="0"/>
      <c r="XK33" s="0"/>
      <c r="XL33" s="0"/>
      <c r="XM33" s="0"/>
      <c r="XN33" s="0"/>
      <c r="XO33" s="0"/>
      <c r="XP33" s="0"/>
      <c r="XQ33" s="0"/>
      <c r="XR33" s="0"/>
      <c r="XS33" s="0"/>
      <c r="XT33" s="0"/>
      <c r="XU33" s="0"/>
      <c r="XV33" s="0"/>
      <c r="XW33" s="0"/>
      <c r="XX33" s="0"/>
      <c r="XY33" s="0"/>
      <c r="XZ33" s="0"/>
      <c r="YA33" s="0"/>
      <c r="YB33" s="0"/>
      <c r="YC33" s="0"/>
      <c r="YD33" s="0"/>
      <c r="YE33" s="0"/>
      <c r="YF33" s="0"/>
      <c r="YG33" s="0"/>
      <c r="YH33" s="0"/>
      <c r="YI33" s="0"/>
      <c r="YJ33" s="0"/>
      <c r="YK33" s="0"/>
      <c r="YL33" s="0"/>
      <c r="YM33" s="0"/>
      <c r="YN33" s="0"/>
      <c r="YO33" s="0"/>
      <c r="YP33" s="0"/>
      <c r="YQ33" s="0"/>
      <c r="YR33" s="0"/>
      <c r="YS33" s="0"/>
      <c r="YT33" s="0"/>
      <c r="YU33" s="0"/>
      <c r="YV33" s="0"/>
      <c r="YW33" s="0"/>
      <c r="YX33" s="0"/>
      <c r="YY33" s="0"/>
      <c r="YZ33" s="0"/>
      <c r="ZA33" s="0"/>
      <c r="ZB33" s="0"/>
      <c r="ZC33" s="0"/>
      <c r="ZD33" s="0"/>
      <c r="ZE33" s="0"/>
      <c r="ZF33" s="0"/>
      <c r="ZG33" s="0"/>
      <c r="ZH33" s="0"/>
      <c r="ZI33" s="0"/>
      <c r="ZJ33" s="0"/>
      <c r="ZK33" s="0"/>
      <c r="ZL33" s="0"/>
      <c r="ZM33" s="0"/>
      <c r="ZN33" s="0"/>
      <c r="ZO33" s="0"/>
      <c r="ZP33" s="0"/>
      <c r="ZQ33" s="0"/>
      <c r="ZR33" s="0"/>
      <c r="ZS33" s="0"/>
      <c r="ZT33" s="0"/>
      <c r="ZU33" s="0"/>
      <c r="ZV33" s="0"/>
      <c r="ZW33" s="0"/>
      <c r="ZX33" s="0"/>
      <c r="ZY33" s="0"/>
      <c r="ZZ33" s="0"/>
      <c r="AAA33" s="0"/>
      <c r="AAB33" s="0"/>
      <c r="AAC33" s="0"/>
      <c r="AAD33" s="0"/>
      <c r="AAE33" s="0"/>
      <c r="AAF33" s="0"/>
      <c r="AAG33" s="0"/>
      <c r="AAH33" s="0"/>
      <c r="AAI33" s="0"/>
      <c r="AAJ33" s="0"/>
      <c r="AAK33" s="0"/>
      <c r="AAL33" s="0"/>
      <c r="AAM33" s="0"/>
      <c r="AAN33" s="0"/>
      <c r="AAO33" s="0"/>
      <c r="AAP33" s="0"/>
      <c r="AAQ33" s="0"/>
      <c r="AAR33" s="0"/>
      <c r="AAS33" s="0"/>
      <c r="AAT33" s="0"/>
      <c r="AAU33" s="0"/>
      <c r="AAV33" s="0"/>
      <c r="AAW33" s="0"/>
      <c r="AAX33" s="0"/>
      <c r="AAY33" s="0"/>
      <c r="AAZ33" s="0"/>
      <c r="ABA33" s="0"/>
      <c r="ABB33" s="0"/>
      <c r="ABC33" s="0"/>
      <c r="ABD33" s="0"/>
      <c r="ABE33" s="0"/>
      <c r="ABF33" s="0"/>
      <c r="ABG33" s="0"/>
      <c r="ABH33" s="0"/>
      <c r="ABI33" s="0"/>
      <c r="ABJ33" s="0"/>
      <c r="ABK33" s="0"/>
      <c r="ABL33" s="0"/>
      <c r="ABM33" s="0"/>
      <c r="ABN33" s="0"/>
      <c r="ABO33" s="0"/>
      <c r="ABP33" s="0"/>
      <c r="ABQ33" s="0"/>
      <c r="ABR33" s="0"/>
      <c r="ABS33" s="0"/>
      <c r="ABT33" s="0"/>
      <c r="ABU33" s="0"/>
      <c r="ABV33" s="0"/>
      <c r="ABW33" s="0"/>
      <c r="ABX33" s="0"/>
      <c r="ABY33" s="0"/>
      <c r="ABZ33" s="0"/>
      <c r="ACA33" s="0"/>
      <c r="ACB33" s="0"/>
      <c r="ACC33" s="0"/>
      <c r="ACD33" s="0"/>
      <c r="ACE33" s="0"/>
      <c r="ACF33" s="0"/>
      <c r="ACG33" s="0"/>
      <c r="ACH33" s="0"/>
      <c r="ACI33" s="0"/>
      <c r="ACJ33" s="0"/>
      <c r="ACK33" s="0"/>
      <c r="ACL33" s="0"/>
      <c r="ACM33" s="0"/>
      <c r="ACN33" s="0"/>
      <c r="ACO33" s="0"/>
      <c r="ACP33" s="0"/>
      <c r="ACQ33" s="0"/>
      <c r="ACR33" s="0"/>
      <c r="ACS33" s="0"/>
      <c r="ACT33" s="0"/>
      <c r="ACU33" s="0"/>
      <c r="ACV33" s="0"/>
      <c r="ACW33" s="0"/>
      <c r="ACX33" s="0"/>
      <c r="ACY33" s="0"/>
      <c r="ACZ33" s="0"/>
      <c r="ADA33" s="0"/>
      <c r="ADB33" s="0"/>
      <c r="ADC33" s="0"/>
      <c r="ADD33" s="0"/>
      <c r="ADE33" s="0"/>
      <c r="ADF33" s="0"/>
      <c r="ADG33" s="0"/>
      <c r="ADH33" s="0"/>
      <c r="ADI33" s="0"/>
      <c r="ADJ33" s="0"/>
      <c r="ADK33" s="0"/>
      <c r="ADL33" s="0"/>
      <c r="ADM33" s="0"/>
      <c r="ADN33" s="0"/>
      <c r="ADO33" s="0"/>
      <c r="ADP33" s="0"/>
      <c r="ADQ33" s="0"/>
      <c r="ADR33" s="0"/>
      <c r="ADS33" s="0"/>
      <c r="ADT33" s="0"/>
      <c r="ADU33" s="0"/>
      <c r="ADV33" s="0"/>
      <c r="ADW33" s="0"/>
      <c r="ADX33" s="0"/>
      <c r="ADY33" s="0"/>
      <c r="ADZ33" s="0"/>
      <c r="AEA33" s="0"/>
      <c r="AEB33" s="0"/>
      <c r="AEC33" s="0"/>
      <c r="AED33" s="0"/>
      <c r="AEE33" s="0"/>
      <c r="AEF33" s="0"/>
      <c r="AEG33" s="0"/>
      <c r="AEH33" s="0"/>
      <c r="AEI33" s="0"/>
      <c r="AEJ33" s="0"/>
      <c r="AEK33" s="0"/>
      <c r="AEL33" s="0"/>
      <c r="AEM33" s="0"/>
      <c r="AEN33" s="0"/>
      <c r="AEO33" s="0"/>
      <c r="AEP33" s="0"/>
      <c r="AEQ33" s="0"/>
      <c r="AER33" s="0"/>
      <c r="AES33" s="0"/>
      <c r="AET33" s="0"/>
      <c r="AEU33" s="0"/>
      <c r="AEV33" s="0"/>
      <c r="AEW33" s="0"/>
      <c r="AEX33" s="0"/>
      <c r="AEY33" s="0"/>
      <c r="AEZ33" s="0"/>
      <c r="AFA33" s="0"/>
      <c r="AFB33" s="0"/>
      <c r="AFC33" s="0"/>
      <c r="AFD33" s="0"/>
      <c r="AFE33" s="0"/>
      <c r="AFF33" s="0"/>
      <c r="AFG33" s="0"/>
      <c r="AFH33" s="0"/>
      <c r="AFI33" s="0"/>
      <c r="AFJ33" s="0"/>
      <c r="AFK33" s="0"/>
      <c r="AFL33" s="0"/>
      <c r="AFM33" s="0"/>
      <c r="AFN33" s="0"/>
      <c r="AFO33" s="0"/>
      <c r="AFP33" s="0"/>
      <c r="AFQ33" s="0"/>
      <c r="AFR33" s="0"/>
      <c r="AFS33" s="0"/>
      <c r="AFT33" s="0"/>
      <c r="AFU33" s="0"/>
      <c r="AFV33" s="0"/>
      <c r="AFW33" s="0"/>
      <c r="AFX33" s="0"/>
      <c r="AFY33" s="0"/>
      <c r="AFZ33" s="0"/>
      <c r="AGA33" s="0"/>
      <c r="AGB33" s="0"/>
      <c r="AGC33" s="0"/>
      <c r="AGD33" s="0"/>
      <c r="AGE33" s="0"/>
      <c r="AGF33" s="0"/>
      <c r="AGG33" s="0"/>
      <c r="AGH33" s="0"/>
      <c r="AGI33" s="0"/>
      <c r="AGJ33" s="0"/>
      <c r="AGK33" s="0"/>
      <c r="AGL33" s="0"/>
      <c r="AGM33" s="0"/>
      <c r="AGN33" s="0"/>
      <c r="AGO33" s="0"/>
      <c r="AGP33" s="0"/>
      <c r="AGQ33" s="0"/>
      <c r="AGR33" s="0"/>
      <c r="AGS33" s="0"/>
      <c r="AGT33" s="0"/>
      <c r="AGU33" s="0"/>
      <c r="AGV33" s="0"/>
      <c r="AGW33" s="0"/>
      <c r="AGX33" s="0"/>
      <c r="AGY33" s="0"/>
      <c r="AGZ33" s="0"/>
      <c r="AHA33" s="0"/>
      <c r="AHB33" s="0"/>
      <c r="AHC33" s="0"/>
      <c r="AHD33" s="0"/>
      <c r="AHE33" s="0"/>
      <c r="AHF33" s="0"/>
      <c r="AHG33" s="0"/>
      <c r="AHH33" s="0"/>
      <c r="AHI33" s="0"/>
      <c r="AHJ33" s="0"/>
      <c r="AHK33" s="0"/>
      <c r="AHL33" s="0"/>
      <c r="AHM33" s="0"/>
      <c r="AHN33" s="0"/>
      <c r="AHO33" s="0"/>
      <c r="AHP33" s="0"/>
      <c r="AHQ33" s="0"/>
      <c r="AHR33" s="0"/>
      <c r="AHS33" s="0"/>
      <c r="AHT33" s="0"/>
      <c r="AHU33" s="0"/>
      <c r="AHV33" s="0"/>
      <c r="AHW33" s="0"/>
      <c r="AHX33" s="0"/>
      <c r="AHY33" s="0"/>
      <c r="AHZ33" s="0"/>
      <c r="AIA33" s="0"/>
      <c r="AIB33" s="0"/>
      <c r="AIC33" s="0"/>
      <c r="AID33" s="0"/>
      <c r="AIE33" s="0"/>
      <c r="AIF33" s="0"/>
      <c r="AIG33" s="0"/>
      <c r="AIH33" s="0"/>
      <c r="AII33" s="0"/>
      <c r="AIJ33" s="0"/>
      <c r="AIK33" s="0"/>
      <c r="AIL33" s="0"/>
      <c r="AIM33" s="0"/>
      <c r="AIN33" s="0"/>
      <c r="AIO33" s="0"/>
      <c r="AIP33" s="0"/>
      <c r="AIQ33" s="0"/>
      <c r="AIR33" s="0"/>
      <c r="AIS33" s="0"/>
      <c r="AIT33" s="0"/>
      <c r="AIU33" s="0"/>
      <c r="AIV33" s="0"/>
      <c r="AIW33" s="0"/>
      <c r="AIX33" s="0"/>
      <c r="AIY33" s="0"/>
      <c r="AIZ33" s="0"/>
      <c r="AJA33" s="0"/>
      <c r="AJB33" s="0"/>
      <c r="AJC33" s="0"/>
      <c r="AJD33" s="0"/>
      <c r="AJE33" s="0"/>
      <c r="AJF33" s="0"/>
      <c r="AJG33" s="0"/>
      <c r="AJH33" s="0"/>
      <c r="AJI33" s="0"/>
      <c r="AJJ33" s="0"/>
      <c r="AJK33" s="0"/>
      <c r="AJL33" s="0"/>
      <c r="AJM33" s="0"/>
      <c r="AJN33" s="0"/>
      <c r="AJO33" s="0"/>
      <c r="AJP33" s="0"/>
      <c r="AJQ33" s="0"/>
      <c r="AJR33" s="0"/>
      <c r="AJS33" s="0"/>
      <c r="AJT33" s="0"/>
      <c r="AJU33" s="0"/>
      <c r="AJV33" s="0"/>
      <c r="AJW33" s="0"/>
      <c r="AJX33" s="0"/>
      <c r="AJY33" s="0"/>
      <c r="AJZ33" s="0"/>
      <c r="AKA33" s="0"/>
      <c r="AKB33" s="0"/>
      <c r="AKC33" s="0"/>
      <c r="AKD33" s="0"/>
      <c r="AKE33" s="0"/>
      <c r="AKF33" s="0"/>
      <c r="AKG33" s="0"/>
      <c r="AKH33" s="0"/>
      <c r="AKI33" s="0"/>
      <c r="AKJ33" s="0"/>
      <c r="AKK33" s="0"/>
      <c r="AKL33" s="0"/>
      <c r="AKM33" s="0"/>
      <c r="AKN33" s="0"/>
      <c r="AKO33" s="0"/>
      <c r="AKP33" s="0"/>
      <c r="AKQ33" s="0"/>
      <c r="AKR33" s="0"/>
      <c r="AKS33" s="0"/>
      <c r="AKT33" s="0"/>
      <c r="AKU33" s="0"/>
      <c r="AKV33" s="0"/>
      <c r="AKW33" s="0"/>
      <c r="AKX33" s="0"/>
      <c r="AKY33" s="0"/>
      <c r="AKZ33" s="0"/>
      <c r="ALA33" s="0"/>
      <c r="ALB33" s="0"/>
      <c r="ALC33" s="0"/>
      <c r="ALD33" s="0"/>
      <c r="ALE33" s="0"/>
      <c r="ALF33" s="0"/>
      <c r="ALG33" s="0"/>
      <c r="ALH33" s="0"/>
      <c r="ALI33" s="0"/>
      <c r="ALJ33" s="0"/>
      <c r="ALK33" s="0"/>
      <c r="ALL33" s="0"/>
      <c r="ALM33" s="0"/>
      <c r="ALN33" s="0"/>
      <c r="ALO33" s="0"/>
      <c r="ALP33" s="0"/>
      <c r="ALQ33" s="0"/>
      <c r="ALR33" s="0"/>
      <c r="ALS33" s="0"/>
      <c r="ALT33" s="0"/>
      <c r="ALU33" s="0"/>
      <c r="ALV33" s="0"/>
      <c r="ALW33" s="0"/>
      <c r="ALX33" s="0"/>
      <c r="ALY33" s="0"/>
      <c r="ALZ33" s="0"/>
      <c r="AMA33" s="0"/>
      <c r="AMB33" s="0"/>
      <c r="AMC33" s="0"/>
      <c r="AMD33" s="0"/>
      <c r="AME33" s="0"/>
      <c r="AMF33" s="0"/>
      <c r="AMG33" s="0"/>
      <c r="AMH33" s="0"/>
    </row>
    <row r="34" customFormat="false" ht="11.4" hidden="false" customHeight="true" outlineLevel="0" collapsed="false">
      <c r="A34" s="0"/>
      <c r="B34" s="0"/>
      <c r="C34" s="0"/>
      <c r="D34" s="0"/>
      <c r="E34" s="0"/>
      <c r="F34" s="0"/>
      <c r="G34" s="0"/>
      <c r="H34" s="0"/>
      <c r="I34" s="0"/>
      <c r="J34" s="0"/>
      <c r="K34" s="0"/>
      <c r="L34" s="0"/>
      <c r="M34" s="0"/>
      <c r="N34" s="0"/>
      <c r="O34" s="0"/>
      <c r="P34" s="0"/>
      <c r="Q34" s="0"/>
      <c r="R34" s="0"/>
      <c r="S34" s="0"/>
      <c r="T34" s="0"/>
      <c r="U34" s="0"/>
      <c r="W34" s="0"/>
      <c r="X34" s="0"/>
      <c r="Y34" s="0"/>
      <c r="Z34" s="0"/>
      <c r="AA34" s="0"/>
      <c r="AB34" s="0"/>
      <c r="AC34" s="0"/>
      <c r="AD34" s="0"/>
      <c r="AE34" s="0"/>
      <c r="AF34" s="0"/>
      <c r="AG34" s="0"/>
      <c r="AH34" s="0"/>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c r="BK34" s="0"/>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c r="DG34" s="0"/>
      <c r="DH34" s="0"/>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c r="GH34" s="0"/>
      <c r="GI34" s="0"/>
      <c r="GJ34" s="0"/>
      <c r="GK34" s="0"/>
      <c r="GL34" s="0"/>
      <c r="GM34" s="0"/>
      <c r="GN34" s="0"/>
      <c r="GO34" s="0"/>
      <c r="GP34" s="0"/>
      <c r="GQ34" s="0"/>
      <c r="GR34" s="0"/>
      <c r="GS34" s="0"/>
      <c r="GT34" s="0"/>
      <c r="GU34" s="0"/>
      <c r="GV34" s="0"/>
      <c r="GW34" s="0"/>
      <c r="GX34" s="0"/>
      <c r="GY34" s="0"/>
      <c r="GZ34" s="0"/>
      <c r="HA34" s="0"/>
      <c r="HB34" s="0"/>
      <c r="HC34" s="0"/>
      <c r="HD34" s="0"/>
      <c r="HE34" s="0"/>
      <c r="HF34" s="0"/>
      <c r="HG34" s="0"/>
      <c r="HH34" s="0"/>
      <c r="HI34" s="0"/>
      <c r="HJ34" s="0"/>
      <c r="HK34" s="0"/>
      <c r="HL34" s="0"/>
      <c r="HM34" s="0"/>
      <c r="HN34" s="0"/>
      <c r="HO34" s="0"/>
      <c r="HP34" s="0"/>
      <c r="HQ34" s="0"/>
      <c r="HR34" s="0"/>
      <c r="HS34" s="0"/>
      <c r="HT34" s="0"/>
      <c r="HU34" s="0"/>
      <c r="HV34" s="0"/>
      <c r="HW34" s="0"/>
      <c r="HX34" s="0"/>
      <c r="HY34" s="0"/>
      <c r="HZ34" s="0"/>
      <c r="IA34" s="0"/>
      <c r="IB34" s="0"/>
      <c r="IC34" s="0"/>
      <c r="ID34" s="0"/>
      <c r="IE34" s="0"/>
      <c r="IF34" s="0"/>
      <c r="IG34" s="0"/>
      <c r="IH34" s="0"/>
      <c r="II34" s="0"/>
      <c r="IJ34" s="0"/>
      <c r="IK34" s="0"/>
      <c r="IL34" s="0"/>
      <c r="IM34" s="0"/>
      <c r="IN34" s="0"/>
      <c r="IO34" s="0"/>
      <c r="IP34" s="0"/>
      <c r="IQ34" s="0"/>
      <c r="IR34" s="0"/>
      <c r="IS34" s="0"/>
      <c r="IT34" s="0"/>
      <c r="IU34" s="0"/>
      <c r="IV34" s="0"/>
      <c r="IW34" s="0"/>
      <c r="IX34" s="0"/>
      <c r="IY34" s="0"/>
      <c r="IZ34" s="0"/>
      <c r="JA34" s="0"/>
      <c r="JB34" s="0"/>
      <c r="JC34" s="0"/>
      <c r="JD34" s="0"/>
      <c r="JE34" s="0"/>
      <c r="JF34" s="0"/>
      <c r="JG34" s="0"/>
      <c r="JH34" s="0"/>
      <c r="JI34" s="0"/>
      <c r="JJ34" s="0"/>
      <c r="JK34" s="0"/>
      <c r="JL34" s="0"/>
      <c r="JM34" s="0"/>
      <c r="JN34" s="0"/>
      <c r="JO34" s="0"/>
      <c r="JP34" s="0"/>
      <c r="JQ34" s="0"/>
      <c r="JR34" s="0"/>
      <c r="JS34" s="0"/>
      <c r="JT34" s="0"/>
      <c r="JU34" s="0"/>
      <c r="JV34" s="0"/>
      <c r="JW34" s="0"/>
      <c r="JX34" s="0"/>
      <c r="JY34" s="0"/>
      <c r="JZ34" s="0"/>
      <c r="KA34" s="0"/>
      <c r="KB34" s="0"/>
      <c r="KC34" s="0"/>
      <c r="KD34" s="0"/>
      <c r="KE34" s="0"/>
      <c r="KF34" s="0"/>
      <c r="KG34" s="0"/>
      <c r="KH34" s="0"/>
      <c r="KI34" s="0"/>
      <c r="KJ34" s="0"/>
      <c r="KK34" s="0"/>
      <c r="KL34" s="0"/>
      <c r="KM34" s="0"/>
      <c r="KN34" s="0"/>
      <c r="KO34" s="0"/>
      <c r="KP34" s="0"/>
      <c r="KQ34" s="0"/>
      <c r="KR34" s="0"/>
      <c r="KS34" s="0"/>
      <c r="KT34" s="0"/>
      <c r="KU34" s="0"/>
      <c r="KV34" s="0"/>
      <c r="KW34" s="0"/>
      <c r="KX34" s="0"/>
      <c r="KY34" s="0"/>
      <c r="KZ34" s="0"/>
      <c r="LA34" s="0"/>
      <c r="LB34" s="0"/>
      <c r="LC34" s="0"/>
      <c r="LD34" s="0"/>
      <c r="LE34" s="0"/>
      <c r="LF34" s="0"/>
      <c r="LG34" s="0"/>
      <c r="LH34" s="0"/>
      <c r="LI34" s="0"/>
      <c r="LJ34" s="0"/>
      <c r="LK34" s="0"/>
      <c r="LL34" s="0"/>
      <c r="LM34" s="0"/>
      <c r="LN34" s="0"/>
      <c r="LO34" s="0"/>
      <c r="LP34" s="0"/>
      <c r="LQ34" s="0"/>
      <c r="LR34" s="0"/>
      <c r="LS34" s="0"/>
      <c r="LT34" s="0"/>
      <c r="LU34" s="0"/>
      <c r="LV34" s="0"/>
      <c r="LW34" s="0"/>
      <c r="LX34" s="0"/>
      <c r="LY34" s="0"/>
      <c r="LZ34" s="0"/>
      <c r="MA34" s="0"/>
      <c r="MB34" s="0"/>
      <c r="MC34" s="0"/>
      <c r="MD34" s="0"/>
      <c r="ME34" s="0"/>
      <c r="MF34" s="0"/>
      <c r="MG34" s="0"/>
      <c r="MH34" s="0"/>
      <c r="MI34" s="0"/>
      <c r="MJ34" s="0"/>
      <c r="MK34" s="0"/>
      <c r="ML34" s="0"/>
      <c r="MM34" s="0"/>
      <c r="MN34" s="0"/>
      <c r="MO34" s="0"/>
      <c r="MP34" s="0"/>
      <c r="MQ34" s="0"/>
      <c r="MR34" s="0"/>
      <c r="MS34" s="0"/>
      <c r="MT34" s="0"/>
      <c r="MU34" s="0"/>
      <c r="MV34" s="0"/>
      <c r="MW34" s="0"/>
      <c r="MX34" s="0"/>
      <c r="MY34" s="0"/>
      <c r="MZ34" s="0"/>
      <c r="NA34" s="0"/>
      <c r="NB34" s="0"/>
      <c r="NC34" s="0"/>
      <c r="ND34" s="0"/>
      <c r="NE34" s="0"/>
      <c r="NF34" s="0"/>
      <c r="NG34" s="0"/>
      <c r="NH34" s="0"/>
      <c r="NI34" s="0"/>
      <c r="NJ34" s="0"/>
      <c r="NK34" s="0"/>
      <c r="NL34" s="0"/>
      <c r="NM34" s="0"/>
      <c r="NN34" s="0"/>
      <c r="NO34" s="0"/>
      <c r="NP34" s="0"/>
      <c r="NQ34" s="0"/>
      <c r="NR34" s="0"/>
      <c r="NS34" s="0"/>
      <c r="NT34" s="0"/>
      <c r="NU34" s="0"/>
      <c r="NV34" s="0"/>
      <c r="NW34" s="0"/>
      <c r="NX34" s="0"/>
      <c r="NY34" s="0"/>
      <c r="NZ34" s="0"/>
      <c r="OA34" s="0"/>
      <c r="OB34" s="0"/>
      <c r="OC34" s="0"/>
      <c r="OD34" s="0"/>
      <c r="OE34" s="0"/>
      <c r="OF34" s="0"/>
      <c r="OG34" s="0"/>
      <c r="OH34" s="0"/>
      <c r="OI34" s="0"/>
      <c r="OJ34" s="0"/>
      <c r="OK34" s="0"/>
      <c r="OL34" s="0"/>
      <c r="OM34" s="0"/>
      <c r="ON34" s="0"/>
      <c r="OO34" s="0"/>
      <c r="OP34" s="0"/>
      <c r="OQ34" s="0"/>
      <c r="OR34" s="0"/>
      <c r="OS34" s="0"/>
      <c r="OT34" s="0"/>
      <c r="OU34" s="0"/>
      <c r="OV34" s="0"/>
      <c r="OW34" s="0"/>
      <c r="OX34" s="0"/>
      <c r="OY34" s="0"/>
      <c r="OZ34" s="0"/>
      <c r="PA34" s="0"/>
      <c r="PB34" s="0"/>
      <c r="PC34" s="0"/>
      <c r="PD34" s="0"/>
      <c r="PE34" s="0"/>
      <c r="PF34" s="0"/>
      <c r="PG34" s="0"/>
      <c r="PH34" s="0"/>
      <c r="PI34" s="0"/>
      <c r="PJ34" s="0"/>
      <c r="PK34" s="0"/>
      <c r="PL34" s="0"/>
      <c r="PM34" s="0"/>
      <c r="PN34" s="0"/>
      <c r="PO34" s="0"/>
      <c r="PP34" s="0"/>
      <c r="PQ34" s="0"/>
      <c r="PR34" s="0"/>
      <c r="PS34" s="0"/>
      <c r="PT34" s="0"/>
      <c r="PU34" s="0"/>
      <c r="PV34" s="0"/>
      <c r="PW34" s="0"/>
      <c r="PX34" s="0"/>
      <c r="PY34" s="0"/>
      <c r="PZ34" s="0"/>
      <c r="QA34" s="0"/>
      <c r="QB34" s="0"/>
      <c r="QC34" s="0"/>
      <c r="QD34" s="0"/>
      <c r="QE34" s="0"/>
      <c r="QF34" s="0"/>
      <c r="QG34" s="0"/>
      <c r="QH34" s="0"/>
      <c r="QI34" s="0"/>
      <c r="QJ34" s="0"/>
      <c r="QK34" s="0"/>
      <c r="QL34" s="0"/>
      <c r="QM34" s="0"/>
      <c r="QN34" s="0"/>
      <c r="QO34" s="0"/>
      <c r="QP34" s="0"/>
      <c r="QQ34" s="0"/>
      <c r="QR34" s="0"/>
      <c r="QS34" s="0"/>
      <c r="QT34" s="0"/>
      <c r="QU34" s="0"/>
      <c r="QV34" s="0"/>
      <c r="QW34" s="0"/>
      <c r="QX34" s="0"/>
      <c r="QY34" s="0"/>
      <c r="QZ34" s="0"/>
      <c r="RA34" s="0"/>
      <c r="RB34" s="0"/>
      <c r="RC34" s="0"/>
      <c r="RD34" s="0"/>
      <c r="RE34" s="0"/>
      <c r="RF34" s="0"/>
      <c r="RG34" s="0"/>
      <c r="RH34" s="0"/>
      <c r="RI34" s="0"/>
      <c r="RJ34" s="0"/>
      <c r="RK34" s="0"/>
      <c r="RL34" s="0"/>
      <c r="RM34" s="0"/>
      <c r="RN34" s="0"/>
      <c r="RO34" s="0"/>
      <c r="RP34" s="0"/>
      <c r="RQ34" s="0"/>
      <c r="RR34" s="0"/>
      <c r="RS34" s="0"/>
      <c r="RT34" s="0"/>
      <c r="RU34" s="0"/>
      <c r="RV34" s="0"/>
      <c r="RW34" s="0"/>
      <c r="RX34" s="0"/>
      <c r="RY34" s="0"/>
      <c r="RZ34" s="0"/>
      <c r="SA34" s="0"/>
      <c r="SB34" s="0"/>
      <c r="SC34" s="0"/>
      <c r="SD34" s="0"/>
      <c r="SE34" s="0"/>
      <c r="SF34" s="0"/>
      <c r="SG34" s="0"/>
      <c r="SH34" s="0"/>
      <c r="SI34" s="0"/>
      <c r="SJ34" s="0"/>
      <c r="SK34" s="0"/>
      <c r="SL34" s="0"/>
      <c r="SM34" s="0"/>
      <c r="SN34" s="0"/>
      <c r="SO34" s="0"/>
      <c r="SP34" s="0"/>
      <c r="SQ34" s="0"/>
      <c r="SR34" s="0"/>
      <c r="SS34" s="0"/>
      <c r="ST34" s="0"/>
      <c r="SU34" s="0"/>
      <c r="SV34" s="0"/>
      <c r="SW34" s="0"/>
      <c r="SX34" s="0"/>
      <c r="SY34" s="0"/>
      <c r="SZ34" s="0"/>
      <c r="TA34" s="0"/>
      <c r="TB34" s="0"/>
      <c r="TC34" s="0"/>
      <c r="TD34" s="0"/>
      <c r="TE34" s="0"/>
      <c r="TF34" s="0"/>
      <c r="TG34" s="0"/>
      <c r="TH34" s="0"/>
      <c r="TI34" s="0"/>
      <c r="TJ34" s="0"/>
      <c r="TK34" s="0"/>
      <c r="TL34" s="0"/>
      <c r="TM34" s="0"/>
      <c r="TN34" s="0"/>
      <c r="TO34" s="0"/>
      <c r="TP34" s="0"/>
      <c r="TQ34" s="0"/>
      <c r="TR34" s="0"/>
      <c r="TS34" s="0"/>
      <c r="TT34" s="0"/>
      <c r="TU34" s="0"/>
      <c r="TV34" s="0"/>
      <c r="TW34" s="0"/>
      <c r="TX34" s="0"/>
      <c r="TY34" s="0"/>
      <c r="TZ34" s="0"/>
      <c r="UA34" s="0"/>
      <c r="UB34" s="0"/>
      <c r="UC34" s="0"/>
      <c r="UD34" s="0"/>
      <c r="UE34" s="0"/>
      <c r="UF34" s="0"/>
      <c r="UG34" s="0"/>
      <c r="UH34" s="0"/>
      <c r="UI34" s="0"/>
      <c r="UJ34" s="0"/>
      <c r="UK34" s="0"/>
      <c r="UL34" s="0"/>
      <c r="UM34" s="0"/>
      <c r="UN34" s="0"/>
      <c r="UO34" s="0"/>
      <c r="UP34" s="0"/>
      <c r="UQ34" s="0"/>
      <c r="UR34" s="0"/>
      <c r="US34" s="0"/>
      <c r="UT34" s="0"/>
      <c r="UU34" s="0"/>
      <c r="UV34" s="0"/>
      <c r="UW34" s="0"/>
      <c r="UX34" s="0"/>
      <c r="UY34" s="0"/>
      <c r="UZ34" s="0"/>
      <c r="VA34" s="0"/>
      <c r="VB34" s="0"/>
      <c r="VC34" s="0"/>
      <c r="VD34" s="0"/>
      <c r="VE34" s="0"/>
      <c r="VF34" s="0"/>
      <c r="VG34" s="0"/>
      <c r="VH34" s="0"/>
      <c r="VI34" s="0"/>
      <c r="VJ34" s="0"/>
      <c r="VK34" s="0"/>
      <c r="VL34" s="0"/>
      <c r="VM34" s="0"/>
      <c r="VN34" s="0"/>
      <c r="VO34" s="0"/>
      <c r="VP34" s="0"/>
      <c r="VQ34" s="0"/>
      <c r="VR34" s="0"/>
      <c r="VS34" s="0"/>
      <c r="VT34" s="0"/>
      <c r="VU34" s="0"/>
      <c r="VV34" s="0"/>
      <c r="VW34" s="0"/>
      <c r="VX34" s="0"/>
      <c r="VY34" s="0"/>
      <c r="VZ34" s="0"/>
      <c r="WA34" s="0"/>
      <c r="WB34" s="0"/>
      <c r="WC34" s="0"/>
      <c r="WD34" s="0"/>
      <c r="WE34" s="0"/>
      <c r="WF34" s="0"/>
      <c r="WG34" s="0"/>
      <c r="WH34" s="0"/>
      <c r="WI34" s="0"/>
      <c r="WJ34" s="0"/>
      <c r="WK34" s="0"/>
      <c r="WL34" s="0"/>
      <c r="WM34" s="0"/>
      <c r="WN34" s="0"/>
      <c r="WO34" s="0"/>
      <c r="WP34" s="0"/>
      <c r="WQ34" s="0"/>
      <c r="WR34" s="0"/>
      <c r="WS34" s="0"/>
      <c r="WT34" s="0"/>
      <c r="WU34" s="0"/>
      <c r="WV34" s="0"/>
      <c r="WW34" s="0"/>
      <c r="WX34" s="0"/>
      <c r="WY34" s="0"/>
      <c r="WZ34" s="0"/>
      <c r="XA34" s="0"/>
      <c r="XB34" s="0"/>
      <c r="XC34" s="0"/>
      <c r="XD34" s="0"/>
      <c r="XE34" s="0"/>
      <c r="XF34" s="0"/>
      <c r="XG34" s="0"/>
      <c r="XH34" s="0"/>
      <c r="XI34" s="0"/>
      <c r="XJ34" s="0"/>
      <c r="XK34" s="0"/>
      <c r="XL34" s="0"/>
      <c r="XM34" s="0"/>
      <c r="XN34" s="0"/>
      <c r="XO34" s="0"/>
      <c r="XP34" s="0"/>
      <c r="XQ34" s="0"/>
      <c r="XR34" s="0"/>
      <c r="XS34" s="0"/>
      <c r="XT34" s="0"/>
      <c r="XU34" s="0"/>
      <c r="XV34" s="0"/>
      <c r="XW34" s="0"/>
      <c r="XX34" s="0"/>
      <c r="XY34" s="0"/>
      <c r="XZ34" s="0"/>
      <c r="YA34" s="0"/>
      <c r="YB34" s="0"/>
      <c r="YC34" s="0"/>
      <c r="YD34" s="0"/>
      <c r="YE34" s="0"/>
      <c r="YF34" s="0"/>
      <c r="YG34" s="0"/>
      <c r="YH34" s="0"/>
      <c r="YI34" s="0"/>
      <c r="YJ34" s="0"/>
      <c r="YK34" s="0"/>
      <c r="YL34" s="0"/>
      <c r="YM34" s="0"/>
      <c r="YN34" s="0"/>
      <c r="YO34" s="0"/>
      <c r="YP34" s="0"/>
      <c r="YQ34" s="0"/>
      <c r="YR34" s="0"/>
      <c r="YS34" s="0"/>
      <c r="YT34" s="0"/>
      <c r="YU34" s="0"/>
      <c r="YV34" s="0"/>
      <c r="YW34" s="0"/>
      <c r="YX34" s="0"/>
      <c r="YY34" s="0"/>
      <c r="YZ34" s="0"/>
      <c r="ZA34" s="0"/>
      <c r="ZB34" s="0"/>
      <c r="ZC34" s="0"/>
      <c r="ZD34" s="0"/>
      <c r="ZE34" s="0"/>
      <c r="ZF34" s="0"/>
      <c r="ZG34" s="0"/>
      <c r="ZH34" s="0"/>
      <c r="ZI34" s="0"/>
      <c r="ZJ34" s="0"/>
      <c r="ZK34" s="0"/>
      <c r="ZL34" s="0"/>
      <c r="ZM34" s="0"/>
      <c r="ZN34" s="0"/>
      <c r="ZO34" s="0"/>
      <c r="ZP34" s="0"/>
      <c r="ZQ34" s="0"/>
      <c r="ZR34" s="0"/>
      <c r="ZS34" s="0"/>
      <c r="ZT34" s="0"/>
      <c r="ZU34" s="0"/>
      <c r="ZV34" s="0"/>
      <c r="ZW34" s="0"/>
      <c r="ZX34" s="0"/>
      <c r="ZY34" s="0"/>
      <c r="ZZ34" s="0"/>
      <c r="AAA34" s="0"/>
      <c r="AAB34" s="0"/>
      <c r="AAC34" s="0"/>
      <c r="AAD34" s="0"/>
      <c r="AAE34" s="0"/>
      <c r="AAF34" s="0"/>
      <c r="AAG34" s="0"/>
      <c r="AAH34" s="0"/>
      <c r="AAI34" s="0"/>
      <c r="AAJ34" s="0"/>
      <c r="AAK34" s="0"/>
      <c r="AAL34" s="0"/>
      <c r="AAM34" s="0"/>
      <c r="AAN34" s="0"/>
      <c r="AAO34" s="0"/>
      <c r="AAP34" s="0"/>
      <c r="AAQ34" s="0"/>
      <c r="AAR34" s="0"/>
      <c r="AAS34" s="0"/>
      <c r="AAT34" s="0"/>
      <c r="AAU34" s="0"/>
      <c r="AAV34" s="0"/>
      <c r="AAW34" s="0"/>
      <c r="AAX34" s="0"/>
      <c r="AAY34" s="0"/>
      <c r="AAZ34" s="0"/>
      <c r="ABA34" s="0"/>
      <c r="ABB34" s="0"/>
      <c r="ABC34" s="0"/>
      <c r="ABD34" s="0"/>
      <c r="ABE34" s="0"/>
      <c r="ABF34" s="0"/>
      <c r="ABG34" s="0"/>
      <c r="ABH34" s="0"/>
      <c r="ABI34" s="0"/>
      <c r="ABJ34" s="0"/>
      <c r="ABK34" s="0"/>
      <c r="ABL34" s="0"/>
      <c r="ABM34" s="0"/>
      <c r="ABN34" s="0"/>
      <c r="ABO34" s="0"/>
      <c r="ABP34" s="0"/>
      <c r="ABQ34" s="0"/>
      <c r="ABR34" s="0"/>
      <c r="ABS34" s="0"/>
      <c r="ABT34" s="0"/>
      <c r="ABU34" s="0"/>
      <c r="ABV34" s="0"/>
      <c r="ABW34" s="0"/>
      <c r="ABX34" s="0"/>
      <c r="ABY34" s="0"/>
      <c r="ABZ34" s="0"/>
      <c r="ACA34" s="0"/>
      <c r="ACB34" s="0"/>
      <c r="ACC34" s="0"/>
      <c r="ACD34" s="0"/>
      <c r="ACE34" s="0"/>
      <c r="ACF34" s="0"/>
      <c r="ACG34" s="0"/>
      <c r="ACH34" s="0"/>
      <c r="ACI34" s="0"/>
      <c r="ACJ34" s="0"/>
      <c r="ACK34" s="0"/>
      <c r="ACL34" s="0"/>
      <c r="ACM34" s="0"/>
      <c r="ACN34" s="0"/>
      <c r="ACO34" s="0"/>
      <c r="ACP34" s="0"/>
      <c r="ACQ34" s="0"/>
      <c r="ACR34" s="0"/>
      <c r="ACS34" s="0"/>
      <c r="ACT34" s="0"/>
      <c r="ACU34" s="0"/>
      <c r="ACV34" s="0"/>
      <c r="ACW34" s="0"/>
      <c r="ACX34" s="0"/>
      <c r="ACY34" s="0"/>
      <c r="ACZ34" s="0"/>
      <c r="ADA34" s="0"/>
      <c r="ADB34" s="0"/>
      <c r="ADC34" s="0"/>
      <c r="ADD34" s="0"/>
      <c r="ADE34" s="0"/>
      <c r="ADF34" s="0"/>
      <c r="ADG34" s="0"/>
      <c r="ADH34" s="0"/>
      <c r="ADI34" s="0"/>
      <c r="ADJ34" s="0"/>
      <c r="ADK34" s="0"/>
      <c r="ADL34" s="0"/>
      <c r="ADM34" s="0"/>
      <c r="ADN34" s="0"/>
      <c r="ADO34" s="0"/>
      <c r="ADP34" s="0"/>
      <c r="ADQ34" s="0"/>
      <c r="ADR34" s="0"/>
      <c r="ADS34" s="0"/>
      <c r="ADT34" s="0"/>
      <c r="ADU34" s="0"/>
      <c r="ADV34" s="0"/>
      <c r="ADW34" s="0"/>
      <c r="ADX34" s="0"/>
      <c r="ADY34" s="0"/>
      <c r="ADZ34" s="0"/>
      <c r="AEA34" s="0"/>
      <c r="AEB34" s="0"/>
      <c r="AEC34" s="0"/>
      <c r="AED34" s="0"/>
      <c r="AEE34" s="0"/>
      <c r="AEF34" s="0"/>
      <c r="AEG34" s="0"/>
      <c r="AEH34" s="0"/>
      <c r="AEI34" s="0"/>
      <c r="AEJ34" s="0"/>
      <c r="AEK34" s="0"/>
      <c r="AEL34" s="0"/>
      <c r="AEM34" s="0"/>
      <c r="AEN34" s="0"/>
      <c r="AEO34" s="0"/>
      <c r="AEP34" s="0"/>
      <c r="AEQ34" s="0"/>
      <c r="AER34" s="0"/>
      <c r="AES34" s="0"/>
      <c r="AET34" s="0"/>
      <c r="AEU34" s="0"/>
      <c r="AEV34" s="0"/>
      <c r="AEW34" s="0"/>
      <c r="AEX34" s="0"/>
      <c r="AEY34" s="0"/>
      <c r="AEZ34" s="0"/>
      <c r="AFA34" s="0"/>
      <c r="AFB34" s="0"/>
      <c r="AFC34" s="0"/>
      <c r="AFD34" s="0"/>
      <c r="AFE34" s="0"/>
      <c r="AFF34" s="0"/>
      <c r="AFG34" s="0"/>
      <c r="AFH34" s="0"/>
      <c r="AFI34" s="0"/>
      <c r="AFJ34" s="0"/>
      <c r="AFK34" s="0"/>
      <c r="AFL34" s="0"/>
      <c r="AFM34" s="0"/>
      <c r="AFN34" s="0"/>
      <c r="AFO34" s="0"/>
      <c r="AFP34" s="0"/>
      <c r="AFQ34" s="0"/>
      <c r="AFR34" s="0"/>
      <c r="AFS34" s="0"/>
      <c r="AFT34" s="0"/>
      <c r="AFU34" s="0"/>
      <c r="AFV34" s="0"/>
      <c r="AFW34" s="0"/>
      <c r="AFX34" s="0"/>
      <c r="AFY34" s="0"/>
      <c r="AFZ34" s="0"/>
      <c r="AGA34" s="0"/>
      <c r="AGB34" s="0"/>
      <c r="AGC34" s="0"/>
      <c r="AGD34" s="0"/>
      <c r="AGE34" s="0"/>
      <c r="AGF34" s="0"/>
      <c r="AGG34" s="0"/>
      <c r="AGH34" s="0"/>
      <c r="AGI34" s="0"/>
      <c r="AGJ34" s="0"/>
      <c r="AGK34" s="0"/>
      <c r="AGL34" s="0"/>
      <c r="AGM34" s="0"/>
      <c r="AGN34" s="0"/>
      <c r="AGO34" s="0"/>
      <c r="AGP34" s="0"/>
      <c r="AGQ34" s="0"/>
      <c r="AGR34" s="0"/>
      <c r="AGS34" s="0"/>
      <c r="AGT34" s="0"/>
      <c r="AGU34" s="0"/>
      <c r="AGV34" s="0"/>
      <c r="AGW34" s="0"/>
      <c r="AGX34" s="0"/>
      <c r="AGY34" s="0"/>
      <c r="AGZ34" s="0"/>
      <c r="AHA34" s="0"/>
      <c r="AHB34" s="0"/>
      <c r="AHC34" s="0"/>
      <c r="AHD34" s="0"/>
      <c r="AHE34" s="0"/>
      <c r="AHF34" s="0"/>
      <c r="AHG34" s="0"/>
      <c r="AHH34" s="0"/>
      <c r="AHI34" s="0"/>
      <c r="AHJ34" s="0"/>
      <c r="AHK34" s="0"/>
      <c r="AHL34" s="0"/>
      <c r="AHM34" s="0"/>
      <c r="AHN34" s="0"/>
      <c r="AHO34" s="0"/>
      <c r="AHP34" s="0"/>
      <c r="AHQ34" s="0"/>
      <c r="AHR34" s="0"/>
      <c r="AHS34" s="0"/>
      <c r="AHT34" s="0"/>
      <c r="AHU34" s="0"/>
      <c r="AHV34" s="0"/>
      <c r="AHW34" s="0"/>
      <c r="AHX34" s="0"/>
      <c r="AHY34" s="0"/>
      <c r="AHZ34" s="0"/>
      <c r="AIA34" s="0"/>
      <c r="AIB34" s="0"/>
      <c r="AIC34" s="0"/>
      <c r="AID34" s="0"/>
      <c r="AIE34" s="0"/>
      <c r="AIF34" s="0"/>
      <c r="AIG34" s="0"/>
      <c r="AIH34" s="0"/>
      <c r="AII34" s="0"/>
      <c r="AIJ34" s="0"/>
      <c r="AIK34" s="0"/>
      <c r="AIL34" s="0"/>
      <c r="AIM34" s="0"/>
      <c r="AIN34" s="0"/>
      <c r="AIO34" s="0"/>
      <c r="AIP34" s="0"/>
      <c r="AIQ34" s="0"/>
      <c r="AIR34" s="0"/>
      <c r="AIS34" s="0"/>
      <c r="AIT34" s="0"/>
      <c r="AIU34" s="0"/>
      <c r="AIV34" s="0"/>
      <c r="AIW34" s="0"/>
      <c r="AIX34" s="0"/>
      <c r="AIY34" s="0"/>
      <c r="AIZ34" s="0"/>
      <c r="AJA34" s="0"/>
      <c r="AJB34" s="0"/>
      <c r="AJC34" s="0"/>
      <c r="AJD34" s="0"/>
      <c r="AJE34" s="0"/>
      <c r="AJF34" s="0"/>
      <c r="AJG34" s="0"/>
      <c r="AJH34" s="0"/>
      <c r="AJI34" s="0"/>
      <c r="AJJ34" s="0"/>
      <c r="AJK34" s="0"/>
      <c r="AJL34" s="0"/>
      <c r="AJM34" s="0"/>
      <c r="AJN34" s="0"/>
      <c r="AJO34" s="0"/>
      <c r="AJP34" s="0"/>
      <c r="AJQ34" s="0"/>
      <c r="AJR34" s="0"/>
      <c r="AJS34" s="0"/>
      <c r="AJT34" s="0"/>
      <c r="AJU34" s="0"/>
      <c r="AJV34" s="0"/>
      <c r="AJW34" s="0"/>
      <c r="AJX34" s="0"/>
      <c r="AJY34" s="0"/>
      <c r="AJZ34" s="0"/>
      <c r="AKA34" s="0"/>
      <c r="AKB34" s="0"/>
      <c r="AKC34" s="0"/>
      <c r="AKD34" s="0"/>
      <c r="AKE34" s="0"/>
      <c r="AKF34" s="0"/>
      <c r="AKG34" s="0"/>
      <c r="AKH34" s="0"/>
      <c r="AKI34" s="0"/>
      <c r="AKJ34" s="0"/>
      <c r="AKK34" s="0"/>
      <c r="AKL34" s="0"/>
      <c r="AKM34" s="0"/>
      <c r="AKN34" s="0"/>
      <c r="AKO34" s="0"/>
      <c r="AKP34" s="0"/>
      <c r="AKQ34" s="0"/>
      <c r="AKR34" s="0"/>
      <c r="AKS34" s="0"/>
      <c r="AKT34" s="0"/>
      <c r="AKU34" s="0"/>
      <c r="AKV34" s="0"/>
      <c r="AKW34" s="0"/>
      <c r="AKX34" s="0"/>
      <c r="AKY34" s="0"/>
      <c r="AKZ34" s="0"/>
      <c r="ALA34" s="0"/>
      <c r="ALB34" s="0"/>
      <c r="ALC34" s="0"/>
      <c r="ALD34" s="0"/>
      <c r="ALE34" s="0"/>
      <c r="ALF34" s="0"/>
      <c r="ALG34" s="0"/>
      <c r="ALH34" s="0"/>
      <c r="ALI34" s="0"/>
      <c r="ALJ34" s="0"/>
      <c r="ALK34" s="0"/>
      <c r="ALL34" s="0"/>
      <c r="ALM34" s="0"/>
      <c r="ALN34" s="0"/>
      <c r="ALO34" s="0"/>
      <c r="ALP34" s="0"/>
      <c r="ALQ34" s="0"/>
      <c r="ALR34" s="0"/>
      <c r="ALS34" s="0"/>
      <c r="ALT34" s="0"/>
      <c r="ALU34" s="0"/>
      <c r="ALV34" s="0"/>
      <c r="ALW34" s="0"/>
      <c r="ALX34" s="0"/>
      <c r="ALY34" s="0"/>
      <c r="ALZ34" s="0"/>
      <c r="AMA34" s="0"/>
      <c r="AMB34" s="0"/>
      <c r="AMC34" s="0"/>
      <c r="AMD34" s="0"/>
      <c r="AME34" s="0"/>
      <c r="AMF34" s="0"/>
      <c r="AMG34" s="0"/>
      <c r="AMH34" s="0"/>
    </row>
    <row r="35" customFormat="false" ht="14.4" hidden="false" customHeight="true" outlineLevel="0" collapsed="false">
      <c r="A35" s="0"/>
      <c r="B35" s="0"/>
      <c r="C35" s="0"/>
      <c r="D35" s="0"/>
      <c r="E35" s="0"/>
      <c r="F35" s="0"/>
      <c r="G35" s="0"/>
      <c r="H35" s="0"/>
      <c r="I35" s="0"/>
      <c r="J35" s="0"/>
      <c r="K35" s="0"/>
      <c r="L35" s="0"/>
      <c r="M35" s="0"/>
      <c r="N35" s="0"/>
      <c r="O35" s="0"/>
      <c r="P35" s="0"/>
      <c r="Q35" s="0"/>
      <c r="R35" s="0"/>
      <c r="S35" s="0"/>
      <c r="T35" s="0"/>
      <c r="U35" s="0"/>
      <c r="W35" s="267"/>
      <c r="X35" s="27"/>
      <c r="Y35" s="27"/>
      <c r="Z35" s="27"/>
      <c r="AA35" s="0"/>
      <c r="AB35" s="0"/>
      <c r="AC35" s="0"/>
      <c r="AD35" s="0"/>
      <c r="AE35" s="0"/>
      <c r="AF35" s="0"/>
      <c r="AG35" s="0"/>
      <c r="AH35" s="0"/>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c r="GH35" s="0"/>
      <c r="GI35" s="0"/>
      <c r="GJ35" s="0"/>
      <c r="GK35" s="0"/>
      <c r="GL35" s="0"/>
      <c r="GM35" s="0"/>
      <c r="GN35" s="0"/>
      <c r="GO35" s="0"/>
      <c r="GP35" s="0"/>
      <c r="GQ35" s="0"/>
      <c r="GR35" s="0"/>
      <c r="GS35" s="0"/>
      <c r="GT35" s="0"/>
      <c r="GU35" s="0"/>
      <c r="GV35" s="0"/>
      <c r="GW35" s="0"/>
      <c r="GX35" s="0"/>
      <c r="GY35" s="0"/>
      <c r="GZ35" s="0"/>
      <c r="HA35" s="0"/>
      <c r="HB35" s="0"/>
      <c r="HC35" s="0"/>
      <c r="HD35" s="0"/>
      <c r="HE35" s="0"/>
      <c r="HF35" s="0"/>
      <c r="HG35" s="0"/>
      <c r="HH35" s="0"/>
      <c r="HI35" s="0"/>
      <c r="HJ35" s="0"/>
      <c r="HK35" s="0"/>
      <c r="HL35" s="0"/>
      <c r="HM35" s="0"/>
      <c r="HN35" s="0"/>
      <c r="HO35" s="0"/>
      <c r="HP35" s="0"/>
      <c r="HQ35" s="0"/>
      <c r="HR35" s="0"/>
      <c r="HS35" s="0"/>
      <c r="HT35" s="0"/>
      <c r="HU35" s="0"/>
      <c r="HV35" s="0"/>
      <c r="HW35" s="0"/>
      <c r="HX35" s="0"/>
      <c r="HY35" s="0"/>
      <c r="HZ35" s="0"/>
      <c r="IA35" s="0"/>
      <c r="IB35" s="0"/>
      <c r="IC35" s="0"/>
      <c r="ID35" s="0"/>
      <c r="IE35" s="0"/>
      <c r="IF35" s="0"/>
      <c r="IG35" s="0"/>
      <c r="IH35" s="0"/>
      <c r="II35" s="0"/>
      <c r="IJ35" s="0"/>
      <c r="IK35" s="0"/>
      <c r="IL35" s="0"/>
      <c r="IM35" s="0"/>
      <c r="IN35" s="0"/>
      <c r="IO35" s="0"/>
      <c r="IP35" s="0"/>
      <c r="IQ35" s="0"/>
      <c r="IR35" s="0"/>
      <c r="IS35" s="0"/>
      <c r="IT35" s="0"/>
      <c r="IU35" s="0"/>
      <c r="IV35" s="0"/>
      <c r="IW35" s="0"/>
      <c r="IX35" s="0"/>
      <c r="IY35" s="0"/>
      <c r="IZ35" s="0"/>
      <c r="JA35" s="0"/>
      <c r="JB35" s="0"/>
      <c r="JC35" s="0"/>
      <c r="JD35" s="0"/>
      <c r="JE35" s="0"/>
      <c r="JF35" s="0"/>
      <c r="JG35" s="0"/>
      <c r="JH35" s="0"/>
      <c r="JI35" s="0"/>
      <c r="JJ35" s="0"/>
      <c r="JK35" s="0"/>
      <c r="JL35" s="0"/>
      <c r="JM35" s="0"/>
      <c r="JN35" s="0"/>
      <c r="JO35" s="0"/>
      <c r="JP35" s="0"/>
      <c r="JQ35" s="0"/>
      <c r="JR35" s="0"/>
      <c r="JS35" s="0"/>
      <c r="JT35" s="0"/>
      <c r="JU35" s="0"/>
      <c r="JV35" s="0"/>
      <c r="JW35" s="0"/>
      <c r="JX35" s="0"/>
      <c r="JY35" s="0"/>
      <c r="JZ35" s="0"/>
      <c r="KA35" s="0"/>
      <c r="KB35" s="0"/>
      <c r="KC35" s="0"/>
      <c r="KD35" s="0"/>
      <c r="KE35" s="0"/>
      <c r="KF35" s="0"/>
      <c r="KG35" s="0"/>
      <c r="KH35" s="0"/>
      <c r="KI35" s="0"/>
      <c r="KJ35" s="0"/>
      <c r="KK35" s="0"/>
      <c r="KL35" s="0"/>
      <c r="KM35" s="0"/>
      <c r="KN35" s="0"/>
      <c r="KO35" s="0"/>
      <c r="KP35" s="0"/>
      <c r="KQ35" s="0"/>
      <c r="KR35" s="0"/>
      <c r="KS35" s="0"/>
      <c r="KT35" s="0"/>
      <c r="KU35" s="0"/>
      <c r="KV35" s="0"/>
      <c r="KW35" s="0"/>
      <c r="KX35" s="0"/>
      <c r="KY35" s="0"/>
      <c r="KZ35" s="0"/>
      <c r="LA35" s="0"/>
      <c r="LB35" s="0"/>
      <c r="LC35" s="0"/>
      <c r="LD35" s="0"/>
      <c r="LE35" s="0"/>
      <c r="LF35" s="0"/>
      <c r="LG35" s="0"/>
      <c r="LH35" s="0"/>
      <c r="LI35" s="0"/>
      <c r="LJ35" s="0"/>
      <c r="LK35" s="0"/>
      <c r="LL35" s="0"/>
      <c r="LM35" s="0"/>
      <c r="LN35" s="0"/>
      <c r="LO35" s="0"/>
      <c r="LP35" s="0"/>
      <c r="LQ35" s="0"/>
      <c r="LR35" s="0"/>
      <c r="LS35" s="0"/>
      <c r="LT35" s="0"/>
      <c r="LU35" s="0"/>
      <c r="LV35" s="0"/>
      <c r="LW35" s="0"/>
      <c r="LX35" s="0"/>
      <c r="LY35" s="0"/>
      <c r="LZ35" s="0"/>
      <c r="MA35" s="0"/>
      <c r="MB35" s="0"/>
      <c r="MC35" s="0"/>
      <c r="MD35" s="0"/>
      <c r="ME35" s="0"/>
      <c r="MF35" s="0"/>
      <c r="MG35" s="0"/>
      <c r="MH35" s="0"/>
      <c r="MI35" s="0"/>
      <c r="MJ35" s="0"/>
      <c r="MK35" s="0"/>
      <c r="ML35" s="0"/>
      <c r="MM35" s="0"/>
      <c r="MN35" s="0"/>
      <c r="MO35" s="0"/>
      <c r="MP35" s="0"/>
      <c r="MQ35" s="0"/>
      <c r="MR35" s="0"/>
      <c r="MS35" s="0"/>
      <c r="MT35" s="0"/>
      <c r="MU35" s="0"/>
      <c r="MV35" s="0"/>
      <c r="MW35" s="0"/>
      <c r="MX35" s="0"/>
      <c r="MY35" s="0"/>
      <c r="MZ35" s="0"/>
      <c r="NA35" s="0"/>
      <c r="NB35" s="0"/>
      <c r="NC35" s="0"/>
      <c r="ND35" s="0"/>
      <c r="NE35" s="0"/>
      <c r="NF35" s="0"/>
      <c r="NG35" s="0"/>
      <c r="NH35" s="0"/>
      <c r="NI35" s="0"/>
      <c r="NJ35" s="0"/>
      <c r="NK35" s="0"/>
      <c r="NL35" s="0"/>
      <c r="NM35" s="0"/>
      <c r="NN35" s="0"/>
      <c r="NO35" s="0"/>
      <c r="NP35" s="0"/>
      <c r="NQ35" s="0"/>
      <c r="NR35" s="0"/>
      <c r="NS35" s="0"/>
      <c r="NT35" s="0"/>
      <c r="NU35" s="0"/>
      <c r="NV35" s="0"/>
      <c r="NW35" s="0"/>
      <c r="NX35" s="0"/>
      <c r="NY35" s="0"/>
      <c r="NZ35" s="0"/>
      <c r="OA35" s="0"/>
      <c r="OB35" s="0"/>
      <c r="OC35" s="0"/>
      <c r="OD35" s="0"/>
      <c r="OE35" s="0"/>
      <c r="OF35" s="0"/>
      <c r="OG35" s="0"/>
      <c r="OH35" s="0"/>
      <c r="OI35" s="0"/>
      <c r="OJ35" s="0"/>
      <c r="OK35" s="0"/>
      <c r="OL35" s="0"/>
      <c r="OM35" s="0"/>
      <c r="ON35" s="0"/>
      <c r="OO35" s="0"/>
      <c r="OP35" s="0"/>
      <c r="OQ35" s="0"/>
      <c r="OR35" s="0"/>
      <c r="OS35" s="0"/>
      <c r="OT35" s="0"/>
      <c r="OU35" s="0"/>
      <c r="OV35" s="0"/>
      <c r="OW35" s="0"/>
      <c r="OX35" s="0"/>
      <c r="OY35" s="0"/>
      <c r="OZ35" s="0"/>
      <c r="PA35" s="0"/>
      <c r="PB35" s="0"/>
      <c r="PC35" s="0"/>
      <c r="PD35" s="0"/>
      <c r="PE35" s="0"/>
      <c r="PF35" s="0"/>
      <c r="PG35" s="0"/>
      <c r="PH35" s="0"/>
      <c r="PI35" s="0"/>
      <c r="PJ35" s="0"/>
      <c r="PK35" s="0"/>
      <c r="PL35" s="0"/>
      <c r="PM35" s="0"/>
      <c r="PN35" s="0"/>
      <c r="PO35" s="0"/>
      <c r="PP35" s="0"/>
      <c r="PQ35" s="0"/>
      <c r="PR35" s="0"/>
      <c r="PS35" s="0"/>
      <c r="PT35" s="0"/>
      <c r="PU35" s="0"/>
      <c r="PV35" s="0"/>
      <c r="PW35" s="0"/>
      <c r="PX35" s="0"/>
      <c r="PY35" s="0"/>
      <c r="PZ35" s="0"/>
      <c r="QA35" s="0"/>
      <c r="QB35" s="0"/>
      <c r="QC35" s="0"/>
      <c r="QD35" s="0"/>
      <c r="QE35" s="0"/>
      <c r="QF35" s="0"/>
      <c r="QG35" s="0"/>
      <c r="QH35" s="0"/>
      <c r="QI35" s="0"/>
      <c r="QJ35" s="0"/>
      <c r="QK35" s="0"/>
      <c r="QL35" s="0"/>
      <c r="QM35" s="0"/>
      <c r="QN35" s="0"/>
      <c r="QO35" s="0"/>
      <c r="QP35" s="0"/>
      <c r="QQ35" s="0"/>
      <c r="QR35" s="0"/>
      <c r="QS35" s="0"/>
      <c r="QT35" s="0"/>
      <c r="QU35" s="0"/>
      <c r="QV35" s="0"/>
      <c r="QW35" s="0"/>
      <c r="QX35" s="0"/>
      <c r="QY35" s="0"/>
      <c r="QZ35" s="0"/>
      <c r="RA35" s="0"/>
      <c r="RB35" s="0"/>
      <c r="RC35" s="0"/>
      <c r="RD35" s="0"/>
      <c r="RE35" s="0"/>
      <c r="RF35" s="0"/>
      <c r="RG35" s="0"/>
      <c r="RH35" s="0"/>
      <c r="RI35" s="0"/>
      <c r="RJ35" s="0"/>
      <c r="RK35" s="0"/>
      <c r="RL35" s="0"/>
      <c r="RM35" s="0"/>
      <c r="RN35" s="0"/>
      <c r="RO35" s="0"/>
      <c r="RP35" s="0"/>
      <c r="RQ35" s="0"/>
      <c r="RR35" s="0"/>
      <c r="RS35" s="0"/>
      <c r="RT35" s="0"/>
      <c r="RU35" s="0"/>
      <c r="RV35" s="0"/>
      <c r="RW35" s="0"/>
      <c r="RX35" s="0"/>
      <c r="RY35" s="0"/>
      <c r="RZ35" s="0"/>
      <c r="SA35" s="0"/>
      <c r="SB35" s="0"/>
      <c r="SC35" s="0"/>
      <c r="SD35" s="0"/>
      <c r="SE35" s="0"/>
      <c r="SF35" s="0"/>
      <c r="SG35" s="0"/>
      <c r="SH35" s="0"/>
      <c r="SI35" s="0"/>
      <c r="SJ35" s="0"/>
      <c r="SK35" s="0"/>
      <c r="SL35" s="0"/>
      <c r="SM35" s="0"/>
      <c r="SN35" s="0"/>
      <c r="SO35" s="0"/>
      <c r="SP35" s="0"/>
      <c r="SQ35" s="0"/>
      <c r="SR35" s="0"/>
      <c r="SS35" s="0"/>
      <c r="ST35" s="0"/>
      <c r="SU35" s="0"/>
      <c r="SV35" s="0"/>
      <c r="SW35" s="0"/>
      <c r="SX35" s="0"/>
      <c r="SY35" s="0"/>
      <c r="SZ35" s="0"/>
      <c r="TA35" s="0"/>
      <c r="TB35" s="0"/>
      <c r="TC35" s="0"/>
      <c r="TD35" s="0"/>
      <c r="TE35" s="0"/>
      <c r="TF35" s="0"/>
      <c r="TG35" s="0"/>
      <c r="TH35" s="0"/>
      <c r="TI35" s="0"/>
      <c r="TJ35" s="0"/>
      <c r="TK35" s="0"/>
      <c r="TL35" s="0"/>
      <c r="TM35" s="0"/>
      <c r="TN35" s="0"/>
      <c r="TO35" s="0"/>
      <c r="TP35" s="0"/>
      <c r="TQ35" s="0"/>
      <c r="TR35" s="0"/>
      <c r="TS35" s="0"/>
      <c r="TT35" s="0"/>
      <c r="TU35" s="0"/>
      <c r="TV35" s="0"/>
      <c r="TW35" s="0"/>
      <c r="TX35" s="0"/>
      <c r="TY35" s="0"/>
      <c r="TZ35" s="0"/>
      <c r="UA35" s="0"/>
      <c r="UB35" s="0"/>
      <c r="UC35" s="0"/>
      <c r="UD35" s="0"/>
      <c r="UE35" s="0"/>
      <c r="UF35" s="0"/>
      <c r="UG35" s="0"/>
      <c r="UH35" s="0"/>
      <c r="UI35" s="0"/>
      <c r="UJ35" s="0"/>
      <c r="UK35" s="0"/>
      <c r="UL35" s="0"/>
      <c r="UM35" s="0"/>
      <c r="UN35" s="0"/>
      <c r="UO35" s="0"/>
      <c r="UP35" s="0"/>
      <c r="UQ35" s="0"/>
      <c r="UR35" s="0"/>
      <c r="US35" s="0"/>
      <c r="UT35" s="0"/>
      <c r="UU35" s="0"/>
      <c r="UV35" s="0"/>
      <c r="UW35" s="0"/>
      <c r="UX35" s="0"/>
      <c r="UY35" s="0"/>
      <c r="UZ35" s="0"/>
      <c r="VA35" s="0"/>
      <c r="VB35" s="0"/>
      <c r="VC35" s="0"/>
      <c r="VD35" s="0"/>
      <c r="VE35" s="0"/>
      <c r="VF35" s="0"/>
      <c r="VG35" s="0"/>
      <c r="VH35" s="0"/>
      <c r="VI35" s="0"/>
      <c r="VJ35" s="0"/>
      <c r="VK35" s="0"/>
      <c r="VL35" s="0"/>
      <c r="VM35" s="0"/>
      <c r="VN35" s="0"/>
      <c r="VO35" s="0"/>
      <c r="VP35" s="0"/>
      <c r="VQ35" s="0"/>
      <c r="VR35" s="0"/>
      <c r="VS35" s="0"/>
      <c r="VT35" s="0"/>
      <c r="VU35" s="0"/>
      <c r="VV35" s="0"/>
      <c r="VW35" s="0"/>
      <c r="VX35" s="0"/>
      <c r="VY35" s="0"/>
      <c r="VZ35" s="0"/>
      <c r="WA35" s="0"/>
      <c r="WB35" s="0"/>
      <c r="WC35" s="0"/>
      <c r="WD35" s="0"/>
      <c r="WE35" s="0"/>
      <c r="WF35" s="0"/>
      <c r="WG35" s="0"/>
      <c r="WH35" s="0"/>
      <c r="WI35" s="0"/>
      <c r="WJ35" s="0"/>
      <c r="WK35" s="0"/>
      <c r="WL35" s="0"/>
      <c r="WM35" s="0"/>
      <c r="WN35" s="0"/>
      <c r="WO35" s="0"/>
      <c r="WP35" s="0"/>
      <c r="WQ35" s="0"/>
      <c r="WR35" s="0"/>
      <c r="WS35" s="0"/>
      <c r="WT35" s="0"/>
      <c r="WU35" s="0"/>
      <c r="WV35" s="0"/>
      <c r="WW35" s="0"/>
      <c r="WX35" s="0"/>
      <c r="WY35" s="0"/>
      <c r="WZ35" s="0"/>
      <c r="XA35" s="0"/>
      <c r="XB35" s="0"/>
      <c r="XC35" s="0"/>
      <c r="XD35" s="0"/>
      <c r="XE35" s="0"/>
      <c r="XF35" s="0"/>
      <c r="XG35" s="0"/>
      <c r="XH35" s="0"/>
      <c r="XI35" s="0"/>
      <c r="XJ35" s="0"/>
      <c r="XK35" s="0"/>
      <c r="XL35" s="0"/>
      <c r="XM35" s="0"/>
      <c r="XN35" s="0"/>
      <c r="XO35" s="0"/>
      <c r="XP35" s="0"/>
      <c r="XQ35" s="0"/>
      <c r="XR35" s="0"/>
      <c r="XS35" s="0"/>
      <c r="XT35" s="0"/>
      <c r="XU35" s="0"/>
      <c r="XV35" s="0"/>
      <c r="XW35" s="0"/>
      <c r="XX35" s="0"/>
      <c r="XY35" s="0"/>
      <c r="XZ35" s="0"/>
      <c r="YA35" s="0"/>
      <c r="YB35" s="0"/>
      <c r="YC35" s="0"/>
      <c r="YD35" s="0"/>
      <c r="YE35" s="0"/>
      <c r="YF35" s="0"/>
      <c r="YG35" s="0"/>
      <c r="YH35" s="0"/>
      <c r="YI35" s="0"/>
      <c r="YJ35" s="0"/>
      <c r="YK35" s="0"/>
      <c r="YL35" s="0"/>
      <c r="YM35" s="0"/>
      <c r="YN35" s="0"/>
      <c r="YO35" s="0"/>
      <c r="YP35" s="0"/>
      <c r="YQ35" s="0"/>
      <c r="YR35" s="0"/>
      <c r="YS35" s="0"/>
      <c r="YT35" s="0"/>
      <c r="YU35" s="0"/>
      <c r="YV35" s="0"/>
      <c r="YW35" s="0"/>
      <c r="YX35" s="0"/>
      <c r="YY35" s="0"/>
      <c r="YZ35" s="0"/>
      <c r="ZA35" s="0"/>
      <c r="ZB35" s="0"/>
      <c r="ZC35" s="0"/>
      <c r="ZD35" s="0"/>
      <c r="ZE35" s="0"/>
      <c r="ZF35" s="0"/>
      <c r="ZG35" s="0"/>
      <c r="ZH35" s="0"/>
      <c r="ZI35" s="0"/>
      <c r="ZJ35" s="0"/>
      <c r="ZK35" s="0"/>
      <c r="ZL35" s="0"/>
      <c r="ZM35" s="0"/>
      <c r="ZN35" s="0"/>
      <c r="ZO35" s="0"/>
      <c r="ZP35" s="0"/>
      <c r="ZQ35" s="0"/>
      <c r="ZR35" s="0"/>
      <c r="ZS35" s="0"/>
      <c r="ZT35" s="0"/>
      <c r="ZU35" s="0"/>
      <c r="ZV35" s="0"/>
      <c r="ZW35" s="0"/>
      <c r="ZX35" s="0"/>
      <c r="ZY35" s="0"/>
      <c r="ZZ35" s="0"/>
      <c r="AAA35" s="0"/>
      <c r="AAB35" s="0"/>
      <c r="AAC35" s="0"/>
      <c r="AAD35" s="0"/>
      <c r="AAE35" s="0"/>
      <c r="AAF35" s="0"/>
      <c r="AAG35" s="0"/>
      <c r="AAH35" s="0"/>
      <c r="AAI35" s="0"/>
      <c r="AAJ35" s="0"/>
      <c r="AAK35" s="0"/>
      <c r="AAL35" s="0"/>
      <c r="AAM35" s="0"/>
      <c r="AAN35" s="0"/>
      <c r="AAO35" s="0"/>
      <c r="AAP35" s="0"/>
      <c r="AAQ35" s="0"/>
      <c r="AAR35" s="0"/>
      <c r="AAS35" s="0"/>
      <c r="AAT35" s="0"/>
      <c r="AAU35" s="0"/>
      <c r="AAV35" s="0"/>
      <c r="AAW35" s="0"/>
      <c r="AAX35" s="0"/>
      <c r="AAY35" s="0"/>
      <c r="AAZ35" s="0"/>
      <c r="ABA35" s="0"/>
      <c r="ABB35" s="0"/>
      <c r="ABC35" s="0"/>
      <c r="ABD35" s="0"/>
      <c r="ABE35" s="0"/>
      <c r="ABF35" s="0"/>
      <c r="ABG35" s="0"/>
      <c r="ABH35" s="0"/>
      <c r="ABI35" s="0"/>
      <c r="ABJ35" s="0"/>
      <c r="ABK35" s="0"/>
      <c r="ABL35" s="0"/>
      <c r="ABM35" s="0"/>
      <c r="ABN35" s="0"/>
      <c r="ABO35" s="0"/>
      <c r="ABP35" s="0"/>
      <c r="ABQ35" s="0"/>
      <c r="ABR35" s="0"/>
      <c r="ABS35" s="0"/>
      <c r="ABT35" s="0"/>
      <c r="ABU35" s="0"/>
      <c r="ABV35" s="0"/>
      <c r="ABW35" s="0"/>
      <c r="ABX35" s="0"/>
      <c r="ABY35" s="0"/>
      <c r="ABZ35" s="0"/>
      <c r="ACA35" s="0"/>
      <c r="ACB35" s="0"/>
      <c r="ACC35" s="0"/>
      <c r="ACD35" s="0"/>
      <c r="ACE35" s="0"/>
      <c r="ACF35" s="0"/>
      <c r="ACG35" s="0"/>
      <c r="ACH35" s="0"/>
      <c r="ACI35" s="0"/>
      <c r="ACJ35" s="0"/>
      <c r="ACK35" s="0"/>
      <c r="ACL35" s="0"/>
      <c r="ACM35" s="0"/>
      <c r="ACN35" s="0"/>
      <c r="ACO35" s="0"/>
      <c r="ACP35" s="0"/>
      <c r="ACQ35" s="0"/>
      <c r="ACR35" s="0"/>
      <c r="ACS35" s="0"/>
      <c r="ACT35" s="0"/>
      <c r="ACU35" s="0"/>
      <c r="ACV35" s="0"/>
      <c r="ACW35" s="0"/>
      <c r="ACX35" s="0"/>
      <c r="ACY35" s="0"/>
      <c r="ACZ35" s="0"/>
      <c r="ADA35" s="0"/>
      <c r="ADB35" s="0"/>
      <c r="ADC35" s="0"/>
      <c r="ADD35" s="0"/>
      <c r="ADE35" s="0"/>
      <c r="ADF35" s="0"/>
      <c r="ADG35" s="0"/>
      <c r="ADH35" s="0"/>
      <c r="ADI35" s="0"/>
      <c r="ADJ35" s="0"/>
      <c r="ADK35" s="0"/>
      <c r="ADL35" s="0"/>
      <c r="ADM35" s="0"/>
      <c r="ADN35" s="0"/>
      <c r="ADO35" s="0"/>
      <c r="ADP35" s="0"/>
      <c r="ADQ35" s="0"/>
      <c r="ADR35" s="0"/>
      <c r="ADS35" s="0"/>
      <c r="ADT35" s="0"/>
      <c r="ADU35" s="0"/>
      <c r="ADV35" s="0"/>
      <c r="ADW35" s="0"/>
      <c r="ADX35" s="0"/>
      <c r="ADY35" s="0"/>
      <c r="ADZ35" s="0"/>
      <c r="AEA35" s="0"/>
      <c r="AEB35" s="0"/>
      <c r="AEC35" s="0"/>
      <c r="AED35" s="0"/>
      <c r="AEE35" s="0"/>
      <c r="AEF35" s="0"/>
      <c r="AEG35" s="0"/>
      <c r="AEH35" s="0"/>
      <c r="AEI35" s="0"/>
      <c r="AEJ35" s="0"/>
      <c r="AEK35" s="0"/>
      <c r="AEL35" s="0"/>
      <c r="AEM35" s="0"/>
      <c r="AEN35" s="0"/>
      <c r="AEO35" s="0"/>
      <c r="AEP35" s="0"/>
      <c r="AEQ35" s="0"/>
      <c r="AER35" s="0"/>
      <c r="AES35" s="0"/>
      <c r="AET35" s="0"/>
      <c r="AEU35" s="0"/>
      <c r="AEV35" s="0"/>
      <c r="AEW35" s="0"/>
      <c r="AEX35" s="0"/>
      <c r="AEY35" s="0"/>
      <c r="AEZ35" s="0"/>
      <c r="AFA35" s="0"/>
      <c r="AFB35" s="0"/>
      <c r="AFC35" s="0"/>
      <c r="AFD35" s="0"/>
      <c r="AFE35" s="0"/>
      <c r="AFF35" s="0"/>
      <c r="AFG35" s="0"/>
      <c r="AFH35" s="0"/>
      <c r="AFI35" s="0"/>
      <c r="AFJ35" s="0"/>
      <c r="AFK35" s="0"/>
      <c r="AFL35" s="0"/>
      <c r="AFM35" s="0"/>
      <c r="AFN35" s="0"/>
      <c r="AFO35" s="0"/>
      <c r="AFP35" s="0"/>
      <c r="AFQ35" s="0"/>
      <c r="AFR35" s="0"/>
      <c r="AFS35" s="0"/>
      <c r="AFT35" s="0"/>
      <c r="AFU35" s="0"/>
      <c r="AFV35" s="0"/>
      <c r="AFW35" s="0"/>
      <c r="AFX35" s="0"/>
      <c r="AFY35" s="0"/>
      <c r="AFZ35" s="0"/>
      <c r="AGA35" s="0"/>
      <c r="AGB35" s="0"/>
      <c r="AGC35" s="0"/>
      <c r="AGD35" s="0"/>
      <c r="AGE35" s="0"/>
      <c r="AGF35" s="0"/>
      <c r="AGG35" s="0"/>
      <c r="AGH35" s="0"/>
      <c r="AGI35" s="0"/>
      <c r="AGJ35" s="0"/>
      <c r="AGK35" s="0"/>
      <c r="AGL35" s="0"/>
      <c r="AGM35" s="0"/>
      <c r="AGN35" s="0"/>
      <c r="AGO35" s="0"/>
      <c r="AGP35" s="0"/>
      <c r="AGQ35" s="0"/>
      <c r="AGR35" s="0"/>
      <c r="AGS35" s="0"/>
      <c r="AGT35" s="0"/>
      <c r="AGU35" s="0"/>
      <c r="AGV35" s="0"/>
      <c r="AGW35" s="0"/>
      <c r="AGX35" s="0"/>
      <c r="AGY35" s="0"/>
      <c r="AGZ35" s="0"/>
      <c r="AHA35" s="0"/>
      <c r="AHB35" s="0"/>
      <c r="AHC35" s="0"/>
      <c r="AHD35" s="0"/>
      <c r="AHE35" s="0"/>
      <c r="AHF35" s="0"/>
      <c r="AHG35" s="0"/>
      <c r="AHH35" s="0"/>
      <c r="AHI35" s="0"/>
      <c r="AHJ35" s="0"/>
      <c r="AHK35" s="0"/>
      <c r="AHL35" s="0"/>
      <c r="AHM35" s="0"/>
      <c r="AHN35" s="0"/>
      <c r="AHO35" s="0"/>
      <c r="AHP35" s="0"/>
      <c r="AHQ35" s="0"/>
      <c r="AHR35" s="0"/>
      <c r="AHS35" s="0"/>
      <c r="AHT35" s="0"/>
      <c r="AHU35" s="0"/>
      <c r="AHV35" s="0"/>
      <c r="AHW35" s="0"/>
      <c r="AHX35" s="0"/>
      <c r="AHY35" s="0"/>
      <c r="AHZ35" s="0"/>
      <c r="AIA35" s="0"/>
      <c r="AIB35" s="0"/>
      <c r="AIC35" s="0"/>
      <c r="AID35" s="0"/>
      <c r="AIE35" s="0"/>
      <c r="AIF35" s="0"/>
      <c r="AIG35" s="0"/>
      <c r="AIH35" s="0"/>
      <c r="AII35" s="0"/>
      <c r="AIJ35" s="0"/>
      <c r="AIK35" s="0"/>
      <c r="AIL35" s="0"/>
      <c r="AIM35" s="0"/>
      <c r="AIN35" s="0"/>
      <c r="AIO35" s="0"/>
      <c r="AIP35" s="0"/>
      <c r="AIQ35" s="0"/>
      <c r="AIR35" s="0"/>
      <c r="AIS35" s="0"/>
      <c r="AIT35" s="0"/>
      <c r="AIU35" s="0"/>
      <c r="AIV35" s="0"/>
      <c r="AIW35" s="0"/>
      <c r="AIX35" s="0"/>
      <c r="AIY35" s="0"/>
      <c r="AIZ35" s="0"/>
      <c r="AJA35" s="0"/>
      <c r="AJB35" s="0"/>
      <c r="AJC35" s="0"/>
      <c r="AJD35" s="0"/>
      <c r="AJE35" s="0"/>
      <c r="AJF35" s="0"/>
      <c r="AJG35" s="0"/>
      <c r="AJH35" s="0"/>
      <c r="AJI35" s="0"/>
      <c r="AJJ35" s="0"/>
      <c r="AJK35" s="0"/>
      <c r="AJL35" s="0"/>
      <c r="AJM35" s="0"/>
      <c r="AJN35" s="0"/>
      <c r="AJO35" s="0"/>
      <c r="AJP35" s="0"/>
      <c r="AJQ35" s="0"/>
      <c r="AJR35" s="0"/>
      <c r="AJS35" s="0"/>
      <c r="AJT35" s="0"/>
      <c r="AJU35" s="0"/>
      <c r="AJV35" s="0"/>
      <c r="AJW35" s="0"/>
      <c r="AJX35" s="0"/>
      <c r="AJY35" s="0"/>
      <c r="AJZ35" s="0"/>
      <c r="AKA35" s="0"/>
      <c r="AKB35" s="0"/>
      <c r="AKC35" s="0"/>
      <c r="AKD35" s="0"/>
      <c r="AKE35" s="0"/>
      <c r="AKF35" s="0"/>
      <c r="AKG35" s="0"/>
      <c r="AKH35" s="0"/>
      <c r="AKI35" s="0"/>
      <c r="AKJ35" s="0"/>
      <c r="AKK35" s="0"/>
      <c r="AKL35" s="0"/>
      <c r="AKM35" s="0"/>
      <c r="AKN35" s="0"/>
      <c r="AKO35" s="0"/>
      <c r="AKP35" s="0"/>
      <c r="AKQ35" s="0"/>
      <c r="AKR35" s="0"/>
      <c r="AKS35" s="0"/>
      <c r="AKT35" s="0"/>
      <c r="AKU35" s="0"/>
      <c r="AKV35" s="0"/>
      <c r="AKW35" s="0"/>
      <c r="AKX35" s="0"/>
      <c r="AKY35" s="0"/>
      <c r="AKZ35" s="0"/>
      <c r="ALA35" s="0"/>
      <c r="ALB35" s="0"/>
      <c r="ALC35" s="0"/>
      <c r="ALD35" s="0"/>
      <c r="ALE35" s="0"/>
      <c r="ALF35" s="0"/>
      <c r="ALG35" s="0"/>
      <c r="ALH35" s="0"/>
      <c r="ALI35" s="0"/>
      <c r="ALJ35" s="0"/>
      <c r="ALK35" s="0"/>
      <c r="ALL35" s="0"/>
      <c r="ALM35" s="0"/>
      <c r="ALN35" s="0"/>
      <c r="ALO35" s="0"/>
      <c r="ALP35" s="0"/>
      <c r="ALQ35" s="0"/>
      <c r="ALR35" s="0"/>
      <c r="ALS35" s="0"/>
      <c r="ALT35" s="0"/>
      <c r="ALU35" s="0"/>
      <c r="ALV35" s="0"/>
      <c r="ALW35" s="0"/>
      <c r="ALX35" s="0"/>
      <c r="ALY35" s="0"/>
      <c r="ALZ35" s="0"/>
      <c r="AMA35" s="0"/>
      <c r="AMB35" s="0"/>
      <c r="AMC35" s="0"/>
      <c r="AMD35" s="0"/>
      <c r="AME35" s="0"/>
      <c r="AMF35" s="0"/>
      <c r="AMG35" s="0"/>
      <c r="AMH35" s="0"/>
    </row>
    <row r="36" customFormat="false" ht="12" hidden="false" customHeight="true" outlineLevel="0" collapsed="false">
      <c r="A36" s="0"/>
      <c r="B36" s="0"/>
      <c r="C36" s="0"/>
      <c r="D36" s="0"/>
      <c r="E36" s="0"/>
      <c r="F36" s="0"/>
      <c r="G36" s="0"/>
      <c r="H36" s="0"/>
      <c r="I36" s="0"/>
      <c r="J36" s="0"/>
      <c r="K36" s="0"/>
      <c r="L36" s="0"/>
      <c r="M36" s="0"/>
      <c r="N36" s="0"/>
      <c r="O36" s="0"/>
      <c r="P36" s="0"/>
      <c r="Q36" s="0"/>
      <c r="R36" s="0"/>
      <c r="S36" s="0"/>
      <c r="T36" s="0"/>
      <c r="U36" s="0"/>
      <c r="W36" s="172"/>
      <c r="X36" s="27"/>
      <c r="Y36" s="27"/>
      <c r="Z36" s="27"/>
      <c r="AA36" s="0"/>
      <c r="AB36" s="0"/>
      <c r="AC36" s="0"/>
      <c r="AD36" s="0"/>
      <c r="AE36" s="0"/>
      <c r="AF36" s="0"/>
      <c r="AG36" s="0"/>
      <c r="AH36" s="0"/>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c r="GH36" s="0"/>
      <c r="GI36" s="0"/>
      <c r="GJ36" s="0"/>
      <c r="GK36" s="0"/>
      <c r="GL36" s="0"/>
      <c r="GM36" s="0"/>
      <c r="GN36" s="0"/>
      <c r="GO36" s="0"/>
      <c r="GP36" s="0"/>
      <c r="GQ36" s="0"/>
      <c r="GR36" s="0"/>
      <c r="GS36" s="0"/>
      <c r="GT36" s="0"/>
      <c r="GU36" s="0"/>
      <c r="GV36" s="0"/>
      <c r="GW36" s="0"/>
      <c r="GX36" s="0"/>
      <c r="GY36" s="0"/>
      <c r="GZ36" s="0"/>
      <c r="HA36" s="0"/>
      <c r="HB36" s="0"/>
      <c r="HC36" s="0"/>
      <c r="HD36" s="0"/>
      <c r="HE36" s="0"/>
      <c r="HF36" s="0"/>
      <c r="HG36" s="0"/>
      <c r="HH36" s="0"/>
      <c r="HI36" s="0"/>
      <c r="HJ36" s="0"/>
      <c r="HK36" s="0"/>
      <c r="HL36" s="0"/>
      <c r="HM36" s="0"/>
      <c r="HN36" s="0"/>
      <c r="HO36" s="0"/>
      <c r="HP36" s="0"/>
      <c r="HQ36" s="0"/>
      <c r="HR36" s="0"/>
      <c r="HS36" s="0"/>
      <c r="HT36" s="0"/>
      <c r="HU36" s="0"/>
      <c r="HV36" s="0"/>
      <c r="HW36" s="0"/>
      <c r="HX36" s="0"/>
      <c r="HY36" s="0"/>
      <c r="HZ36" s="0"/>
      <c r="IA36" s="0"/>
      <c r="IB36" s="0"/>
      <c r="IC36" s="0"/>
      <c r="ID36" s="0"/>
      <c r="IE36" s="0"/>
      <c r="IF36" s="0"/>
      <c r="IG36" s="0"/>
      <c r="IH36" s="0"/>
      <c r="II36" s="0"/>
      <c r="IJ36" s="0"/>
      <c r="IK36" s="0"/>
      <c r="IL36" s="0"/>
      <c r="IM36" s="0"/>
      <c r="IN36" s="0"/>
      <c r="IO36" s="0"/>
      <c r="IP36" s="0"/>
      <c r="IQ36" s="0"/>
      <c r="IR36" s="0"/>
      <c r="IS36" s="0"/>
      <c r="IT36" s="0"/>
      <c r="IU36" s="0"/>
      <c r="IV36" s="0"/>
      <c r="IW36" s="0"/>
      <c r="IX36" s="0"/>
      <c r="IY36" s="0"/>
      <c r="IZ36" s="0"/>
      <c r="JA36" s="0"/>
      <c r="JB36" s="0"/>
      <c r="JC36" s="0"/>
      <c r="JD36" s="0"/>
      <c r="JE36" s="0"/>
      <c r="JF36" s="0"/>
      <c r="JG36" s="0"/>
      <c r="JH36" s="0"/>
      <c r="JI36" s="0"/>
      <c r="JJ36" s="0"/>
      <c r="JK36" s="0"/>
      <c r="JL36" s="0"/>
      <c r="JM36" s="0"/>
      <c r="JN36" s="0"/>
      <c r="JO36" s="0"/>
      <c r="JP36" s="0"/>
      <c r="JQ36" s="0"/>
      <c r="JR36" s="0"/>
      <c r="JS36" s="0"/>
      <c r="JT36" s="0"/>
      <c r="JU36" s="0"/>
      <c r="JV36" s="0"/>
      <c r="JW36" s="0"/>
      <c r="JX36" s="0"/>
      <c r="JY36" s="0"/>
      <c r="JZ36" s="0"/>
      <c r="KA36" s="0"/>
      <c r="KB36" s="0"/>
      <c r="KC36" s="0"/>
      <c r="KD36" s="0"/>
      <c r="KE36" s="0"/>
      <c r="KF36" s="0"/>
      <c r="KG36" s="0"/>
      <c r="KH36" s="0"/>
      <c r="KI36" s="0"/>
      <c r="KJ36" s="0"/>
      <c r="KK36" s="0"/>
      <c r="KL36" s="0"/>
      <c r="KM36" s="0"/>
      <c r="KN36" s="0"/>
      <c r="KO36" s="0"/>
      <c r="KP36" s="0"/>
      <c r="KQ36" s="0"/>
      <c r="KR36" s="0"/>
      <c r="KS36" s="0"/>
      <c r="KT36" s="0"/>
      <c r="KU36" s="0"/>
      <c r="KV36" s="0"/>
      <c r="KW36" s="0"/>
      <c r="KX36" s="0"/>
      <c r="KY36" s="0"/>
      <c r="KZ36" s="0"/>
      <c r="LA36" s="0"/>
      <c r="LB36" s="0"/>
      <c r="LC36" s="0"/>
      <c r="LD36" s="0"/>
      <c r="LE36" s="0"/>
      <c r="LF36" s="0"/>
      <c r="LG36" s="0"/>
      <c r="LH36" s="0"/>
      <c r="LI36" s="0"/>
      <c r="LJ36" s="0"/>
      <c r="LK36" s="0"/>
      <c r="LL36" s="0"/>
      <c r="LM36" s="0"/>
      <c r="LN36" s="0"/>
      <c r="LO36" s="0"/>
      <c r="LP36" s="0"/>
      <c r="LQ36" s="0"/>
      <c r="LR36" s="0"/>
      <c r="LS36" s="0"/>
      <c r="LT36" s="0"/>
      <c r="LU36" s="0"/>
      <c r="LV36" s="0"/>
      <c r="LW36" s="0"/>
      <c r="LX36" s="0"/>
      <c r="LY36" s="0"/>
      <c r="LZ36" s="0"/>
      <c r="MA36" s="0"/>
      <c r="MB36" s="0"/>
      <c r="MC36" s="0"/>
      <c r="MD36" s="0"/>
      <c r="ME36" s="0"/>
      <c r="MF36" s="0"/>
      <c r="MG36" s="0"/>
      <c r="MH36" s="0"/>
      <c r="MI36" s="0"/>
      <c r="MJ36" s="0"/>
      <c r="MK36" s="0"/>
      <c r="ML36" s="0"/>
      <c r="MM36" s="0"/>
      <c r="MN36" s="0"/>
      <c r="MO36" s="0"/>
      <c r="MP36" s="0"/>
      <c r="MQ36" s="0"/>
      <c r="MR36" s="0"/>
      <c r="MS36" s="0"/>
      <c r="MT36" s="0"/>
      <c r="MU36" s="0"/>
      <c r="MV36" s="0"/>
      <c r="MW36" s="0"/>
      <c r="MX36" s="0"/>
      <c r="MY36" s="0"/>
      <c r="MZ36" s="0"/>
      <c r="NA36" s="0"/>
      <c r="NB36" s="0"/>
      <c r="NC36" s="0"/>
      <c r="ND36" s="0"/>
      <c r="NE36" s="0"/>
      <c r="NF36" s="0"/>
      <c r="NG36" s="0"/>
      <c r="NH36" s="0"/>
      <c r="NI36" s="0"/>
      <c r="NJ36" s="0"/>
      <c r="NK36" s="0"/>
      <c r="NL36" s="0"/>
      <c r="NM36" s="0"/>
      <c r="NN36" s="0"/>
      <c r="NO36" s="0"/>
      <c r="NP36" s="0"/>
      <c r="NQ36" s="0"/>
      <c r="NR36" s="0"/>
      <c r="NS36" s="0"/>
      <c r="NT36" s="0"/>
      <c r="NU36" s="0"/>
      <c r="NV36" s="0"/>
      <c r="NW36" s="0"/>
      <c r="NX36" s="0"/>
      <c r="NY36" s="0"/>
      <c r="NZ36" s="0"/>
      <c r="OA36" s="0"/>
      <c r="OB36" s="0"/>
      <c r="OC36" s="0"/>
      <c r="OD36" s="0"/>
      <c r="OE36" s="0"/>
      <c r="OF36" s="0"/>
      <c r="OG36" s="0"/>
      <c r="OH36" s="0"/>
      <c r="OI36" s="0"/>
      <c r="OJ36" s="0"/>
      <c r="OK36" s="0"/>
      <c r="OL36" s="0"/>
      <c r="OM36" s="0"/>
      <c r="ON36" s="0"/>
      <c r="OO36" s="0"/>
      <c r="OP36" s="0"/>
      <c r="OQ36" s="0"/>
      <c r="OR36" s="0"/>
      <c r="OS36" s="0"/>
      <c r="OT36" s="0"/>
      <c r="OU36" s="0"/>
      <c r="OV36" s="0"/>
      <c r="OW36" s="0"/>
      <c r="OX36" s="0"/>
      <c r="OY36" s="0"/>
      <c r="OZ36" s="0"/>
      <c r="PA36" s="0"/>
      <c r="PB36" s="0"/>
      <c r="PC36" s="0"/>
      <c r="PD36" s="0"/>
      <c r="PE36" s="0"/>
      <c r="PF36" s="0"/>
      <c r="PG36" s="0"/>
      <c r="PH36" s="0"/>
      <c r="PI36" s="0"/>
      <c r="PJ36" s="0"/>
      <c r="PK36" s="0"/>
      <c r="PL36" s="0"/>
      <c r="PM36" s="0"/>
      <c r="PN36" s="0"/>
      <c r="PO36" s="0"/>
      <c r="PP36" s="0"/>
      <c r="PQ36" s="0"/>
      <c r="PR36" s="0"/>
      <c r="PS36" s="0"/>
      <c r="PT36" s="0"/>
      <c r="PU36" s="0"/>
      <c r="PV36" s="0"/>
      <c r="PW36" s="0"/>
      <c r="PX36" s="0"/>
      <c r="PY36" s="0"/>
      <c r="PZ36" s="0"/>
      <c r="QA36" s="0"/>
      <c r="QB36" s="0"/>
      <c r="QC36" s="0"/>
      <c r="QD36" s="0"/>
      <c r="QE36" s="0"/>
      <c r="QF36" s="0"/>
      <c r="QG36" s="0"/>
      <c r="QH36" s="0"/>
      <c r="QI36" s="0"/>
      <c r="QJ36" s="0"/>
      <c r="QK36" s="0"/>
      <c r="QL36" s="0"/>
      <c r="QM36" s="0"/>
      <c r="QN36" s="0"/>
      <c r="QO36" s="0"/>
      <c r="QP36" s="0"/>
      <c r="QQ36" s="0"/>
      <c r="QR36" s="0"/>
      <c r="QS36" s="0"/>
      <c r="QT36" s="0"/>
      <c r="QU36" s="0"/>
      <c r="QV36" s="0"/>
      <c r="QW36" s="0"/>
      <c r="QX36" s="0"/>
      <c r="QY36" s="0"/>
      <c r="QZ36" s="0"/>
      <c r="RA36" s="0"/>
      <c r="RB36" s="0"/>
      <c r="RC36" s="0"/>
      <c r="RD36" s="0"/>
      <c r="RE36" s="0"/>
      <c r="RF36" s="0"/>
      <c r="RG36" s="0"/>
      <c r="RH36" s="0"/>
      <c r="RI36" s="0"/>
      <c r="RJ36" s="0"/>
      <c r="RK36" s="0"/>
      <c r="RL36" s="0"/>
      <c r="RM36" s="0"/>
      <c r="RN36" s="0"/>
      <c r="RO36" s="0"/>
      <c r="RP36" s="0"/>
      <c r="RQ36" s="0"/>
      <c r="RR36" s="0"/>
      <c r="RS36" s="0"/>
      <c r="RT36" s="0"/>
      <c r="RU36" s="0"/>
      <c r="RV36" s="0"/>
      <c r="RW36" s="0"/>
      <c r="RX36" s="0"/>
      <c r="RY36" s="0"/>
      <c r="RZ36" s="0"/>
      <c r="SA36" s="0"/>
      <c r="SB36" s="0"/>
      <c r="SC36" s="0"/>
      <c r="SD36" s="0"/>
      <c r="SE36" s="0"/>
      <c r="SF36" s="0"/>
      <c r="SG36" s="0"/>
      <c r="SH36" s="0"/>
      <c r="SI36" s="0"/>
      <c r="SJ36" s="0"/>
      <c r="SK36" s="0"/>
      <c r="SL36" s="0"/>
      <c r="SM36" s="0"/>
      <c r="SN36" s="0"/>
      <c r="SO36" s="0"/>
      <c r="SP36" s="0"/>
      <c r="SQ36" s="0"/>
      <c r="SR36" s="0"/>
      <c r="SS36" s="0"/>
      <c r="ST36" s="0"/>
      <c r="SU36" s="0"/>
      <c r="SV36" s="0"/>
      <c r="SW36" s="0"/>
      <c r="SX36" s="0"/>
      <c r="SY36" s="0"/>
      <c r="SZ36" s="0"/>
      <c r="TA36" s="0"/>
      <c r="TB36" s="0"/>
      <c r="TC36" s="0"/>
      <c r="TD36" s="0"/>
      <c r="TE36" s="0"/>
      <c r="TF36" s="0"/>
      <c r="TG36" s="0"/>
      <c r="TH36" s="0"/>
      <c r="TI36" s="0"/>
      <c r="TJ36" s="0"/>
      <c r="TK36" s="0"/>
      <c r="TL36" s="0"/>
      <c r="TM36" s="0"/>
      <c r="TN36" s="0"/>
      <c r="TO36" s="0"/>
      <c r="TP36" s="0"/>
      <c r="TQ36" s="0"/>
      <c r="TR36" s="0"/>
      <c r="TS36" s="0"/>
      <c r="TT36" s="0"/>
      <c r="TU36" s="0"/>
      <c r="TV36" s="0"/>
      <c r="TW36" s="0"/>
      <c r="TX36" s="0"/>
      <c r="TY36" s="0"/>
      <c r="TZ36" s="0"/>
      <c r="UA36" s="0"/>
      <c r="UB36" s="0"/>
      <c r="UC36" s="0"/>
      <c r="UD36" s="0"/>
      <c r="UE36" s="0"/>
      <c r="UF36" s="0"/>
      <c r="UG36" s="0"/>
      <c r="UH36" s="0"/>
      <c r="UI36" s="0"/>
      <c r="UJ36" s="0"/>
      <c r="UK36" s="0"/>
      <c r="UL36" s="0"/>
      <c r="UM36" s="0"/>
      <c r="UN36" s="0"/>
      <c r="UO36" s="0"/>
      <c r="UP36" s="0"/>
      <c r="UQ36" s="0"/>
      <c r="UR36" s="0"/>
      <c r="US36" s="0"/>
      <c r="UT36" s="0"/>
      <c r="UU36" s="0"/>
      <c r="UV36" s="0"/>
      <c r="UW36" s="0"/>
      <c r="UX36" s="0"/>
      <c r="UY36" s="0"/>
      <c r="UZ36" s="0"/>
      <c r="VA36" s="0"/>
      <c r="VB36" s="0"/>
      <c r="VC36" s="0"/>
      <c r="VD36" s="0"/>
      <c r="VE36" s="0"/>
      <c r="VF36" s="0"/>
      <c r="VG36" s="0"/>
      <c r="VH36" s="0"/>
      <c r="VI36" s="0"/>
      <c r="VJ36" s="0"/>
      <c r="VK36" s="0"/>
      <c r="VL36" s="0"/>
      <c r="VM36" s="0"/>
      <c r="VN36" s="0"/>
      <c r="VO36" s="0"/>
      <c r="VP36" s="0"/>
      <c r="VQ36" s="0"/>
      <c r="VR36" s="0"/>
      <c r="VS36" s="0"/>
      <c r="VT36" s="0"/>
      <c r="VU36" s="0"/>
      <c r="VV36" s="0"/>
      <c r="VW36" s="0"/>
      <c r="VX36" s="0"/>
      <c r="VY36" s="0"/>
      <c r="VZ36" s="0"/>
      <c r="WA36" s="0"/>
      <c r="WB36" s="0"/>
      <c r="WC36" s="0"/>
      <c r="WD36" s="0"/>
      <c r="WE36" s="0"/>
      <c r="WF36" s="0"/>
      <c r="WG36" s="0"/>
      <c r="WH36" s="0"/>
      <c r="WI36" s="0"/>
      <c r="WJ36" s="0"/>
      <c r="WK36" s="0"/>
      <c r="WL36" s="0"/>
      <c r="WM36" s="0"/>
      <c r="WN36" s="0"/>
      <c r="WO36" s="0"/>
      <c r="WP36" s="0"/>
      <c r="WQ36" s="0"/>
      <c r="WR36" s="0"/>
      <c r="WS36" s="0"/>
      <c r="WT36" s="0"/>
      <c r="WU36" s="0"/>
      <c r="WV36" s="0"/>
      <c r="WW36" s="0"/>
      <c r="WX36" s="0"/>
      <c r="WY36" s="0"/>
      <c r="WZ36" s="0"/>
      <c r="XA36" s="0"/>
      <c r="XB36" s="0"/>
      <c r="XC36" s="0"/>
      <c r="XD36" s="0"/>
      <c r="XE36" s="0"/>
      <c r="XF36" s="0"/>
      <c r="XG36" s="0"/>
      <c r="XH36" s="0"/>
      <c r="XI36" s="0"/>
      <c r="XJ36" s="0"/>
      <c r="XK36" s="0"/>
      <c r="XL36" s="0"/>
      <c r="XM36" s="0"/>
      <c r="XN36" s="0"/>
      <c r="XO36" s="0"/>
      <c r="XP36" s="0"/>
      <c r="XQ36" s="0"/>
      <c r="XR36" s="0"/>
      <c r="XS36" s="0"/>
      <c r="XT36" s="0"/>
      <c r="XU36" s="0"/>
      <c r="XV36" s="0"/>
      <c r="XW36" s="0"/>
      <c r="XX36" s="0"/>
      <c r="XY36" s="0"/>
      <c r="XZ36" s="0"/>
      <c r="YA36" s="0"/>
      <c r="YB36" s="0"/>
      <c r="YC36" s="0"/>
      <c r="YD36" s="0"/>
      <c r="YE36" s="0"/>
      <c r="YF36" s="0"/>
      <c r="YG36" s="0"/>
      <c r="YH36" s="0"/>
      <c r="YI36" s="0"/>
      <c r="YJ36" s="0"/>
      <c r="YK36" s="0"/>
      <c r="YL36" s="0"/>
      <c r="YM36" s="0"/>
      <c r="YN36" s="0"/>
      <c r="YO36" s="0"/>
      <c r="YP36" s="0"/>
      <c r="YQ36" s="0"/>
      <c r="YR36" s="0"/>
      <c r="YS36" s="0"/>
      <c r="YT36" s="0"/>
      <c r="YU36" s="0"/>
      <c r="YV36" s="0"/>
      <c r="YW36" s="0"/>
      <c r="YX36" s="0"/>
      <c r="YY36" s="0"/>
      <c r="YZ36" s="0"/>
      <c r="ZA36" s="0"/>
      <c r="ZB36" s="0"/>
      <c r="ZC36" s="0"/>
      <c r="ZD36" s="0"/>
      <c r="ZE36" s="0"/>
      <c r="ZF36" s="0"/>
      <c r="ZG36" s="0"/>
      <c r="ZH36" s="0"/>
      <c r="ZI36" s="0"/>
      <c r="ZJ36" s="0"/>
      <c r="ZK36" s="0"/>
      <c r="ZL36" s="0"/>
      <c r="ZM36" s="0"/>
      <c r="ZN36" s="0"/>
      <c r="ZO36" s="0"/>
      <c r="ZP36" s="0"/>
      <c r="ZQ36" s="0"/>
      <c r="ZR36" s="0"/>
      <c r="ZS36" s="0"/>
      <c r="ZT36" s="0"/>
      <c r="ZU36" s="0"/>
      <c r="ZV36" s="0"/>
      <c r="ZW36" s="0"/>
      <c r="ZX36" s="0"/>
      <c r="ZY36" s="0"/>
      <c r="ZZ36" s="0"/>
      <c r="AAA36" s="0"/>
      <c r="AAB36" s="0"/>
      <c r="AAC36" s="0"/>
      <c r="AAD36" s="0"/>
      <c r="AAE36" s="0"/>
      <c r="AAF36" s="0"/>
      <c r="AAG36" s="0"/>
      <c r="AAH36" s="0"/>
      <c r="AAI36" s="0"/>
      <c r="AAJ36" s="0"/>
      <c r="AAK36" s="0"/>
      <c r="AAL36" s="0"/>
      <c r="AAM36" s="0"/>
      <c r="AAN36" s="0"/>
      <c r="AAO36" s="0"/>
      <c r="AAP36" s="0"/>
      <c r="AAQ36" s="0"/>
      <c r="AAR36" s="0"/>
      <c r="AAS36" s="0"/>
      <c r="AAT36" s="0"/>
      <c r="AAU36" s="0"/>
      <c r="AAV36" s="0"/>
      <c r="AAW36" s="0"/>
      <c r="AAX36" s="0"/>
      <c r="AAY36" s="0"/>
      <c r="AAZ36" s="0"/>
      <c r="ABA36" s="0"/>
      <c r="ABB36" s="0"/>
      <c r="ABC36" s="0"/>
      <c r="ABD36" s="0"/>
      <c r="ABE36" s="0"/>
      <c r="ABF36" s="0"/>
      <c r="ABG36" s="0"/>
      <c r="ABH36" s="0"/>
      <c r="ABI36" s="0"/>
      <c r="ABJ36" s="0"/>
      <c r="ABK36" s="0"/>
      <c r="ABL36" s="0"/>
      <c r="ABM36" s="0"/>
      <c r="ABN36" s="0"/>
      <c r="ABO36" s="0"/>
      <c r="ABP36" s="0"/>
      <c r="ABQ36" s="0"/>
      <c r="ABR36" s="0"/>
      <c r="ABS36" s="0"/>
      <c r="ABT36" s="0"/>
      <c r="ABU36" s="0"/>
      <c r="ABV36" s="0"/>
      <c r="ABW36" s="0"/>
      <c r="ABX36" s="0"/>
      <c r="ABY36" s="0"/>
      <c r="ABZ36" s="0"/>
      <c r="ACA36" s="0"/>
      <c r="ACB36" s="0"/>
      <c r="ACC36" s="0"/>
      <c r="ACD36" s="0"/>
      <c r="ACE36" s="0"/>
      <c r="ACF36" s="0"/>
      <c r="ACG36" s="0"/>
      <c r="ACH36" s="0"/>
      <c r="ACI36" s="0"/>
      <c r="ACJ36" s="0"/>
      <c r="ACK36" s="0"/>
      <c r="ACL36" s="0"/>
      <c r="ACM36" s="0"/>
      <c r="ACN36" s="0"/>
      <c r="ACO36" s="0"/>
      <c r="ACP36" s="0"/>
      <c r="ACQ36" s="0"/>
      <c r="ACR36" s="0"/>
      <c r="ACS36" s="0"/>
      <c r="ACT36" s="0"/>
      <c r="ACU36" s="0"/>
      <c r="ACV36" s="0"/>
      <c r="ACW36" s="0"/>
      <c r="ACX36" s="0"/>
      <c r="ACY36" s="0"/>
      <c r="ACZ36" s="0"/>
      <c r="ADA36" s="0"/>
      <c r="ADB36" s="0"/>
      <c r="ADC36" s="0"/>
      <c r="ADD36" s="0"/>
      <c r="ADE36" s="0"/>
      <c r="ADF36" s="0"/>
      <c r="ADG36" s="0"/>
      <c r="ADH36" s="0"/>
      <c r="ADI36" s="0"/>
      <c r="ADJ36" s="0"/>
      <c r="ADK36" s="0"/>
      <c r="ADL36" s="0"/>
      <c r="ADM36" s="0"/>
      <c r="ADN36" s="0"/>
      <c r="ADO36" s="0"/>
      <c r="ADP36" s="0"/>
      <c r="ADQ36" s="0"/>
      <c r="ADR36" s="0"/>
      <c r="ADS36" s="0"/>
      <c r="ADT36" s="0"/>
      <c r="ADU36" s="0"/>
      <c r="ADV36" s="0"/>
      <c r="ADW36" s="0"/>
      <c r="ADX36" s="0"/>
      <c r="ADY36" s="0"/>
      <c r="ADZ36" s="0"/>
      <c r="AEA36" s="0"/>
      <c r="AEB36" s="0"/>
      <c r="AEC36" s="0"/>
      <c r="AED36" s="0"/>
      <c r="AEE36" s="0"/>
      <c r="AEF36" s="0"/>
      <c r="AEG36" s="0"/>
      <c r="AEH36" s="0"/>
      <c r="AEI36" s="0"/>
      <c r="AEJ36" s="0"/>
      <c r="AEK36" s="0"/>
      <c r="AEL36" s="0"/>
      <c r="AEM36" s="0"/>
      <c r="AEN36" s="0"/>
      <c r="AEO36" s="0"/>
      <c r="AEP36" s="0"/>
      <c r="AEQ36" s="0"/>
      <c r="AER36" s="0"/>
      <c r="AES36" s="0"/>
      <c r="AET36" s="0"/>
      <c r="AEU36" s="0"/>
      <c r="AEV36" s="0"/>
      <c r="AEW36" s="0"/>
      <c r="AEX36" s="0"/>
      <c r="AEY36" s="0"/>
      <c r="AEZ36" s="0"/>
      <c r="AFA36" s="0"/>
      <c r="AFB36" s="0"/>
      <c r="AFC36" s="0"/>
      <c r="AFD36" s="0"/>
      <c r="AFE36" s="0"/>
      <c r="AFF36" s="0"/>
      <c r="AFG36" s="0"/>
      <c r="AFH36" s="0"/>
      <c r="AFI36" s="0"/>
      <c r="AFJ36" s="0"/>
      <c r="AFK36" s="0"/>
      <c r="AFL36" s="0"/>
      <c r="AFM36" s="0"/>
      <c r="AFN36" s="0"/>
      <c r="AFO36" s="0"/>
      <c r="AFP36" s="0"/>
      <c r="AFQ36" s="0"/>
      <c r="AFR36" s="0"/>
      <c r="AFS36" s="0"/>
      <c r="AFT36" s="0"/>
      <c r="AFU36" s="0"/>
      <c r="AFV36" s="0"/>
      <c r="AFW36" s="0"/>
      <c r="AFX36" s="0"/>
      <c r="AFY36" s="0"/>
      <c r="AFZ36" s="0"/>
      <c r="AGA36" s="0"/>
      <c r="AGB36" s="0"/>
      <c r="AGC36" s="0"/>
      <c r="AGD36" s="0"/>
      <c r="AGE36" s="0"/>
      <c r="AGF36" s="0"/>
      <c r="AGG36" s="0"/>
      <c r="AGH36" s="0"/>
      <c r="AGI36" s="0"/>
      <c r="AGJ36" s="0"/>
      <c r="AGK36" s="0"/>
      <c r="AGL36" s="0"/>
      <c r="AGM36" s="0"/>
      <c r="AGN36" s="0"/>
      <c r="AGO36" s="0"/>
      <c r="AGP36" s="0"/>
      <c r="AGQ36" s="0"/>
      <c r="AGR36" s="0"/>
      <c r="AGS36" s="0"/>
      <c r="AGT36" s="0"/>
      <c r="AGU36" s="0"/>
      <c r="AGV36" s="0"/>
      <c r="AGW36" s="0"/>
      <c r="AGX36" s="0"/>
      <c r="AGY36" s="0"/>
      <c r="AGZ36" s="0"/>
      <c r="AHA36" s="0"/>
      <c r="AHB36" s="0"/>
      <c r="AHC36" s="0"/>
      <c r="AHD36" s="0"/>
      <c r="AHE36" s="0"/>
      <c r="AHF36" s="0"/>
      <c r="AHG36" s="0"/>
      <c r="AHH36" s="0"/>
      <c r="AHI36" s="0"/>
      <c r="AHJ36" s="0"/>
      <c r="AHK36" s="0"/>
      <c r="AHL36" s="0"/>
      <c r="AHM36" s="0"/>
      <c r="AHN36" s="0"/>
      <c r="AHO36" s="0"/>
      <c r="AHP36" s="0"/>
      <c r="AHQ36" s="0"/>
      <c r="AHR36" s="0"/>
      <c r="AHS36" s="0"/>
      <c r="AHT36" s="0"/>
      <c r="AHU36" s="0"/>
      <c r="AHV36" s="0"/>
      <c r="AHW36" s="0"/>
      <c r="AHX36" s="0"/>
      <c r="AHY36" s="0"/>
      <c r="AHZ36" s="0"/>
      <c r="AIA36" s="0"/>
      <c r="AIB36" s="0"/>
      <c r="AIC36" s="0"/>
      <c r="AID36" s="0"/>
      <c r="AIE36" s="0"/>
      <c r="AIF36" s="0"/>
      <c r="AIG36" s="0"/>
      <c r="AIH36" s="0"/>
      <c r="AII36" s="0"/>
      <c r="AIJ36" s="0"/>
      <c r="AIK36" s="0"/>
      <c r="AIL36" s="0"/>
      <c r="AIM36" s="0"/>
      <c r="AIN36" s="0"/>
      <c r="AIO36" s="0"/>
      <c r="AIP36" s="0"/>
      <c r="AIQ36" s="0"/>
      <c r="AIR36" s="0"/>
      <c r="AIS36" s="0"/>
      <c r="AIT36" s="0"/>
      <c r="AIU36" s="0"/>
      <c r="AIV36" s="0"/>
      <c r="AIW36" s="0"/>
      <c r="AIX36" s="0"/>
      <c r="AIY36" s="0"/>
      <c r="AIZ36" s="0"/>
      <c r="AJA36" s="0"/>
      <c r="AJB36" s="0"/>
      <c r="AJC36" s="0"/>
      <c r="AJD36" s="0"/>
      <c r="AJE36" s="0"/>
      <c r="AJF36" s="0"/>
      <c r="AJG36" s="0"/>
      <c r="AJH36" s="0"/>
      <c r="AJI36" s="0"/>
      <c r="AJJ36" s="0"/>
      <c r="AJK36" s="0"/>
      <c r="AJL36" s="0"/>
      <c r="AJM36" s="0"/>
      <c r="AJN36" s="0"/>
      <c r="AJO36" s="0"/>
      <c r="AJP36" s="0"/>
      <c r="AJQ36" s="0"/>
      <c r="AJR36" s="0"/>
      <c r="AJS36" s="0"/>
      <c r="AJT36" s="0"/>
      <c r="AJU36" s="0"/>
      <c r="AJV36" s="0"/>
      <c r="AJW36" s="0"/>
      <c r="AJX36" s="0"/>
      <c r="AJY36" s="0"/>
      <c r="AJZ36" s="0"/>
      <c r="AKA36" s="0"/>
      <c r="AKB36" s="0"/>
      <c r="AKC36" s="0"/>
      <c r="AKD36" s="0"/>
      <c r="AKE36" s="0"/>
      <c r="AKF36" s="0"/>
      <c r="AKG36" s="0"/>
      <c r="AKH36" s="0"/>
      <c r="AKI36" s="0"/>
      <c r="AKJ36" s="0"/>
      <c r="AKK36" s="0"/>
      <c r="AKL36" s="0"/>
      <c r="AKM36" s="0"/>
      <c r="AKN36" s="0"/>
      <c r="AKO36" s="0"/>
      <c r="AKP36" s="0"/>
      <c r="AKQ36" s="0"/>
      <c r="AKR36" s="0"/>
      <c r="AKS36" s="0"/>
      <c r="AKT36" s="0"/>
      <c r="AKU36" s="0"/>
      <c r="AKV36" s="0"/>
      <c r="AKW36" s="0"/>
      <c r="AKX36" s="0"/>
      <c r="AKY36" s="0"/>
      <c r="AKZ36" s="0"/>
      <c r="ALA36" s="0"/>
      <c r="ALB36" s="0"/>
      <c r="ALC36" s="0"/>
      <c r="ALD36" s="0"/>
      <c r="ALE36" s="0"/>
      <c r="ALF36" s="0"/>
      <c r="ALG36" s="0"/>
      <c r="ALH36" s="0"/>
      <c r="ALI36" s="0"/>
      <c r="ALJ36" s="0"/>
      <c r="ALK36" s="0"/>
      <c r="ALL36" s="0"/>
      <c r="ALM36" s="0"/>
      <c r="ALN36" s="0"/>
      <c r="ALO36" s="0"/>
      <c r="ALP36" s="0"/>
      <c r="ALQ36" s="0"/>
      <c r="ALR36" s="0"/>
      <c r="ALS36" s="0"/>
      <c r="ALT36" s="0"/>
      <c r="ALU36" s="0"/>
      <c r="ALV36" s="0"/>
      <c r="ALW36" s="0"/>
      <c r="ALX36" s="0"/>
      <c r="ALY36" s="0"/>
      <c r="ALZ36" s="0"/>
      <c r="AMA36" s="0"/>
      <c r="AMB36" s="0"/>
      <c r="AMC36" s="0"/>
      <c r="AMD36" s="0"/>
      <c r="AME36" s="0"/>
      <c r="AMF36" s="0"/>
      <c r="AMG36" s="0"/>
      <c r="AMH36" s="0"/>
    </row>
    <row r="37" customFormat="false" ht="14.4" hidden="false" customHeight="true" outlineLevel="0" collapsed="false">
      <c r="A37" s="0"/>
      <c r="B37" s="0"/>
      <c r="C37" s="0"/>
      <c r="D37" s="0"/>
      <c r="E37" s="0"/>
      <c r="F37" s="0"/>
      <c r="G37" s="0"/>
      <c r="H37" s="0"/>
      <c r="I37" s="0"/>
      <c r="J37" s="0"/>
      <c r="K37" s="0"/>
      <c r="L37" s="0"/>
      <c r="M37" s="0"/>
      <c r="N37" s="0"/>
      <c r="O37" s="0"/>
      <c r="P37" s="0"/>
      <c r="Q37" s="0"/>
      <c r="R37" s="0"/>
      <c r="S37" s="0"/>
      <c r="T37" s="0"/>
      <c r="U37" s="0"/>
      <c r="W37" s="0"/>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row>
    <row r="38" customFormat="false" ht="7.9" hidden="false" customHeight="true" outlineLevel="0" collapsed="false">
      <c r="A38" s="0"/>
      <c r="B38" s="0"/>
      <c r="C38" s="0"/>
      <c r="D38" s="0"/>
      <c r="E38" s="0"/>
      <c r="F38" s="0"/>
      <c r="G38" s="0"/>
      <c r="H38" s="0"/>
      <c r="I38" s="0"/>
      <c r="J38" s="0"/>
      <c r="K38" s="0"/>
      <c r="L38" s="0"/>
      <c r="M38" s="0"/>
      <c r="N38" s="0"/>
      <c r="O38" s="0"/>
      <c r="P38" s="0"/>
      <c r="Q38" s="0"/>
      <c r="R38" s="0"/>
      <c r="S38" s="0"/>
      <c r="T38" s="0"/>
      <c r="U38" s="0"/>
      <c r="W38" s="0"/>
      <c r="X38" s="0"/>
      <c r="Y38" s="0"/>
      <c r="Z38" s="0"/>
      <c r="AA38" s="0"/>
      <c r="AB38" s="0"/>
      <c r="AC38" s="0"/>
      <c r="AD38" s="0"/>
      <c r="AE38" s="0"/>
      <c r="AF38" s="0"/>
      <c r="AG38" s="0"/>
      <c r="AH38" s="0"/>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c r="GH38" s="0"/>
      <c r="GI38" s="0"/>
      <c r="GJ38" s="0"/>
      <c r="GK38" s="0"/>
      <c r="GL38" s="0"/>
      <c r="GM38" s="0"/>
      <c r="GN38" s="0"/>
      <c r="GO38" s="0"/>
      <c r="GP38" s="0"/>
      <c r="GQ38" s="0"/>
      <c r="GR38" s="0"/>
      <c r="GS38" s="0"/>
      <c r="GT38" s="0"/>
      <c r="GU38" s="0"/>
      <c r="GV38" s="0"/>
      <c r="GW38" s="0"/>
      <c r="GX38" s="0"/>
      <c r="GY38" s="0"/>
      <c r="GZ38" s="0"/>
      <c r="HA38" s="0"/>
      <c r="HB38" s="0"/>
      <c r="HC38" s="0"/>
      <c r="HD38" s="0"/>
      <c r="HE38" s="0"/>
      <c r="HF38" s="0"/>
      <c r="HG38" s="0"/>
      <c r="HH38" s="0"/>
      <c r="HI38" s="0"/>
      <c r="HJ38" s="0"/>
      <c r="HK38" s="0"/>
      <c r="HL38" s="0"/>
      <c r="HM38" s="0"/>
      <c r="HN38" s="0"/>
      <c r="HO38" s="0"/>
      <c r="HP38" s="0"/>
      <c r="HQ38" s="0"/>
      <c r="HR38" s="0"/>
      <c r="HS38" s="0"/>
      <c r="HT38" s="0"/>
      <c r="HU38" s="0"/>
      <c r="HV38" s="0"/>
      <c r="HW38" s="0"/>
      <c r="HX38" s="0"/>
      <c r="HY38" s="0"/>
      <c r="HZ38" s="0"/>
      <c r="IA38" s="0"/>
      <c r="IB38" s="0"/>
      <c r="IC38" s="0"/>
      <c r="ID38" s="0"/>
      <c r="IE38" s="0"/>
      <c r="IF38" s="0"/>
      <c r="IG38" s="0"/>
      <c r="IH38" s="0"/>
      <c r="II38" s="0"/>
      <c r="IJ38" s="0"/>
      <c r="IK38" s="0"/>
      <c r="IL38" s="0"/>
      <c r="IM38" s="0"/>
      <c r="IN38" s="0"/>
      <c r="IO38" s="0"/>
      <c r="IP38" s="0"/>
      <c r="IQ38" s="0"/>
      <c r="IR38" s="0"/>
      <c r="IS38" s="0"/>
      <c r="IT38" s="0"/>
      <c r="IU38" s="0"/>
      <c r="IV38" s="0"/>
      <c r="IW38" s="0"/>
      <c r="IX38" s="0"/>
      <c r="IY38" s="0"/>
      <c r="IZ38" s="0"/>
      <c r="JA38" s="0"/>
      <c r="JB38" s="0"/>
      <c r="JC38" s="0"/>
      <c r="JD38" s="0"/>
      <c r="JE38" s="0"/>
      <c r="JF38" s="0"/>
      <c r="JG38" s="0"/>
      <c r="JH38" s="0"/>
      <c r="JI38" s="0"/>
      <c r="JJ38" s="0"/>
      <c r="JK38" s="0"/>
      <c r="JL38" s="0"/>
      <c r="JM38" s="0"/>
      <c r="JN38" s="0"/>
      <c r="JO38" s="0"/>
      <c r="JP38" s="0"/>
      <c r="JQ38" s="0"/>
      <c r="JR38" s="0"/>
      <c r="JS38" s="0"/>
      <c r="JT38" s="0"/>
      <c r="JU38" s="0"/>
      <c r="JV38" s="0"/>
      <c r="JW38" s="0"/>
      <c r="JX38" s="0"/>
      <c r="JY38" s="0"/>
      <c r="JZ38" s="0"/>
      <c r="KA38" s="0"/>
      <c r="KB38" s="0"/>
      <c r="KC38" s="0"/>
      <c r="KD38" s="0"/>
      <c r="KE38" s="0"/>
      <c r="KF38" s="0"/>
      <c r="KG38" s="0"/>
      <c r="KH38" s="0"/>
      <c r="KI38" s="0"/>
      <c r="KJ38" s="0"/>
      <c r="KK38" s="0"/>
      <c r="KL38" s="0"/>
      <c r="KM38" s="0"/>
      <c r="KN38" s="0"/>
      <c r="KO38" s="0"/>
      <c r="KP38" s="0"/>
      <c r="KQ38" s="0"/>
      <c r="KR38" s="0"/>
      <c r="KS38" s="0"/>
      <c r="KT38" s="0"/>
      <c r="KU38" s="0"/>
      <c r="KV38" s="0"/>
      <c r="KW38" s="0"/>
      <c r="KX38" s="0"/>
      <c r="KY38" s="0"/>
      <c r="KZ38" s="0"/>
      <c r="LA38" s="0"/>
      <c r="LB38" s="0"/>
      <c r="LC38" s="0"/>
      <c r="LD38" s="0"/>
      <c r="LE38" s="0"/>
      <c r="LF38" s="0"/>
      <c r="LG38" s="0"/>
      <c r="LH38" s="0"/>
      <c r="LI38" s="0"/>
      <c r="LJ38" s="0"/>
      <c r="LK38" s="0"/>
      <c r="LL38" s="0"/>
      <c r="LM38" s="0"/>
      <c r="LN38" s="0"/>
      <c r="LO38" s="0"/>
      <c r="LP38" s="0"/>
      <c r="LQ38" s="0"/>
      <c r="LR38" s="0"/>
      <c r="LS38" s="0"/>
      <c r="LT38" s="0"/>
      <c r="LU38" s="0"/>
      <c r="LV38" s="0"/>
      <c r="LW38" s="0"/>
      <c r="LX38" s="0"/>
      <c r="LY38" s="0"/>
      <c r="LZ38" s="0"/>
      <c r="MA38" s="0"/>
      <c r="MB38" s="0"/>
      <c r="MC38" s="0"/>
      <c r="MD38" s="0"/>
      <c r="ME38" s="0"/>
      <c r="MF38" s="0"/>
      <c r="MG38" s="0"/>
      <c r="MH38" s="0"/>
      <c r="MI38" s="0"/>
      <c r="MJ38" s="0"/>
      <c r="MK38" s="0"/>
      <c r="ML38" s="0"/>
      <c r="MM38" s="0"/>
      <c r="MN38" s="0"/>
      <c r="MO38" s="0"/>
      <c r="MP38" s="0"/>
      <c r="MQ38" s="0"/>
      <c r="MR38" s="0"/>
      <c r="MS38" s="0"/>
      <c r="MT38" s="0"/>
      <c r="MU38" s="0"/>
      <c r="MV38" s="0"/>
      <c r="MW38" s="0"/>
      <c r="MX38" s="0"/>
      <c r="MY38" s="0"/>
      <c r="MZ38" s="0"/>
      <c r="NA38" s="0"/>
      <c r="NB38" s="0"/>
      <c r="NC38" s="0"/>
      <c r="ND38" s="0"/>
      <c r="NE38" s="0"/>
      <c r="NF38" s="0"/>
      <c r="NG38" s="0"/>
      <c r="NH38" s="0"/>
      <c r="NI38" s="0"/>
      <c r="NJ38" s="0"/>
      <c r="NK38" s="0"/>
      <c r="NL38" s="0"/>
      <c r="NM38" s="0"/>
      <c r="NN38" s="0"/>
      <c r="NO38" s="0"/>
      <c r="NP38" s="0"/>
      <c r="NQ38" s="0"/>
      <c r="NR38" s="0"/>
      <c r="NS38" s="0"/>
      <c r="NT38" s="0"/>
      <c r="NU38" s="0"/>
      <c r="NV38" s="0"/>
      <c r="NW38" s="0"/>
      <c r="NX38" s="0"/>
      <c r="NY38" s="0"/>
      <c r="NZ38" s="0"/>
      <c r="OA38" s="0"/>
      <c r="OB38" s="0"/>
      <c r="OC38" s="0"/>
      <c r="OD38" s="0"/>
      <c r="OE38" s="0"/>
      <c r="OF38" s="0"/>
      <c r="OG38" s="0"/>
      <c r="OH38" s="0"/>
      <c r="OI38" s="0"/>
      <c r="OJ38" s="0"/>
      <c r="OK38" s="0"/>
      <c r="OL38" s="0"/>
      <c r="OM38" s="0"/>
      <c r="ON38" s="0"/>
      <c r="OO38" s="0"/>
      <c r="OP38" s="0"/>
      <c r="OQ38" s="0"/>
      <c r="OR38" s="0"/>
      <c r="OS38" s="0"/>
      <c r="OT38" s="0"/>
      <c r="OU38" s="0"/>
      <c r="OV38" s="0"/>
      <c r="OW38" s="0"/>
      <c r="OX38" s="0"/>
      <c r="OY38" s="0"/>
      <c r="OZ38" s="0"/>
      <c r="PA38" s="0"/>
      <c r="PB38" s="0"/>
      <c r="PC38" s="0"/>
      <c r="PD38" s="0"/>
      <c r="PE38" s="0"/>
      <c r="PF38" s="0"/>
      <c r="PG38" s="0"/>
      <c r="PH38" s="0"/>
      <c r="PI38" s="0"/>
      <c r="PJ38" s="0"/>
      <c r="PK38" s="0"/>
      <c r="PL38" s="0"/>
      <c r="PM38" s="0"/>
      <c r="PN38" s="0"/>
      <c r="PO38" s="0"/>
      <c r="PP38" s="0"/>
      <c r="PQ38" s="0"/>
      <c r="PR38" s="0"/>
      <c r="PS38" s="0"/>
      <c r="PT38" s="0"/>
      <c r="PU38" s="0"/>
      <c r="PV38" s="0"/>
      <c r="PW38" s="0"/>
      <c r="PX38" s="0"/>
      <c r="PY38" s="0"/>
      <c r="PZ38" s="0"/>
      <c r="QA38" s="0"/>
      <c r="QB38" s="0"/>
      <c r="QC38" s="0"/>
      <c r="QD38" s="0"/>
      <c r="QE38" s="0"/>
      <c r="QF38" s="0"/>
      <c r="QG38" s="0"/>
      <c r="QH38" s="0"/>
      <c r="QI38" s="0"/>
      <c r="QJ38" s="0"/>
      <c r="QK38" s="0"/>
      <c r="QL38" s="0"/>
      <c r="QM38" s="0"/>
      <c r="QN38" s="0"/>
      <c r="QO38" s="0"/>
      <c r="QP38" s="0"/>
      <c r="QQ38" s="0"/>
      <c r="QR38" s="0"/>
      <c r="QS38" s="0"/>
      <c r="QT38" s="0"/>
      <c r="QU38" s="0"/>
      <c r="QV38" s="0"/>
      <c r="QW38" s="0"/>
      <c r="QX38" s="0"/>
      <c r="QY38" s="0"/>
      <c r="QZ38" s="0"/>
      <c r="RA38" s="0"/>
      <c r="RB38" s="0"/>
      <c r="RC38" s="0"/>
      <c r="RD38" s="0"/>
      <c r="RE38" s="0"/>
      <c r="RF38" s="0"/>
      <c r="RG38" s="0"/>
      <c r="RH38" s="0"/>
      <c r="RI38" s="0"/>
      <c r="RJ38" s="0"/>
      <c r="RK38" s="0"/>
      <c r="RL38" s="0"/>
      <c r="RM38" s="0"/>
      <c r="RN38" s="0"/>
      <c r="RO38" s="0"/>
      <c r="RP38" s="0"/>
      <c r="RQ38" s="0"/>
      <c r="RR38" s="0"/>
      <c r="RS38" s="0"/>
      <c r="RT38" s="0"/>
      <c r="RU38" s="0"/>
      <c r="RV38" s="0"/>
      <c r="RW38" s="0"/>
      <c r="RX38" s="0"/>
      <c r="RY38" s="0"/>
      <c r="RZ38" s="0"/>
      <c r="SA38" s="0"/>
      <c r="SB38" s="0"/>
      <c r="SC38" s="0"/>
      <c r="SD38" s="0"/>
      <c r="SE38" s="0"/>
      <c r="SF38" s="0"/>
      <c r="SG38" s="0"/>
      <c r="SH38" s="0"/>
      <c r="SI38" s="0"/>
      <c r="SJ38" s="0"/>
      <c r="SK38" s="0"/>
      <c r="SL38" s="0"/>
      <c r="SM38" s="0"/>
      <c r="SN38" s="0"/>
      <c r="SO38" s="0"/>
      <c r="SP38" s="0"/>
      <c r="SQ38" s="0"/>
      <c r="SR38" s="0"/>
      <c r="SS38" s="0"/>
      <c r="ST38" s="0"/>
      <c r="SU38" s="0"/>
      <c r="SV38" s="0"/>
      <c r="SW38" s="0"/>
      <c r="SX38" s="0"/>
      <c r="SY38" s="0"/>
      <c r="SZ38" s="0"/>
      <c r="TA38" s="0"/>
      <c r="TB38" s="0"/>
      <c r="TC38" s="0"/>
      <c r="TD38" s="0"/>
      <c r="TE38" s="0"/>
      <c r="TF38" s="0"/>
      <c r="TG38" s="0"/>
      <c r="TH38" s="0"/>
      <c r="TI38" s="0"/>
      <c r="TJ38" s="0"/>
      <c r="TK38" s="0"/>
      <c r="TL38" s="0"/>
      <c r="TM38" s="0"/>
      <c r="TN38" s="0"/>
      <c r="TO38" s="0"/>
      <c r="TP38" s="0"/>
      <c r="TQ38" s="0"/>
      <c r="TR38" s="0"/>
      <c r="TS38" s="0"/>
      <c r="TT38" s="0"/>
      <c r="TU38" s="0"/>
      <c r="TV38" s="0"/>
      <c r="TW38" s="0"/>
      <c r="TX38" s="0"/>
      <c r="TY38" s="0"/>
      <c r="TZ38" s="0"/>
      <c r="UA38" s="0"/>
      <c r="UB38" s="0"/>
      <c r="UC38" s="0"/>
      <c r="UD38" s="0"/>
      <c r="UE38" s="0"/>
      <c r="UF38" s="0"/>
      <c r="UG38" s="0"/>
      <c r="UH38" s="0"/>
      <c r="UI38" s="0"/>
      <c r="UJ38" s="0"/>
      <c r="UK38" s="0"/>
      <c r="UL38" s="0"/>
      <c r="UM38" s="0"/>
      <c r="UN38" s="0"/>
      <c r="UO38" s="0"/>
      <c r="UP38" s="0"/>
      <c r="UQ38" s="0"/>
      <c r="UR38" s="0"/>
      <c r="US38" s="0"/>
      <c r="UT38" s="0"/>
      <c r="UU38" s="0"/>
      <c r="UV38" s="0"/>
      <c r="UW38" s="0"/>
      <c r="UX38" s="0"/>
      <c r="UY38" s="0"/>
      <c r="UZ38" s="0"/>
      <c r="VA38" s="0"/>
      <c r="VB38" s="0"/>
      <c r="VC38" s="0"/>
      <c r="VD38" s="0"/>
      <c r="VE38" s="0"/>
      <c r="VF38" s="0"/>
      <c r="VG38" s="0"/>
      <c r="VH38" s="0"/>
      <c r="VI38" s="0"/>
      <c r="VJ38" s="0"/>
      <c r="VK38" s="0"/>
      <c r="VL38" s="0"/>
      <c r="VM38" s="0"/>
      <c r="VN38" s="0"/>
      <c r="VO38" s="0"/>
      <c r="VP38" s="0"/>
      <c r="VQ38" s="0"/>
      <c r="VR38" s="0"/>
      <c r="VS38" s="0"/>
      <c r="VT38" s="0"/>
      <c r="VU38" s="0"/>
      <c r="VV38" s="0"/>
      <c r="VW38" s="0"/>
      <c r="VX38" s="0"/>
      <c r="VY38" s="0"/>
      <c r="VZ38" s="0"/>
      <c r="WA38" s="0"/>
      <c r="WB38" s="0"/>
      <c r="WC38" s="0"/>
      <c r="WD38" s="0"/>
      <c r="WE38" s="0"/>
      <c r="WF38" s="0"/>
      <c r="WG38" s="0"/>
      <c r="WH38" s="0"/>
      <c r="WI38" s="0"/>
      <c r="WJ38" s="0"/>
      <c r="WK38" s="0"/>
      <c r="WL38" s="0"/>
      <c r="WM38" s="0"/>
      <c r="WN38" s="0"/>
      <c r="WO38" s="0"/>
      <c r="WP38" s="0"/>
      <c r="WQ38" s="0"/>
      <c r="WR38" s="0"/>
      <c r="WS38" s="0"/>
      <c r="WT38" s="0"/>
      <c r="WU38" s="0"/>
      <c r="WV38" s="0"/>
      <c r="WW38" s="0"/>
      <c r="WX38" s="0"/>
      <c r="WY38" s="0"/>
      <c r="WZ38" s="0"/>
      <c r="XA38" s="0"/>
      <c r="XB38" s="0"/>
      <c r="XC38" s="0"/>
      <c r="XD38" s="0"/>
      <c r="XE38" s="0"/>
      <c r="XF38" s="0"/>
      <c r="XG38" s="0"/>
      <c r="XH38" s="0"/>
      <c r="XI38" s="0"/>
      <c r="XJ38" s="0"/>
      <c r="XK38" s="0"/>
      <c r="XL38" s="0"/>
      <c r="XM38" s="0"/>
      <c r="XN38" s="0"/>
      <c r="XO38" s="0"/>
      <c r="XP38" s="0"/>
      <c r="XQ38" s="0"/>
      <c r="XR38" s="0"/>
      <c r="XS38" s="0"/>
      <c r="XT38" s="0"/>
      <c r="XU38" s="0"/>
      <c r="XV38" s="0"/>
      <c r="XW38" s="0"/>
      <c r="XX38" s="0"/>
      <c r="XY38" s="0"/>
      <c r="XZ38" s="0"/>
      <c r="YA38" s="0"/>
      <c r="YB38" s="0"/>
      <c r="YC38" s="0"/>
      <c r="YD38" s="0"/>
      <c r="YE38" s="0"/>
      <c r="YF38" s="0"/>
      <c r="YG38" s="0"/>
      <c r="YH38" s="0"/>
      <c r="YI38" s="0"/>
      <c r="YJ38" s="0"/>
      <c r="YK38" s="0"/>
      <c r="YL38" s="0"/>
      <c r="YM38" s="0"/>
      <c r="YN38" s="0"/>
      <c r="YO38" s="0"/>
      <c r="YP38" s="0"/>
      <c r="YQ38" s="0"/>
      <c r="YR38" s="0"/>
      <c r="YS38" s="0"/>
      <c r="YT38" s="0"/>
      <c r="YU38" s="0"/>
      <c r="YV38" s="0"/>
      <c r="YW38" s="0"/>
      <c r="YX38" s="0"/>
      <c r="YY38" s="0"/>
      <c r="YZ38" s="0"/>
      <c r="ZA38" s="0"/>
      <c r="ZB38" s="0"/>
      <c r="ZC38" s="0"/>
      <c r="ZD38" s="0"/>
      <c r="ZE38" s="0"/>
      <c r="ZF38" s="0"/>
      <c r="ZG38" s="0"/>
      <c r="ZH38" s="0"/>
      <c r="ZI38" s="0"/>
      <c r="ZJ38" s="0"/>
      <c r="ZK38" s="0"/>
      <c r="ZL38" s="0"/>
      <c r="ZM38" s="0"/>
      <c r="ZN38" s="0"/>
      <c r="ZO38" s="0"/>
      <c r="ZP38" s="0"/>
      <c r="ZQ38" s="0"/>
      <c r="ZR38" s="0"/>
      <c r="ZS38" s="0"/>
      <c r="ZT38" s="0"/>
      <c r="ZU38" s="0"/>
      <c r="ZV38" s="0"/>
      <c r="ZW38" s="0"/>
      <c r="ZX38" s="0"/>
      <c r="ZY38" s="0"/>
      <c r="ZZ38" s="0"/>
      <c r="AAA38" s="0"/>
      <c r="AAB38" s="0"/>
      <c r="AAC38" s="0"/>
      <c r="AAD38" s="0"/>
      <c r="AAE38" s="0"/>
      <c r="AAF38" s="0"/>
      <c r="AAG38" s="0"/>
      <c r="AAH38" s="0"/>
      <c r="AAI38" s="0"/>
      <c r="AAJ38" s="0"/>
      <c r="AAK38" s="0"/>
      <c r="AAL38" s="0"/>
      <c r="AAM38" s="0"/>
      <c r="AAN38" s="0"/>
      <c r="AAO38" s="0"/>
      <c r="AAP38" s="0"/>
      <c r="AAQ38" s="0"/>
      <c r="AAR38" s="0"/>
      <c r="AAS38" s="0"/>
      <c r="AAT38" s="0"/>
      <c r="AAU38" s="0"/>
      <c r="AAV38" s="0"/>
      <c r="AAW38" s="0"/>
      <c r="AAX38" s="0"/>
      <c r="AAY38" s="0"/>
      <c r="AAZ38" s="0"/>
      <c r="ABA38" s="0"/>
      <c r="ABB38" s="0"/>
      <c r="ABC38" s="0"/>
      <c r="ABD38" s="0"/>
      <c r="ABE38" s="0"/>
      <c r="ABF38" s="0"/>
      <c r="ABG38" s="0"/>
      <c r="ABH38" s="0"/>
      <c r="ABI38" s="0"/>
      <c r="ABJ38" s="0"/>
      <c r="ABK38" s="0"/>
      <c r="ABL38" s="0"/>
      <c r="ABM38" s="0"/>
      <c r="ABN38" s="0"/>
      <c r="ABO38" s="0"/>
      <c r="ABP38" s="0"/>
      <c r="ABQ38" s="0"/>
      <c r="ABR38" s="0"/>
      <c r="ABS38" s="0"/>
      <c r="ABT38" s="0"/>
      <c r="ABU38" s="0"/>
      <c r="ABV38" s="0"/>
      <c r="ABW38" s="0"/>
      <c r="ABX38" s="0"/>
      <c r="ABY38" s="0"/>
      <c r="ABZ38" s="0"/>
      <c r="ACA38" s="0"/>
      <c r="ACB38" s="0"/>
      <c r="ACC38" s="0"/>
      <c r="ACD38" s="0"/>
      <c r="ACE38" s="0"/>
      <c r="ACF38" s="0"/>
      <c r="ACG38" s="0"/>
      <c r="ACH38" s="0"/>
      <c r="ACI38" s="0"/>
      <c r="ACJ38" s="0"/>
      <c r="ACK38" s="0"/>
      <c r="ACL38" s="0"/>
      <c r="ACM38" s="0"/>
      <c r="ACN38" s="0"/>
      <c r="ACO38" s="0"/>
      <c r="ACP38" s="0"/>
      <c r="ACQ38" s="0"/>
      <c r="ACR38" s="0"/>
      <c r="ACS38" s="0"/>
      <c r="ACT38" s="0"/>
      <c r="ACU38" s="0"/>
      <c r="ACV38" s="0"/>
      <c r="ACW38" s="0"/>
      <c r="ACX38" s="0"/>
      <c r="ACY38" s="0"/>
      <c r="ACZ38" s="0"/>
      <c r="ADA38" s="0"/>
      <c r="ADB38" s="0"/>
      <c r="ADC38" s="0"/>
      <c r="ADD38" s="0"/>
      <c r="ADE38" s="0"/>
      <c r="ADF38" s="0"/>
      <c r="ADG38" s="0"/>
      <c r="ADH38" s="0"/>
      <c r="ADI38" s="0"/>
      <c r="ADJ38" s="0"/>
      <c r="ADK38" s="0"/>
      <c r="ADL38" s="0"/>
      <c r="ADM38" s="0"/>
      <c r="ADN38" s="0"/>
      <c r="ADO38" s="0"/>
      <c r="ADP38" s="0"/>
      <c r="ADQ38" s="0"/>
      <c r="ADR38" s="0"/>
      <c r="ADS38" s="0"/>
      <c r="ADT38" s="0"/>
      <c r="ADU38" s="0"/>
      <c r="ADV38" s="0"/>
      <c r="ADW38" s="0"/>
      <c r="ADX38" s="0"/>
      <c r="ADY38" s="0"/>
      <c r="ADZ38" s="0"/>
      <c r="AEA38" s="0"/>
      <c r="AEB38" s="0"/>
      <c r="AEC38" s="0"/>
      <c r="AED38" s="0"/>
      <c r="AEE38" s="0"/>
      <c r="AEF38" s="0"/>
      <c r="AEG38" s="0"/>
      <c r="AEH38" s="0"/>
      <c r="AEI38" s="0"/>
      <c r="AEJ38" s="0"/>
      <c r="AEK38" s="0"/>
      <c r="AEL38" s="0"/>
      <c r="AEM38" s="0"/>
      <c r="AEN38" s="0"/>
      <c r="AEO38" s="0"/>
      <c r="AEP38" s="0"/>
      <c r="AEQ38" s="0"/>
      <c r="AER38" s="0"/>
      <c r="AES38" s="0"/>
      <c r="AET38" s="0"/>
      <c r="AEU38" s="0"/>
      <c r="AEV38" s="0"/>
      <c r="AEW38" s="0"/>
      <c r="AEX38" s="0"/>
      <c r="AEY38" s="0"/>
      <c r="AEZ38" s="0"/>
      <c r="AFA38" s="0"/>
      <c r="AFB38" s="0"/>
      <c r="AFC38" s="0"/>
      <c r="AFD38" s="0"/>
      <c r="AFE38" s="0"/>
      <c r="AFF38" s="0"/>
      <c r="AFG38" s="0"/>
      <c r="AFH38" s="0"/>
      <c r="AFI38" s="0"/>
      <c r="AFJ38" s="0"/>
      <c r="AFK38" s="0"/>
      <c r="AFL38" s="0"/>
      <c r="AFM38" s="0"/>
      <c r="AFN38" s="0"/>
      <c r="AFO38" s="0"/>
      <c r="AFP38" s="0"/>
      <c r="AFQ38" s="0"/>
      <c r="AFR38" s="0"/>
      <c r="AFS38" s="0"/>
      <c r="AFT38" s="0"/>
      <c r="AFU38" s="0"/>
      <c r="AFV38" s="0"/>
      <c r="AFW38" s="0"/>
      <c r="AFX38" s="0"/>
      <c r="AFY38" s="0"/>
      <c r="AFZ38" s="0"/>
      <c r="AGA38" s="0"/>
      <c r="AGB38" s="0"/>
      <c r="AGC38" s="0"/>
      <c r="AGD38" s="0"/>
      <c r="AGE38" s="0"/>
      <c r="AGF38" s="0"/>
      <c r="AGG38" s="0"/>
      <c r="AGH38" s="0"/>
      <c r="AGI38" s="0"/>
      <c r="AGJ38" s="0"/>
      <c r="AGK38" s="0"/>
      <c r="AGL38" s="0"/>
      <c r="AGM38" s="0"/>
      <c r="AGN38" s="0"/>
      <c r="AGO38" s="0"/>
      <c r="AGP38" s="0"/>
      <c r="AGQ38" s="0"/>
      <c r="AGR38" s="0"/>
      <c r="AGS38" s="0"/>
      <c r="AGT38" s="0"/>
      <c r="AGU38" s="0"/>
      <c r="AGV38" s="0"/>
      <c r="AGW38" s="0"/>
      <c r="AGX38" s="0"/>
      <c r="AGY38" s="0"/>
      <c r="AGZ38" s="0"/>
      <c r="AHA38" s="0"/>
      <c r="AHB38" s="0"/>
      <c r="AHC38" s="0"/>
      <c r="AHD38" s="0"/>
      <c r="AHE38" s="0"/>
      <c r="AHF38" s="0"/>
      <c r="AHG38" s="0"/>
      <c r="AHH38" s="0"/>
      <c r="AHI38" s="0"/>
      <c r="AHJ38" s="0"/>
      <c r="AHK38" s="0"/>
      <c r="AHL38" s="0"/>
      <c r="AHM38" s="0"/>
      <c r="AHN38" s="0"/>
      <c r="AHO38" s="0"/>
      <c r="AHP38" s="0"/>
      <c r="AHQ38" s="0"/>
      <c r="AHR38" s="0"/>
      <c r="AHS38" s="0"/>
      <c r="AHT38" s="0"/>
      <c r="AHU38" s="0"/>
      <c r="AHV38" s="0"/>
      <c r="AHW38" s="0"/>
      <c r="AHX38" s="0"/>
      <c r="AHY38" s="0"/>
      <c r="AHZ38" s="0"/>
      <c r="AIA38" s="0"/>
      <c r="AIB38" s="0"/>
      <c r="AIC38" s="0"/>
      <c r="AID38" s="0"/>
      <c r="AIE38" s="0"/>
      <c r="AIF38" s="0"/>
      <c r="AIG38" s="0"/>
      <c r="AIH38" s="0"/>
      <c r="AII38" s="0"/>
      <c r="AIJ38" s="0"/>
      <c r="AIK38" s="0"/>
      <c r="AIL38" s="0"/>
      <c r="AIM38" s="0"/>
      <c r="AIN38" s="0"/>
      <c r="AIO38" s="0"/>
      <c r="AIP38" s="0"/>
      <c r="AIQ38" s="0"/>
      <c r="AIR38" s="0"/>
      <c r="AIS38" s="0"/>
      <c r="AIT38" s="0"/>
      <c r="AIU38" s="0"/>
      <c r="AIV38" s="0"/>
      <c r="AIW38" s="0"/>
      <c r="AIX38" s="0"/>
      <c r="AIY38" s="0"/>
      <c r="AIZ38" s="0"/>
      <c r="AJA38" s="0"/>
      <c r="AJB38" s="0"/>
      <c r="AJC38" s="0"/>
      <c r="AJD38" s="0"/>
      <c r="AJE38" s="0"/>
      <c r="AJF38" s="0"/>
      <c r="AJG38" s="0"/>
      <c r="AJH38" s="0"/>
      <c r="AJI38" s="0"/>
      <c r="AJJ38" s="0"/>
      <c r="AJK38" s="0"/>
      <c r="AJL38" s="0"/>
      <c r="AJM38" s="0"/>
      <c r="AJN38" s="0"/>
      <c r="AJO38" s="0"/>
      <c r="AJP38" s="0"/>
      <c r="AJQ38" s="0"/>
      <c r="AJR38" s="0"/>
      <c r="AJS38" s="0"/>
      <c r="AJT38" s="0"/>
      <c r="AJU38" s="0"/>
      <c r="AJV38" s="0"/>
      <c r="AJW38" s="0"/>
      <c r="AJX38" s="0"/>
      <c r="AJY38" s="0"/>
      <c r="AJZ38" s="0"/>
      <c r="AKA38" s="0"/>
      <c r="AKB38" s="0"/>
      <c r="AKC38" s="0"/>
      <c r="AKD38" s="0"/>
      <c r="AKE38" s="0"/>
      <c r="AKF38" s="0"/>
      <c r="AKG38" s="0"/>
      <c r="AKH38" s="0"/>
      <c r="AKI38" s="0"/>
      <c r="AKJ38" s="0"/>
      <c r="AKK38" s="0"/>
      <c r="AKL38" s="0"/>
      <c r="AKM38" s="0"/>
      <c r="AKN38" s="0"/>
      <c r="AKO38" s="0"/>
      <c r="AKP38" s="0"/>
      <c r="AKQ38" s="0"/>
      <c r="AKR38" s="0"/>
      <c r="AKS38" s="0"/>
      <c r="AKT38" s="0"/>
      <c r="AKU38" s="0"/>
      <c r="AKV38" s="0"/>
      <c r="AKW38" s="0"/>
      <c r="AKX38" s="0"/>
      <c r="AKY38" s="0"/>
      <c r="AKZ38" s="0"/>
      <c r="ALA38" s="0"/>
      <c r="ALB38" s="0"/>
      <c r="ALC38" s="0"/>
      <c r="ALD38" s="0"/>
      <c r="ALE38" s="0"/>
      <c r="ALF38" s="0"/>
      <c r="ALG38" s="0"/>
      <c r="ALH38" s="0"/>
      <c r="ALI38" s="0"/>
      <c r="ALJ38" s="0"/>
      <c r="ALK38" s="0"/>
      <c r="ALL38" s="0"/>
      <c r="ALM38" s="0"/>
      <c r="ALN38" s="0"/>
      <c r="ALO38" s="0"/>
      <c r="ALP38" s="0"/>
      <c r="ALQ38" s="0"/>
      <c r="ALR38" s="0"/>
      <c r="ALS38" s="0"/>
      <c r="ALT38" s="0"/>
      <c r="ALU38" s="0"/>
      <c r="ALV38" s="0"/>
      <c r="ALW38" s="0"/>
      <c r="ALX38" s="0"/>
      <c r="ALY38" s="0"/>
      <c r="ALZ38" s="0"/>
      <c r="AMA38" s="0"/>
      <c r="AMB38" s="0"/>
      <c r="AMC38" s="0"/>
      <c r="AMD38" s="0"/>
      <c r="AME38" s="0"/>
      <c r="AMF38" s="0"/>
      <c r="AMG38" s="0"/>
      <c r="AMH38" s="0"/>
    </row>
    <row r="42" customFormat="false" ht="18" hidden="false" customHeight="true" outlineLevel="0" collapsed="false">
      <c r="A42" s="0"/>
      <c r="B42" s="0"/>
      <c r="C42" s="0"/>
      <c r="D42" s="0"/>
      <c r="E42" s="0"/>
      <c r="F42" s="0"/>
      <c r="G42" s="0"/>
      <c r="H42" s="0"/>
      <c r="I42" s="0"/>
      <c r="J42" s="0"/>
      <c r="K42" s="0"/>
      <c r="L42" s="0"/>
      <c r="M42" s="0"/>
      <c r="N42" s="0"/>
      <c r="O42" s="0"/>
      <c r="P42" s="0"/>
      <c r="Q42" s="0"/>
      <c r="R42" s="0"/>
      <c r="S42" s="0"/>
      <c r="T42" s="0"/>
      <c r="U42" s="0"/>
      <c r="W42" s="0"/>
      <c r="X42" s="0"/>
      <c r="Y42" s="0"/>
      <c r="Z42" s="0"/>
      <c r="AA42" s="0"/>
      <c r="AB42" s="0"/>
      <c r="AC42" s="0"/>
      <c r="AD42" s="0"/>
      <c r="AE42" s="0"/>
      <c r="AF42" s="0"/>
      <c r="AG42" s="0"/>
      <c r="AH42" s="0"/>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c r="BK42" s="0"/>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c r="GH42" s="0"/>
      <c r="GI42" s="0"/>
      <c r="GJ42" s="0"/>
      <c r="GK42" s="0"/>
      <c r="GL42" s="0"/>
      <c r="GM42" s="0"/>
      <c r="GN42" s="0"/>
      <c r="GO42" s="0"/>
      <c r="GP42" s="0"/>
      <c r="GQ42" s="0"/>
      <c r="GR42" s="0"/>
      <c r="GS42" s="0"/>
      <c r="GT42" s="0"/>
      <c r="GU42" s="0"/>
      <c r="GV42" s="0"/>
      <c r="GW42" s="0"/>
      <c r="GX42" s="0"/>
      <c r="GY42" s="0"/>
      <c r="GZ42" s="0"/>
      <c r="HA42" s="0"/>
      <c r="HB42" s="0"/>
      <c r="HC42" s="0"/>
      <c r="HD42" s="0"/>
      <c r="HE42" s="0"/>
      <c r="HF42" s="0"/>
      <c r="HG42" s="0"/>
      <c r="HH42" s="0"/>
      <c r="HI42" s="0"/>
      <c r="HJ42" s="0"/>
      <c r="HK42" s="0"/>
      <c r="HL42" s="0"/>
      <c r="HM42" s="0"/>
      <c r="HN42" s="0"/>
      <c r="HO42" s="0"/>
      <c r="HP42" s="0"/>
      <c r="HQ42" s="0"/>
      <c r="HR42" s="0"/>
      <c r="HS42" s="0"/>
      <c r="HT42" s="0"/>
      <c r="HU42" s="0"/>
      <c r="HV42" s="0"/>
      <c r="HW42" s="0"/>
      <c r="HX42" s="0"/>
      <c r="HY42" s="0"/>
      <c r="HZ42" s="0"/>
      <c r="IA42" s="0"/>
      <c r="IB42" s="0"/>
      <c r="IC42" s="0"/>
      <c r="ID42" s="0"/>
      <c r="IE42" s="0"/>
      <c r="IF42" s="0"/>
      <c r="IG42" s="0"/>
      <c r="IH42" s="0"/>
      <c r="II42" s="0"/>
      <c r="IJ42" s="0"/>
      <c r="IK42" s="0"/>
      <c r="IL42" s="0"/>
      <c r="IM42" s="0"/>
      <c r="IN42" s="0"/>
      <c r="IO42" s="0"/>
      <c r="IP42" s="0"/>
      <c r="IQ42" s="0"/>
      <c r="IR42" s="0"/>
      <c r="IS42" s="0"/>
      <c r="IT42" s="0"/>
      <c r="IU42" s="0"/>
      <c r="IV42" s="0"/>
      <c r="IW42" s="0"/>
      <c r="IX42" s="0"/>
      <c r="IY42" s="0"/>
      <c r="IZ42" s="0"/>
      <c r="JA42" s="0"/>
      <c r="JB42" s="0"/>
      <c r="JC42" s="0"/>
      <c r="JD42" s="0"/>
      <c r="JE42" s="0"/>
      <c r="JF42" s="0"/>
      <c r="JG42" s="0"/>
      <c r="JH42" s="0"/>
      <c r="JI42" s="0"/>
      <c r="JJ42" s="0"/>
      <c r="JK42" s="0"/>
      <c r="JL42" s="0"/>
      <c r="JM42" s="0"/>
      <c r="JN42" s="0"/>
      <c r="JO42" s="0"/>
      <c r="JP42" s="0"/>
      <c r="JQ42" s="0"/>
      <c r="JR42" s="0"/>
      <c r="JS42" s="0"/>
      <c r="JT42" s="0"/>
      <c r="JU42" s="0"/>
      <c r="JV42" s="0"/>
      <c r="JW42" s="0"/>
      <c r="JX42" s="0"/>
      <c r="JY42" s="0"/>
      <c r="JZ42" s="0"/>
      <c r="KA42" s="0"/>
      <c r="KB42" s="0"/>
      <c r="KC42" s="0"/>
      <c r="KD42" s="0"/>
      <c r="KE42" s="0"/>
      <c r="KF42" s="0"/>
      <c r="KG42" s="0"/>
      <c r="KH42" s="0"/>
      <c r="KI42" s="0"/>
      <c r="KJ42" s="0"/>
      <c r="KK42" s="0"/>
      <c r="KL42" s="0"/>
      <c r="KM42" s="0"/>
      <c r="KN42" s="0"/>
      <c r="KO42" s="0"/>
      <c r="KP42" s="0"/>
      <c r="KQ42" s="0"/>
      <c r="KR42" s="0"/>
      <c r="KS42" s="0"/>
      <c r="KT42" s="0"/>
      <c r="KU42" s="0"/>
      <c r="KV42" s="0"/>
      <c r="KW42" s="0"/>
      <c r="KX42" s="0"/>
      <c r="KY42" s="0"/>
      <c r="KZ42" s="0"/>
      <c r="LA42" s="0"/>
      <c r="LB42" s="0"/>
      <c r="LC42" s="0"/>
      <c r="LD42" s="0"/>
      <c r="LE42" s="0"/>
      <c r="LF42" s="0"/>
      <c r="LG42" s="0"/>
      <c r="LH42" s="0"/>
      <c r="LI42" s="0"/>
      <c r="LJ42" s="0"/>
      <c r="LK42" s="0"/>
      <c r="LL42" s="0"/>
      <c r="LM42" s="0"/>
      <c r="LN42" s="0"/>
      <c r="LO42" s="0"/>
      <c r="LP42" s="0"/>
      <c r="LQ42" s="0"/>
      <c r="LR42" s="0"/>
      <c r="LS42" s="0"/>
      <c r="LT42" s="0"/>
      <c r="LU42" s="0"/>
      <c r="LV42" s="0"/>
      <c r="LW42" s="0"/>
      <c r="LX42" s="0"/>
      <c r="LY42" s="0"/>
      <c r="LZ42" s="0"/>
      <c r="MA42" s="0"/>
      <c r="MB42" s="0"/>
      <c r="MC42" s="0"/>
      <c r="MD42" s="0"/>
      <c r="ME42" s="0"/>
      <c r="MF42" s="0"/>
      <c r="MG42" s="0"/>
      <c r="MH42" s="0"/>
      <c r="MI42" s="0"/>
      <c r="MJ42" s="0"/>
      <c r="MK42" s="0"/>
      <c r="ML42" s="0"/>
      <c r="MM42" s="0"/>
      <c r="MN42" s="0"/>
      <c r="MO42" s="0"/>
      <c r="MP42" s="0"/>
      <c r="MQ42" s="0"/>
      <c r="MR42" s="0"/>
      <c r="MS42" s="0"/>
      <c r="MT42" s="0"/>
      <c r="MU42" s="0"/>
      <c r="MV42" s="0"/>
      <c r="MW42" s="0"/>
      <c r="MX42" s="0"/>
      <c r="MY42" s="0"/>
      <c r="MZ42" s="0"/>
      <c r="NA42" s="0"/>
      <c r="NB42" s="0"/>
      <c r="NC42" s="0"/>
      <c r="ND42" s="0"/>
      <c r="NE42" s="0"/>
      <c r="NF42" s="0"/>
      <c r="NG42" s="0"/>
      <c r="NH42" s="0"/>
      <c r="NI42" s="0"/>
      <c r="NJ42" s="0"/>
      <c r="NK42" s="0"/>
      <c r="NL42" s="0"/>
      <c r="NM42" s="0"/>
      <c r="NN42" s="0"/>
      <c r="NO42" s="0"/>
      <c r="NP42" s="0"/>
      <c r="NQ42" s="0"/>
      <c r="NR42" s="0"/>
      <c r="NS42" s="0"/>
      <c r="NT42" s="0"/>
      <c r="NU42" s="0"/>
      <c r="NV42" s="0"/>
      <c r="NW42" s="0"/>
      <c r="NX42" s="0"/>
      <c r="NY42" s="0"/>
      <c r="NZ42" s="0"/>
      <c r="OA42" s="0"/>
      <c r="OB42" s="0"/>
      <c r="OC42" s="0"/>
      <c r="OD42" s="0"/>
      <c r="OE42" s="0"/>
      <c r="OF42" s="0"/>
      <c r="OG42" s="0"/>
      <c r="OH42" s="0"/>
      <c r="OI42" s="0"/>
      <c r="OJ42" s="0"/>
      <c r="OK42" s="0"/>
      <c r="OL42" s="0"/>
      <c r="OM42" s="0"/>
      <c r="ON42" s="0"/>
      <c r="OO42" s="0"/>
      <c r="OP42" s="0"/>
      <c r="OQ42" s="0"/>
      <c r="OR42" s="0"/>
      <c r="OS42" s="0"/>
      <c r="OT42" s="0"/>
      <c r="OU42" s="0"/>
      <c r="OV42" s="0"/>
      <c r="OW42" s="0"/>
      <c r="OX42" s="0"/>
      <c r="OY42" s="0"/>
      <c r="OZ42" s="0"/>
      <c r="PA42" s="0"/>
      <c r="PB42" s="0"/>
      <c r="PC42" s="0"/>
      <c r="PD42" s="0"/>
      <c r="PE42" s="0"/>
      <c r="PF42" s="0"/>
      <c r="PG42" s="0"/>
      <c r="PH42" s="0"/>
      <c r="PI42" s="0"/>
      <c r="PJ42" s="0"/>
      <c r="PK42" s="0"/>
      <c r="PL42" s="0"/>
      <c r="PM42" s="0"/>
      <c r="PN42" s="0"/>
      <c r="PO42" s="0"/>
      <c r="PP42" s="0"/>
      <c r="PQ42" s="0"/>
      <c r="PR42" s="0"/>
      <c r="PS42" s="0"/>
      <c r="PT42" s="0"/>
      <c r="PU42" s="0"/>
      <c r="PV42" s="0"/>
      <c r="PW42" s="0"/>
      <c r="PX42" s="0"/>
      <c r="PY42" s="0"/>
      <c r="PZ42" s="0"/>
      <c r="QA42" s="0"/>
      <c r="QB42" s="0"/>
      <c r="QC42" s="0"/>
      <c r="QD42" s="0"/>
      <c r="QE42" s="0"/>
      <c r="QF42" s="0"/>
      <c r="QG42" s="0"/>
      <c r="QH42" s="0"/>
      <c r="QI42" s="0"/>
      <c r="QJ42" s="0"/>
      <c r="QK42" s="0"/>
      <c r="QL42" s="0"/>
      <c r="QM42" s="0"/>
      <c r="QN42" s="0"/>
      <c r="QO42" s="0"/>
      <c r="QP42" s="0"/>
      <c r="QQ42" s="0"/>
      <c r="QR42" s="0"/>
      <c r="QS42" s="0"/>
      <c r="QT42" s="0"/>
      <c r="QU42" s="0"/>
      <c r="QV42" s="0"/>
      <c r="QW42" s="0"/>
      <c r="QX42" s="0"/>
      <c r="QY42" s="0"/>
      <c r="QZ42" s="0"/>
      <c r="RA42" s="0"/>
      <c r="RB42" s="0"/>
      <c r="RC42" s="0"/>
      <c r="RD42" s="0"/>
      <c r="RE42" s="0"/>
      <c r="RF42" s="0"/>
      <c r="RG42" s="0"/>
      <c r="RH42" s="0"/>
      <c r="RI42" s="0"/>
      <c r="RJ42" s="0"/>
      <c r="RK42" s="0"/>
      <c r="RL42" s="0"/>
      <c r="RM42" s="0"/>
      <c r="RN42" s="0"/>
      <c r="RO42" s="0"/>
      <c r="RP42" s="0"/>
      <c r="RQ42" s="0"/>
      <c r="RR42" s="0"/>
      <c r="RS42" s="0"/>
      <c r="RT42" s="0"/>
      <c r="RU42" s="0"/>
      <c r="RV42" s="0"/>
      <c r="RW42" s="0"/>
      <c r="RX42" s="0"/>
      <c r="RY42" s="0"/>
      <c r="RZ42" s="0"/>
      <c r="SA42" s="0"/>
      <c r="SB42" s="0"/>
      <c r="SC42" s="0"/>
      <c r="SD42" s="0"/>
      <c r="SE42" s="0"/>
      <c r="SF42" s="0"/>
      <c r="SG42" s="0"/>
      <c r="SH42" s="0"/>
      <c r="SI42" s="0"/>
      <c r="SJ42" s="0"/>
      <c r="SK42" s="0"/>
      <c r="SL42" s="0"/>
      <c r="SM42" s="0"/>
      <c r="SN42" s="0"/>
      <c r="SO42" s="0"/>
      <c r="SP42" s="0"/>
      <c r="SQ42" s="0"/>
      <c r="SR42" s="0"/>
      <c r="SS42" s="0"/>
      <c r="ST42" s="0"/>
      <c r="SU42" s="0"/>
      <c r="SV42" s="0"/>
      <c r="SW42" s="0"/>
      <c r="SX42" s="0"/>
      <c r="SY42" s="0"/>
      <c r="SZ42" s="0"/>
      <c r="TA42" s="0"/>
      <c r="TB42" s="0"/>
      <c r="TC42" s="0"/>
      <c r="TD42" s="0"/>
      <c r="TE42" s="0"/>
      <c r="TF42" s="0"/>
      <c r="TG42" s="0"/>
      <c r="TH42" s="0"/>
      <c r="TI42" s="0"/>
      <c r="TJ42" s="0"/>
      <c r="TK42" s="0"/>
      <c r="TL42" s="0"/>
      <c r="TM42" s="0"/>
      <c r="TN42" s="0"/>
      <c r="TO42" s="0"/>
      <c r="TP42" s="0"/>
      <c r="TQ42" s="0"/>
      <c r="TR42" s="0"/>
      <c r="TS42" s="0"/>
      <c r="TT42" s="0"/>
      <c r="TU42" s="0"/>
      <c r="TV42" s="0"/>
      <c r="TW42" s="0"/>
      <c r="TX42" s="0"/>
      <c r="TY42" s="0"/>
      <c r="TZ42" s="0"/>
      <c r="UA42" s="0"/>
      <c r="UB42" s="0"/>
      <c r="UC42" s="0"/>
      <c r="UD42" s="0"/>
      <c r="UE42" s="0"/>
      <c r="UF42" s="0"/>
      <c r="UG42" s="0"/>
      <c r="UH42" s="0"/>
      <c r="UI42" s="0"/>
      <c r="UJ42" s="0"/>
      <c r="UK42" s="0"/>
      <c r="UL42" s="0"/>
      <c r="UM42" s="0"/>
      <c r="UN42" s="0"/>
      <c r="UO42" s="0"/>
      <c r="UP42" s="0"/>
      <c r="UQ42" s="0"/>
      <c r="UR42" s="0"/>
      <c r="US42" s="0"/>
      <c r="UT42" s="0"/>
      <c r="UU42" s="0"/>
      <c r="UV42" s="0"/>
      <c r="UW42" s="0"/>
      <c r="UX42" s="0"/>
      <c r="UY42" s="0"/>
      <c r="UZ42" s="0"/>
      <c r="VA42" s="0"/>
      <c r="VB42" s="0"/>
      <c r="VC42" s="0"/>
      <c r="VD42" s="0"/>
      <c r="VE42" s="0"/>
      <c r="VF42" s="0"/>
      <c r="VG42" s="0"/>
      <c r="VH42" s="0"/>
      <c r="VI42" s="0"/>
      <c r="VJ42" s="0"/>
      <c r="VK42" s="0"/>
      <c r="VL42" s="0"/>
      <c r="VM42" s="0"/>
      <c r="VN42" s="0"/>
      <c r="VO42" s="0"/>
      <c r="VP42" s="0"/>
      <c r="VQ42" s="0"/>
      <c r="VR42" s="0"/>
      <c r="VS42" s="0"/>
      <c r="VT42" s="0"/>
      <c r="VU42" s="0"/>
      <c r="VV42" s="0"/>
      <c r="VW42" s="0"/>
      <c r="VX42" s="0"/>
      <c r="VY42" s="0"/>
      <c r="VZ42" s="0"/>
      <c r="WA42" s="0"/>
      <c r="WB42" s="0"/>
      <c r="WC42" s="0"/>
      <c r="WD42" s="0"/>
      <c r="WE42" s="0"/>
      <c r="WF42" s="0"/>
      <c r="WG42" s="0"/>
      <c r="WH42" s="0"/>
      <c r="WI42" s="0"/>
      <c r="WJ42" s="0"/>
      <c r="WK42" s="0"/>
      <c r="WL42" s="0"/>
      <c r="WM42" s="0"/>
      <c r="WN42" s="0"/>
      <c r="WO42" s="0"/>
      <c r="WP42" s="0"/>
      <c r="WQ42" s="0"/>
      <c r="WR42" s="0"/>
      <c r="WS42" s="0"/>
      <c r="WT42" s="0"/>
      <c r="WU42" s="0"/>
      <c r="WV42" s="0"/>
      <c r="WW42" s="0"/>
      <c r="WX42" s="0"/>
      <c r="WY42" s="0"/>
      <c r="WZ42" s="0"/>
      <c r="XA42" s="0"/>
      <c r="XB42" s="0"/>
      <c r="XC42" s="0"/>
      <c r="XD42" s="0"/>
      <c r="XE42" s="0"/>
      <c r="XF42" s="0"/>
      <c r="XG42" s="0"/>
      <c r="XH42" s="0"/>
      <c r="XI42" s="0"/>
      <c r="XJ42" s="0"/>
      <c r="XK42" s="0"/>
      <c r="XL42" s="0"/>
      <c r="XM42" s="0"/>
      <c r="XN42" s="0"/>
      <c r="XO42" s="0"/>
      <c r="XP42" s="0"/>
      <c r="XQ42" s="0"/>
      <c r="XR42" s="0"/>
      <c r="XS42" s="0"/>
      <c r="XT42" s="0"/>
      <c r="XU42" s="0"/>
      <c r="XV42" s="0"/>
      <c r="XW42" s="0"/>
      <c r="XX42" s="0"/>
      <c r="XY42" s="0"/>
      <c r="XZ42" s="0"/>
      <c r="YA42" s="0"/>
      <c r="YB42" s="0"/>
      <c r="YC42" s="0"/>
      <c r="YD42" s="0"/>
      <c r="YE42" s="0"/>
      <c r="YF42" s="0"/>
      <c r="YG42" s="0"/>
      <c r="YH42" s="0"/>
      <c r="YI42" s="0"/>
      <c r="YJ42" s="0"/>
      <c r="YK42" s="0"/>
      <c r="YL42" s="0"/>
      <c r="YM42" s="0"/>
      <c r="YN42" s="0"/>
      <c r="YO42" s="0"/>
      <c r="YP42" s="0"/>
      <c r="YQ42" s="0"/>
      <c r="YR42" s="0"/>
      <c r="YS42" s="0"/>
      <c r="YT42" s="0"/>
      <c r="YU42" s="0"/>
      <c r="YV42" s="0"/>
      <c r="YW42" s="0"/>
      <c r="YX42" s="0"/>
      <c r="YY42" s="0"/>
      <c r="YZ42" s="0"/>
      <c r="ZA42" s="0"/>
      <c r="ZB42" s="0"/>
      <c r="ZC42" s="0"/>
      <c r="ZD42" s="0"/>
      <c r="ZE42" s="0"/>
      <c r="ZF42" s="0"/>
      <c r="ZG42" s="0"/>
      <c r="ZH42" s="0"/>
      <c r="ZI42" s="0"/>
      <c r="ZJ42" s="0"/>
      <c r="ZK42" s="0"/>
      <c r="ZL42" s="0"/>
      <c r="ZM42" s="0"/>
      <c r="ZN42" s="0"/>
      <c r="ZO42" s="0"/>
      <c r="ZP42" s="0"/>
      <c r="ZQ42" s="0"/>
      <c r="ZR42" s="0"/>
      <c r="ZS42" s="0"/>
      <c r="ZT42" s="0"/>
      <c r="ZU42" s="0"/>
      <c r="ZV42" s="0"/>
      <c r="ZW42" s="0"/>
      <c r="ZX42" s="0"/>
      <c r="ZY42" s="0"/>
      <c r="ZZ42" s="0"/>
      <c r="AAA42" s="0"/>
      <c r="AAB42" s="0"/>
      <c r="AAC42" s="0"/>
      <c r="AAD42" s="0"/>
      <c r="AAE42" s="0"/>
      <c r="AAF42" s="0"/>
      <c r="AAG42" s="0"/>
      <c r="AAH42" s="0"/>
      <c r="AAI42" s="0"/>
      <c r="AAJ42" s="0"/>
      <c r="AAK42" s="0"/>
      <c r="AAL42" s="0"/>
      <c r="AAM42" s="0"/>
      <c r="AAN42" s="0"/>
      <c r="AAO42" s="0"/>
      <c r="AAP42" s="0"/>
      <c r="AAQ42" s="0"/>
      <c r="AAR42" s="0"/>
      <c r="AAS42" s="0"/>
      <c r="AAT42" s="0"/>
      <c r="AAU42" s="0"/>
      <c r="AAV42" s="0"/>
      <c r="AAW42" s="0"/>
      <c r="AAX42" s="0"/>
      <c r="AAY42" s="0"/>
      <c r="AAZ42" s="0"/>
      <c r="ABA42" s="0"/>
      <c r="ABB42" s="0"/>
      <c r="ABC42" s="0"/>
      <c r="ABD42" s="0"/>
      <c r="ABE42" s="0"/>
      <c r="ABF42" s="0"/>
      <c r="ABG42" s="0"/>
      <c r="ABH42" s="0"/>
      <c r="ABI42" s="0"/>
      <c r="ABJ42" s="0"/>
      <c r="ABK42" s="0"/>
      <c r="ABL42" s="0"/>
      <c r="ABM42" s="0"/>
      <c r="ABN42" s="0"/>
      <c r="ABO42" s="0"/>
      <c r="ABP42" s="0"/>
      <c r="ABQ42" s="0"/>
      <c r="ABR42" s="0"/>
      <c r="ABS42" s="0"/>
      <c r="ABT42" s="0"/>
      <c r="ABU42" s="0"/>
      <c r="ABV42" s="0"/>
      <c r="ABW42" s="0"/>
      <c r="ABX42" s="0"/>
      <c r="ABY42" s="0"/>
      <c r="ABZ42" s="0"/>
      <c r="ACA42" s="0"/>
      <c r="ACB42" s="0"/>
      <c r="ACC42" s="0"/>
      <c r="ACD42" s="0"/>
      <c r="ACE42" s="0"/>
      <c r="ACF42" s="0"/>
      <c r="ACG42" s="0"/>
      <c r="ACH42" s="0"/>
      <c r="ACI42" s="0"/>
      <c r="ACJ42" s="0"/>
      <c r="ACK42" s="0"/>
      <c r="ACL42" s="0"/>
      <c r="ACM42" s="0"/>
      <c r="ACN42" s="0"/>
      <c r="ACO42" s="0"/>
      <c r="ACP42" s="0"/>
      <c r="ACQ42" s="0"/>
      <c r="ACR42" s="0"/>
      <c r="ACS42" s="0"/>
      <c r="ACT42" s="0"/>
      <c r="ACU42" s="0"/>
      <c r="ACV42" s="0"/>
      <c r="ACW42" s="0"/>
      <c r="ACX42" s="0"/>
      <c r="ACY42" s="0"/>
      <c r="ACZ42" s="0"/>
      <c r="ADA42" s="0"/>
      <c r="ADB42" s="0"/>
      <c r="ADC42" s="0"/>
      <c r="ADD42" s="0"/>
      <c r="ADE42" s="0"/>
      <c r="ADF42" s="0"/>
      <c r="ADG42" s="0"/>
      <c r="ADH42" s="0"/>
      <c r="ADI42" s="0"/>
      <c r="ADJ42" s="0"/>
      <c r="ADK42" s="0"/>
      <c r="ADL42" s="0"/>
      <c r="ADM42" s="0"/>
      <c r="ADN42" s="0"/>
      <c r="ADO42" s="0"/>
      <c r="ADP42" s="0"/>
      <c r="ADQ42" s="0"/>
      <c r="ADR42" s="0"/>
      <c r="ADS42" s="0"/>
      <c r="ADT42" s="0"/>
      <c r="ADU42" s="0"/>
      <c r="ADV42" s="0"/>
      <c r="ADW42" s="0"/>
      <c r="ADX42" s="0"/>
      <c r="ADY42" s="0"/>
      <c r="ADZ42" s="0"/>
      <c r="AEA42" s="0"/>
      <c r="AEB42" s="0"/>
      <c r="AEC42" s="0"/>
      <c r="AED42" s="0"/>
      <c r="AEE42" s="0"/>
      <c r="AEF42" s="0"/>
      <c r="AEG42" s="0"/>
      <c r="AEH42" s="0"/>
      <c r="AEI42" s="0"/>
      <c r="AEJ42" s="0"/>
      <c r="AEK42" s="0"/>
      <c r="AEL42" s="0"/>
      <c r="AEM42" s="0"/>
      <c r="AEN42" s="0"/>
      <c r="AEO42" s="0"/>
      <c r="AEP42" s="0"/>
      <c r="AEQ42" s="0"/>
      <c r="AER42" s="0"/>
      <c r="AES42" s="0"/>
      <c r="AET42" s="0"/>
      <c r="AEU42" s="0"/>
      <c r="AEV42" s="0"/>
      <c r="AEW42" s="0"/>
      <c r="AEX42" s="0"/>
      <c r="AEY42" s="0"/>
      <c r="AEZ42" s="0"/>
      <c r="AFA42" s="0"/>
      <c r="AFB42" s="0"/>
      <c r="AFC42" s="0"/>
      <c r="AFD42" s="0"/>
      <c r="AFE42" s="0"/>
      <c r="AFF42" s="0"/>
      <c r="AFG42" s="0"/>
      <c r="AFH42" s="0"/>
      <c r="AFI42" s="0"/>
      <c r="AFJ42" s="0"/>
      <c r="AFK42" s="0"/>
      <c r="AFL42" s="0"/>
      <c r="AFM42" s="0"/>
      <c r="AFN42" s="0"/>
      <c r="AFO42" s="0"/>
      <c r="AFP42" s="0"/>
      <c r="AFQ42" s="0"/>
      <c r="AFR42" s="0"/>
      <c r="AFS42" s="0"/>
      <c r="AFT42" s="0"/>
      <c r="AFU42" s="0"/>
      <c r="AFV42" s="0"/>
      <c r="AFW42" s="0"/>
      <c r="AFX42" s="0"/>
      <c r="AFY42" s="0"/>
      <c r="AFZ42" s="0"/>
      <c r="AGA42" s="0"/>
      <c r="AGB42" s="0"/>
      <c r="AGC42" s="0"/>
      <c r="AGD42" s="0"/>
      <c r="AGE42" s="0"/>
      <c r="AGF42" s="0"/>
      <c r="AGG42" s="0"/>
      <c r="AGH42" s="0"/>
      <c r="AGI42" s="0"/>
      <c r="AGJ42" s="0"/>
      <c r="AGK42" s="0"/>
      <c r="AGL42" s="0"/>
      <c r="AGM42" s="0"/>
      <c r="AGN42" s="0"/>
      <c r="AGO42" s="0"/>
      <c r="AGP42" s="0"/>
      <c r="AGQ42" s="0"/>
      <c r="AGR42" s="0"/>
      <c r="AGS42" s="0"/>
      <c r="AGT42" s="0"/>
      <c r="AGU42" s="0"/>
      <c r="AGV42" s="0"/>
      <c r="AGW42" s="0"/>
      <c r="AGX42" s="0"/>
      <c r="AGY42" s="0"/>
      <c r="AGZ42" s="0"/>
      <c r="AHA42" s="0"/>
      <c r="AHB42" s="0"/>
      <c r="AHC42" s="0"/>
      <c r="AHD42" s="0"/>
      <c r="AHE42" s="0"/>
      <c r="AHF42" s="0"/>
      <c r="AHG42" s="0"/>
      <c r="AHH42" s="0"/>
      <c r="AHI42" s="0"/>
      <c r="AHJ42" s="0"/>
      <c r="AHK42" s="0"/>
      <c r="AHL42" s="0"/>
      <c r="AHM42" s="0"/>
      <c r="AHN42" s="0"/>
      <c r="AHO42" s="0"/>
      <c r="AHP42" s="0"/>
      <c r="AHQ42" s="0"/>
      <c r="AHR42" s="0"/>
      <c r="AHS42" s="0"/>
      <c r="AHT42" s="0"/>
      <c r="AHU42" s="0"/>
      <c r="AHV42" s="0"/>
      <c r="AHW42" s="0"/>
      <c r="AHX42" s="0"/>
      <c r="AHY42" s="0"/>
      <c r="AHZ42" s="0"/>
      <c r="AIA42" s="0"/>
      <c r="AIB42" s="0"/>
      <c r="AIC42" s="0"/>
      <c r="AID42" s="0"/>
      <c r="AIE42" s="0"/>
      <c r="AIF42" s="0"/>
      <c r="AIG42" s="0"/>
      <c r="AIH42" s="0"/>
      <c r="AII42" s="0"/>
      <c r="AIJ42" s="0"/>
      <c r="AIK42" s="0"/>
      <c r="AIL42" s="0"/>
      <c r="AIM42" s="0"/>
      <c r="AIN42" s="0"/>
      <c r="AIO42" s="0"/>
      <c r="AIP42" s="0"/>
      <c r="AIQ42" s="0"/>
      <c r="AIR42" s="0"/>
      <c r="AIS42" s="0"/>
      <c r="AIT42" s="0"/>
      <c r="AIU42" s="0"/>
      <c r="AIV42" s="0"/>
      <c r="AIW42" s="0"/>
      <c r="AIX42" s="0"/>
      <c r="AIY42" s="0"/>
      <c r="AIZ42" s="0"/>
      <c r="AJA42" s="0"/>
      <c r="AJB42" s="0"/>
      <c r="AJC42" s="0"/>
      <c r="AJD42" s="0"/>
      <c r="AJE42" s="0"/>
      <c r="AJF42" s="0"/>
      <c r="AJG42" s="0"/>
      <c r="AJH42" s="0"/>
      <c r="AJI42" s="0"/>
      <c r="AJJ42" s="0"/>
      <c r="AJK42" s="0"/>
      <c r="AJL42" s="0"/>
      <c r="AJM42" s="0"/>
      <c r="AJN42" s="0"/>
      <c r="AJO42" s="0"/>
      <c r="AJP42" s="0"/>
      <c r="AJQ42" s="0"/>
      <c r="AJR42" s="0"/>
      <c r="AJS42" s="0"/>
      <c r="AJT42" s="0"/>
      <c r="AJU42" s="0"/>
      <c r="AJV42" s="0"/>
      <c r="AJW42" s="0"/>
      <c r="AJX42" s="0"/>
      <c r="AJY42" s="0"/>
      <c r="AJZ42" s="0"/>
      <c r="AKA42" s="0"/>
      <c r="AKB42" s="0"/>
      <c r="AKC42" s="0"/>
      <c r="AKD42" s="0"/>
      <c r="AKE42" s="0"/>
      <c r="AKF42" s="0"/>
      <c r="AKG42" s="0"/>
      <c r="AKH42" s="0"/>
      <c r="AKI42" s="0"/>
      <c r="AKJ42" s="0"/>
      <c r="AKK42" s="0"/>
      <c r="AKL42" s="0"/>
      <c r="AKM42" s="0"/>
      <c r="AKN42" s="0"/>
      <c r="AKO42" s="0"/>
      <c r="AKP42" s="0"/>
      <c r="AKQ42" s="0"/>
      <c r="AKR42" s="0"/>
      <c r="AKS42" s="0"/>
      <c r="AKT42" s="0"/>
      <c r="AKU42" s="0"/>
      <c r="AKV42" s="0"/>
      <c r="AKW42" s="0"/>
      <c r="AKX42" s="0"/>
      <c r="AKY42" s="0"/>
      <c r="AKZ42" s="0"/>
      <c r="ALA42" s="0"/>
      <c r="ALB42" s="0"/>
      <c r="ALC42" s="0"/>
      <c r="ALD42" s="0"/>
      <c r="ALE42" s="0"/>
      <c r="ALF42" s="0"/>
      <c r="ALG42" s="0"/>
      <c r="ALH42" s="0"/>
      <c r="ALI42" s="0"/>
      <c r="ALJ42" s="0"/>
      <c r="ALK42" s="0"/>
      <c r="ALL42" s="0"/>
      <c r="ALM42" s="0"/>
      <c r="ALN42" s="0"/>
      <c r="ALO42" s="0"/>
      <c r="ALP42" s="0"/>
      <c r="ALQ42" s="0"/>
      <c r="ALR42" s="0"/>
      <c r="ALS42" s="0"/>
      <c r="ALT42" s="0"/>
      <c r="ALU42" s="0"/>
      <c r="ALV42" s="0"/>
      <c r="ALW42" s="0"/>
      <c r="ALX42" s="0"/>
      <c r="ALY42" s="0"/>
      <c r="ALZ42" s="0"/>
      <c r="AMA42" s="0"/>
      <c r="AMB42" s="0"/>
      <c r="AMC42" s="0"/>
      <c r="AMD42" s="0"/>
      <c r="AME42" s="0"/>
      <c r="AMF42" s="0"/>
      <c r="AMG42" s="0"/>
      <c r="AMH42" s="0"/>
    </row>
    <row r="43" customFormat="false" ht="12.65" hidden="false" customHeight="true" outlineLevel="0" collapsed="false">
      <c r="A43" s="0"/>
      <c r="B43" s="0"/>
      <c r="C43" s="0"/>
      <c r="D43" s="0"/>
      <c r="E43" s="0"/>
      <c r="F43" s="0"/>
      <c r="G43" s="0"/>
      <c r="H43" s="0"/>
      <c r="I43" s="0"/>
      <c r="J43" s="0"/>
      <c r="K43" s="0"/>
      <c r="L43" s="0"/>
      <c r="M43" s="0"/>
      <c r="N43" s="0"/>
      <c r="O43" s="0"/>
      <c r="P43" s="0"/>
      <c r="Q43" s="0"/>
      <c r="R43" s="0"/>
      <c r="S43" s="0"/>
      <c r="T43" s="0"/>
      <c r="U43" s="0"/>
      <c r="W43" s="0"/>
      <c r="X43" s="0"/>
      <c r="Y43" s="0"/>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row>
    <row r="44" customFormat="false" ht="11.4" hidden="false" customHeight="true" outlineLevel="0" collapsed="false">
      <c r="A44" s="0"/>
      <c r="B44" s="0"/>
      <c r="C44" s="0"/>
      <c r="D44" s="0"/>
      <c r="E44" s="0"/>
      <c r="F44" s="0"/>
      <c r="G44" s="0"/>
      <c r="H44" s="0"/>
      <c r="I44" s="0"/>
      <c r="J44" s="0"/>
      <c r="K44" s="0"/>
      <c r="L44" s="0"/>
      <c r="M44" s="0"/>
      <c r="N44" s="0"/>
      <c r="O44" s="0"/>
      <c r="P44" s="0"/>
      <c r="Q44" s="0"/>
      <c r="R44" s="0"/>
      <c r="S44" s="0"/>
      <c r="T44" s="0"/>
      <c r="U44" s="0"/>
      <c r="W44" s="0"/>
      <c r="X44" s="0"/>
      <c r="Y44" s="0"/>
      <c r="Z44" s="0"/>
      <c r="AA44" s="0"/>
      <c r="AB44" s="0"/>
      <c r="AC44" s="0"/>
      <c r="AD44" s="0"/>
      <c r="AE44" s="0"/>
      <c r="AF44" s="0"/>
      <c r="AG44" s="0"/>
      <c r="AH44" s="0"/>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c r="GH44" s="0"/>
      <c r="GI44" s="0"/>
      <c r="GJ44" s="0"/>
      <c r="GK44" s="0"/>
      <c r="GL44" s="0"/>
      <c r="GM44" s="0"/>
      <c r="GN44" s="0"/>
      <c r="GO44" s="0"/>
      <c r="GP44" s="0"/>
      <c r="GQ44" s="0"/>
      <c r="GR44" s="0"/>
      <c r="GS44" s="0"/>
      <c r="GT44" s="0"/>
      <c r="GU44" s="0"/>
      <c r="GV44" s="0"/>
      <c r="GW44" s="0"/>
      <c r="GX44" s="0"/>
      <c r="GY44" s="0"/>
      <c r="GZ44" s="0"/>
      <c r="HA44" s="0"/>
      <c r="HB44" s="0"/>
      <c r="HC44" s="0"/>
      <c r="HD44" s="0"/>
      <c r="HE44" s="0"/>
      <c r="HF44" s="0"/>
      <c r="HG44" s="0"/>
      <c r="HH44" s="0"/>
      <c r="HI44" s="0"/>
      <c r="HJ44" s="0"/>
      <c r="HK44" s="0"/>
      <c r="HL44" s="0"/>
      <c r="HM44" s="0"/>
      <c r="HN44" s="0"/>
      <c r="HO44" s="0"/>
      <c r="HP44" s="0"/>
      <c r="HQ44" s="0"/>
      <c r="HR44" s="0"/>
      <c r="HS44" s="0"/>
      <c r="HT44" s="0"/>
      <c r="HU44" s="0"/>
      <c r="HV44" s="0"/>
      <c r="HW44" s="0"/>
      <c r="HX44" s="0"/>
      <c r="HY44" s="0"/>
      <c r="HZ44" s="0"/>
      <c r="IA44" s="0"/>
      <c r="IB44" s="0"/>
      <c r="IC44" s="0"/>
      <c r="ID44" s="0"/>
      <c r="IE44" s="0"/>
      <c r="IF44" s="0"/>
      <c r="IG44" s="0"/>
      <c r="IH44" s="0"/>
      <c r="II44" s="0"/>
      <c r="IJ44" s="0"/>
      <c r="IK44" s="0"/>
      <c r="IL44" s="0"/>
      <c r="IM44" s="0"/>
      <c r="IN44" s="0"/>
      <c r="IO44" s="0"/>
      <c r="IP44" s="0"/>
      <c r="IQ44" s="0"/>
      <c r="IR44" s="0"/>
      <c r="IS44" s="0"/>
      <c r="IT44" s="0"/>
      <c r="IU44" s="0"/>
      <c r="IV44" s="0"/>
      <c r="IW44" s="0"/>
      <c r="IX44" s="0"/>
      <c r="IY44" s="0"/>
      <c r="IZ44" s="0"/>
      <c r="JA44" s="0"/>
      <c r="JB44" s="0"/>
      <c r="JC44" s="0"/>
      <c r="JD44" s="0"/>
      <c r="JE44" s="0"/>
      <c r="JF44" s="0"/>
      <c r="JG44" s="0"/>
      <c r="JH44" s="0"/>
      <c r="JI44" s="0"/>
      <c r="JJ44" s="0"/>
      <c r="JK44" s="0"/>
      <c r="JL44" s="0"/>
      <c r="JM44" s="0"/>
      <c r="JN44" s="0"/>
      <c r="JO44" s="0"/>
      <c r="JP44" s="0"/>
      <c r="JQ44" s="0"/>
      <c r="JR44" s="0"/>
      <c r="JS44" s="0"/>
      <c r="JT44" s="0"/>
      <c r="JU44" s="0"/>
      <c r="JV44" s="0"/>
      <c r="JW44" s="0"/>
      <c r="JX44" s="0"/>
      <c r="JY44" s="0"/>
      <c r="JZ44" s="0"/>
      <c r="KA44" s="0"/>
      <c r="KB44" s="0"/>
      <c r="KC44" s="0"/>
      <c r="KD44" s="0"/>
      <c r="KE44" s="0"/>
      <c r="KF44" s="0"/>
      <c r="KG44" s="0"/>
      <c r="KH44" s="0"/>
      <c r="KI44" s="0"/>
      <c r="KJ44" s="0"/>
      <c r="KK44" s="0"/>
      <c r="KL44" s="0"/>
      <c r="KM44" s="0"/>
      <c r="KN44" s="0"/>
      <c r="KO44" s="0"/>
      <c r="KP44" s="0"/>
      <c r="KQ44" s="0"/>
      <c r="KR44" s="0"/>
      <c r="KS44" s="0"/>
      <c r="KT44" s="0"/>
      <c r="KU44" s="0"/>
      <c r="KV44" s="0"/>
      <c r="KW44" s="0"/>
      <c r="KX44" s="0"/>
      <c r="KY44" s="0"/>
      <c r="KZ44" s="0"/>
      <c r="LA44" s="0"/>
      <c r="LB44" s="0"/>
      <c r="LC44" s="0"/>
      <c r="LD44" s="0"/>
      <c r="LE44" s="0"/>
      <c r="LF44" s="0"/>
      <c r="LG44" s="0"/>
      <c r="LH44" s="0"/>
      <c r="LI44" s="0"/>
      <c r="LJ44" s="0"/>
      <c r="LK44" s="0"/>
      <c r="LL44" s="0"/>
      <c r="LM44" s="0"/>
      <c r="LN44" s="0"/>
      <c r="LO44" s="0"/>
      <c r="LP44" s="0"/>
      <c r="LQ44" s="0"/>
      <c r="LR44" s="0"/>
      <c r="LS44" s="0"/>
      <c r="LT44" s="0"/>
      <c r="LU44" s="0"/>
      <c r="LV44" s="0"/>
      <c r="LW44" s="0"/>
      <c r="LX44" s="0"/>
      <c r="LY44" s="0"/>
      <c r="LZ44" s="0"/>
      <c r="MA44" s="0"/>
      <c r="MB44" s="0"/>
      <c r="MC44" s="0"/>
      <c r="MD44" s="0"/>
      <c r="ME44" s="0"/>
      <c r="MF44" s="0"/>
      <c r="MG44" s="0"/>
      <c r="MH44" s="0"/>
      <c r="MI44" s="0"/>
      <c r="MJ44" s="0"/>
      <c r="MK44" s="0"/>
      <c r="ML44" s="0"/>
      <c r="MM44" s="0"/>
      <c r="MN44" s="0"/>
      <c r="MO44" s="0"/>
      <c r="MP44" s="0"/>
      <c r="MQ44" s="0"/>
      <c r="MR44" s="0"/>
      <c r="MS44" s="0"/>
      <c r="MT44" s="0"/>
      <c r="MU44" s="0"/>
      <c r="MV44" s="0"/>
      <c r="MW44" s="0"/>
      <c r="MX44" s="0"/>
      <c r="MY44" s="0"/>
      <c r="MZ44" s="0"/>
      <c r="NA44" s="0"/>
      <c r="NB44" s="0"/>
      <c r="NC44" s="0"/>
      <c r="ND44" s="0"/>
      <c r="NE44" s="0"/>
      <c r="NF44" s="0"/>
      <c r="NG44" s="0"/>
      <c r="NH44" s="0"/>
      <c r="NI44" s="0"/>
      <c r="NJ44" s="0"/>
      <c r="NK44" s="0"/>
      <c r="NL44" s="0"/>
      <c r="NM44" s="0"/>
      <c r="NN44" s="0"/>
      <c r="NO44" s="0"/>
      <c r="NP44" s="0"/>
      <c r="NQ44" s="0"/>
      <c r="NR44" s="0"/>
      <c r="NS44" s="0"/>
      <c r="NT44" s="0"/>
      <c r="NU44" s="0"/>
      <c r="NV44" s="0"/>
      <c r="NW44" s="0"/>
      <c r="NX44" s="0"/>
      <c r="NY44" s="0"/>
      <c r="NZ44" s="0"/>
      <c r="OA44" s="0"/>
      <c r="OB44" s="0"/>
      <c r="OC44" s="0"/>
      <c r="OD44" s="0"/>
      <c r="OE44" s="0"/>
      <c r="OF44" s="0"/>
      <c r="OG44" s="0"/>
      <c r="OH44" s="0"/>
      <c r="OI44" s="0"/>
      <c r="OJ44" s="0"/>
      <c r="OK44" s="0"/>
      <c r="OL44" s="0"/>
      <c r="OM44" s="0"/>
      <c r="ON44" s="0"/>
      <c r="OO44" s="0"/>
      <c r="OP44" s="0"/>
      <c r="OQ44" s="0"/>
      <c r="OR44" s="0"/>
      <c r="OS44" s="0"/>
      <c r="OT44" s="0"/>
      <c r="OU44" s="0"/>
      <c r="OV44" s="0"/>
      <c r="OW44" s="0"/>
      <c r="OX44" s="0"/>
      <c r="OY44" s="0"/>
      <c r="OZ44" s="0"/>
      <c r="PA44" s="0"/>
      <c r="PB44" s="0"/>
      <c r="PC44" s="0"/>
      <c r="PD44" s="0"/>
      <c r="PE44" s="0"/>
      <c r="PF44" s="0"/>
      <c r="PG44" s="0"/>
      <c r="PH44" s="0"/>
      <c r="PI44" s="0"/>
      <c r="PJ44" s="0"/>
      <c r="PK44" s="0"/>
      <c r="PL44" s="0"/>
      <c r="PM44" s="0"/>
      <c r="PN44" s="0"/>
      <c r="PO44" s="0"/>
      <c r="PP44" s="0"/>
      <c r="PQ44" s="0"/>
      <c r="PR44" s="0"/>
      <c r="PS44" s="0"/>
      <c r="PT44" s="0"/>
      <c r="PU44" s="0"/>
      <c r="PV44" s="0"/>
      <c r="PW44" s="0"/>
      <c r="PX44" s="0"/>
      <c r="PY44" s="0"/>
      <c r="PZ44" s="0"/>
      <c r="QA44" s="0"/>
      <c r="QB44" s="0"/>
      <c r="QC44" s="0"/>
      <c r="QD44" s="0"/>
      <c r="QE44" s="0"/>
      <c r="QF44" s="0"/>
      <c r="QG44" s="0"/>
      <c r="QH44" s="0"/>
      <c r="QI44" s="0"/>
      <c r="QJ44" s="0"/>
      <c r="QK44" s="0"/>
      <c r="QL44" s="0"/>
      <c r="QM44" s="0"/>
      <c r="QN44" s="0"/>
      <c r="QO44" s="0"/>
      <c r="QP44" s="0"/>
      <c r="QQ44" s="0"/>
      <c r="QR44" s="0"/>
      <c r="QS44" s="0"/>
      <c r="QT44" s="0"/>
      <c r="QU44" s="0"/>
      <c r="QV44" s="0"/>
      <c r="QW44" s="0"/>
      <c r="QX44" s="0"/>
      <c r="QY44" s="0"/>
      <c r="QZ44" s="0"/>
      <c r="RA44" s="0"/>
      <c r="RB44" s="0"/>
      <c r="RC44" s="0"/>
      <c r="RD44" s="0"/>
      <c r="RE44" s="0"/>
      <c r="RF44" s="0"/>
      <c r="RG44" s="0"/>
      <c r="RH44" s="0"/>
      <c r="RI44" s="0"/>
      <c r="RJ44" s="0"/>
      <c r="RK44" s="0"/>
      <c r="RL44" s="0"/>
      <c r="RM44" s="0"/>
      <c r="RN44" s="0"/>
      <c r="RO44" s="0"/>
      <c r="RP44" s="0"/>
      <c r="RQ44" s="0"/>
      <c r="RR44" s="0"/>
      <c r="RS44" s="0"/>
      <c r="RT44" s="0"/>
      <c r="RU44" s="0"/>
      <c r="RV44" s="0"/>
      <c r="RW44" s="0"/>
      <c r="RX44" s="0"/>
      <c r="RY44" s="0"/>
      <c r="RZ44" s="0"/>
      <c r="SA44" s="0"/>
      <c r="SB44" s="0"/>
      <c r="SC44" s="0"/>
      <c r="SD44" s="0"/>
      <c r="SE44" s="0"/>
      <c r="SF44" s="0"/>
      <c r="SG44" s="0"/>
      <c r="SH44" s="0"/>
      <c r="SI44" s="0"/>
      <c r="SJ44" s="0"/>
      <c r="SK44" s="0"/>
      <c r="SL44" s="0"/>
      <c r="SM44" s="0"/>
      <c r="SN44" s="0"/>
      <c r="SO44" s="0"/>
      <c r="SP44" s="0"/>
      <c r="SQ44" s="0"/>
      <c r="SR44" s="0"/>
      <c r="SS44" s="0"/>
      <c r="ST44" s="0"/>
      <c r="SU44" s="0"/>
      <c r="SV44" s="0"/>
      <c r="SW44" s="0"/>
      <c r="SX44" s="0"/>
      <c r="SY44" s="0"/>
      <c r="SZ44" s="0"/>
      <c r="TA44" s="0"/>
      <c r="TB44" s="0"/>
      <c r="TC44" s="0"/>
      <c r="TD44" s="0"/>
      <c r="TE44" s="0"/>
      <c r="TF44" s="0"/>
      <c r="TG44" s="0"/>
      <c r="TH44" s="0"/>
      <c r="TI44" s="0"/>
      <c r="TJ44" s="0"/>
      <c r="TK44" s="0"/>
      <c r="TL44" s="0"/>
      <c r="TM44" s="0"/>
      <c r="TN44" s="0"/>
      <c r="TO44" s="0"/>
      <c r="TP44" s="0"/>
      <c r="TQ44" s="0"/>
      <c r="TR44" s="0"/>
      <c r="TS44" s="0"/>
      <c r="TT44" s="0"/>
      <c r="TU44" s="0"/>
      <c r="TV44" s="0"/>
      <c r="TW44" s="0"/>
      <c r="TX44" s="0"/>
      <c r="TY44" s="0"/>
      <c r="TZ44" s="0"/>
      <c r="UA44" s="0"/>
      <c r="UB44" s="0"/>
      <c r="UC44" s="0"/>
      <c r="UD44" s="0"/>
      <c r="UE44" s="0"/>
      <c r="UF44" s="0"/>
      <c r="UG44" s="0"/>
      <c r="UH44" s="0"/>
      <c r="UI44" s="0"/>
      <c r="UJ44" s="0"/>
      <c r="UK44" s="0"/>
      <c r="UL44" s="0"/>
      <c r="UM44" s="0"/>
      <c r="UN44" s="0"/>
      <c r="UO44" s="0"/>
      <c r="UP44" s="0"/>
      <c r="UQ44" s="0"/>
      <c r="UR44" s="0"/>
      <c r="US44" s="0"/>
      <c r="UT44" s="0"/>
      <c r="UU44" s="0"/>
      <c r="UV44" s="0"/>
      <c r="UW44" s="0"/>
      <c r="UX44" s="0"/>
      <c r="UY44" s="0"/>
      <c r="UZ44" s="0"/>
      <c r="VA44" s="0"/>
      <c r="VB44" s="0"/>
      <c r="VC44" s="0"/>
      <c r="VD44" s="0"/>
      <c r="VE44" s="0"/>
      <c r="VF44" s="0"/>
      <c r="VG44" s="0"/>
      <c r="VH44" s="0"/>
      <c r="VI44" s="0"/>
      <c r="VJ44" s="0"/>
      <c r="VK44" s="0"/>
      <c r="VL44" s="0"/>
      <c r="VM44" s="0"/>
      <c r="VN44" s="0"/>
      <c r="VO44" s="0"/>
      <c r="VP44" s="0"/>
      <c r="VQ44" s="0"/>
      <c r="VR44" s="0"/>
      <c r="VS44" s="0"/>
      <c r="VT44" s="0"/>
      <c r="VU44" s="0"/>
      <c r="VV44" s="0"/>
      <c r="VW44" s="0"/>
      <c r="VX44" s="0"/>
      <c r="VY44" s="0"/>
      <c r="VZ44" s="0"/>
      <c r="WA44" s="0"/>
      <c r="WB44" s="0"/>
      <c r="WC44" s="0"/>
      <c r="WD44" s="0"/>
      <c r="WE44" s="0"/>
      <c r="WF44" s="0"/>
      <c r="WG44" s="0"/>
      <c r="WH44" s="0"/>
      <c r="WI44" s="0"/>
      <c r="WJ44" s="0"/>
      <c r="WK44" s="0"/>
      <c r="WL44" s="0"/>
      <c r="WM44" s="0"/>
      <c r="WN44" s="0"/>
      <c r="WO44" s="0"/>
      <c r="WP44" s="0"/>
      <c r="WQ44" s="0"/>
      <c r="WR44" s="0"/>
      <c r="WS44" s="0"/>
      <c r="WT44" s="0"/>
      <c r="WU44" s="0"/>
      <c r="WV44" s="0"/>
      <c r="WW44" s="0"/>
      <c r="WX44" s="0"/>
      <c r="WY44" s="0"/>
      <c r="WZ44" s="0"/>
      <c r="XA44" s="0"/>
      <c r="XB44" s="0"/>
      <c r="XC44" s="0"/>
      <c r="XD44" s="0"/>
      <c r="XE44" s="0"/>
      <c r="XF44" s="0"/>
      <c r="XG44" s="0"/>
      <c r="XH44" s="0"/>
      <c r="XI44" s="0"/>
      <c r="XJ44" s="0"/>
      <c r="XK44" s="0"/>
      <c r="XL44" s="0"/>
      <c r="XM44" s="0"/>
      <c r="XN44" s="0"/>
      <c r="XO44" s="0"/>
      <c r="XP44" s="0"/>
      <c r="XQ44" s="0"/>
      <c r="XR44" s="0"/>
      <c r="XS44" s="0"/>
      <c r="XT44" s="0"/>
      <c r="XU44" s="0"/>
      <c r="XV44" s="0"/>
      <c r="XW44" s="0"/>
      <c r="XX44" s="0"/>
      <c r="XY44" s="0"/>
      <c r="XZ44" s="0"/>
      <c r="YA44" s="0"/>
      <c r="YB44" s="0"/>
      <c r="YC44" s="0"/>
      <c r="YD44" s="0"/>
      <c r="YE44" s="0"/>
      <c r="YF44" s="0"/>
      <c r="YG44" s="0"/>
      <c r="YH44" s="0"/>
      <c r="YI44" s="0"/>
      <c r="YJ44" s="0"/>
      <c r="YK44" s="0"/>
      <c r="YL44" s="0"/>
      <c r="YM44" s="0"/>
      <c r="YN44" s="0"/>
      <c r="YO44" s="0"/>
      <c r="YP44" s="0"/>
      <c r="YQ44" s="0"/>
      <c r="YR44" s="0"/>
      <c r="YS44" s="0"/>
      <c r="YT44" s="0"/>
      <c r="YU44" s="0"/>
      <c r="YV44" s="0"/>
      <c r="YW44" s="0"/>
      <c r="YX44" s="0"/>
      <c r="YY44" s="0"/>
      <c r="YZ44" s="0"/>
      <c r="ZA44" s="0"/>
      <c r="ZB44" s="0"/>
      <c r="ZC44" s="0"/>
      <c r="ZD44" s="0"/>
      <c r="ZE44" s="0"/>
      <c r="ZF44" s="0"/>
      <c r="ZG44" s="0"/>
      <c r="ZH44" s="0"/>
      <c r="ZI44" s="0"/>
      <c r="ZJ44" s="0"/>
      <c r="ZK44" s="0"/>
      <c r="ZL44" s="0"/>
      <c r="ZM44" s="0"/>
      <c r="ZN44" s="0"/>
      <c r="ZO44" s="0"/>
      <c r="ZP44" s="0"/>
      <c r="ZQ44" s="0"/>
      <c r="ZR44" s="0"/>
      <c r="ZS44" s="0"/>
      <c r="ZT44" s="0"/>
      <c r="ZU44" s="0"/>
      <c r="ZV44" s="0"/>
      <c r="ZW44" s="0"/>
      <c r="ZX44" s="0"/>
      <c r="ZY44" s="0"/>
      <c r="ZZ44" s="0"/>
      <c r="AAA44" s="0"/>
      <c r="AAB44" s="0"/>
      <c r="AAC44" s="0"/>
      <c r="AAD44" s="0"/>
      <c r="AAE44" s="0"/>
      <c r="AAF44" s="0"/>
      <c r="AAG44" s="0"/>
      <c r="AAH44" s="0"/>
      <c r="AAI44" s="0"/>
      <c r="AAJ44" s="0"/>
      <c r="AAK44" s="0"/>
      <c r="AAL44" s="0"/>
      <c r="AAM44" s="0"/>
      <c r="AAN44" s="0"/>
      <c r="AAO44" s="0"/>
      <c r="AAP44" s="0"/>
      <c r="AAQ44" s="0"/>
      <c r="AAR44" s="0"/>
      <c r="AAS44" s="0"/>
      <c r="AAT44" s="0"/>
      <c r="AAU44" s="0"/>
      <c r="AAV44" s="0"/>
      <c r="AAW44" s="0"/>
      <c r="AAX44" s="0"/>
      <c r="AAY44" s="0"/>
      <c r="AAZ44" s="0"/>
      <c r="ABA44" s="0"/>
      <c r="ABB44" s="0"/>
      <c r="ABC44" s="0"/>
      <c r="ABD44" s="0"/>
      <c r="ABE44" s="0"/>
      <c r="ABF44" s="0"/>
      <c r="ABG44" s="0"/>
      <c r="ABH44" s="0"/>
      <c r="ABI44" s="0"/>
      <c r="ABJ44" s="0"/>
      <c r="ABK44" s="0"/>
      <c r="ABL44" s="0"/>
      <c r="ABM44" s="0"/>
      <c r="ABN44" s="0"/>
      <c r="ABO44" s="0"/>
      <c r="ABP44" s="0"/>
      <c r="ABQ44" s="0"/>
      <c r="ABR44" s="0"/>
      <c r="ABS44" s="0"/>
      <c r="ABT44" s="0"/>
      <c r="ABU44" s="0"/>
      <c r="ABV44" s="0"/>
      <c r="ABW44" s="0"/>
      <c r="ABX44" s="0"/>
      <c r="ABY44" s="0"/>
      <c r="ABZ44" s="0"/>
      <c r="ACA44" s="0"/>
      <c r="ACB44" s="0"/>
      <c r="ACC44" s="0"/>
      <c r="ACD44" s="0"/>
      <c r="ACE44" s="0"/>
      <c r="ACF44" s="0"/>
      <c r="ACG44" s="0"/>
      <c r="ACH44" s="0"/>
      <c r="ACI44" s="0"/>
      <c r="ACJ44" s="0"/>
      <c r="ACK44" s="0"/>
      <c r="ACL44" s="0"/>
      <c r="ACM44" s="0"/>
      <c r="ACN44" s="0"/>
      <c r="ACO44" s="0"/>
      <c r="ACP44" s="0"/>
      <c r="ACQ44" s="0"/>
      <c r="ACR44" s="0"/>
      <c r="ACS44" s="0"/>
      <c r="ACT44" s="0"/>
      <c r="ACU44" s="0"/>
      <c r="ACV44" s="0"/>
      <c r="ACW44" s="0"/>
      <c r="ACX44" s="0"/>
      <c r="ACY44" s="0"/>
      <c r="ACZ44" s="0"/>
      <c r="ADA44" s="0"/>
      <c r="ADB44" s="0"/>
      <c r="ADC44" s="0"/>
      <c r="ADD44" s="0"/>
      <c r="ADE44" s="0"/>
      <c r="ADF44" s="0"/>
      <c r="ADG44" s="0"/>
      <c r="ADH44" s="0"/>
      <c r="ADI44" s="0"/>
      <c r="ADJ44" s="0"/>
      <c r="ADK44" s="0"/>
      <c r="ADL44" s="0"/>
      <c r="ADM44" s="0"/>
      <c r="ADN44" s="0"/>
      <c r="ADO44" s="0"/>
      <c r="ADP44" s="0"/>
      <c r="ADQ44" s="0"/>
      <c r="ADR44" s="0"/>
      <c r="ADS44" s="0"/>
      <c r="ADT44" s="0"/>
      <c r="ADU44" s="0"/>
      <c r="ADV44" s="0"/>
      <c r="ADW44" s="0"/>
      <c r="ADX44" s="0"/>
      <c r="ADY44" s="0"/>
      <c r="ADZ44" s="0"/>
      <c r="AEA44" s="0"/>
      <c r="AEB44" s="0"/>
      <c r="AEC44" s="0"/>
      <c r="AED44" s="0"/>
      <c r="AEE44" s="0"/>
      <c r="AEF44" s="0"/>
      <c r="AEG44" s="0"/>
      <c r="AEH44" s="0"/>
      <c r="AEI44" s="0"/>
      <c r="AEJ44" s="0"/>
      <c r="AEK44" s="0"/>
      <c r="AEL44" s="0"/>
      <c r="AEM44" s="0"/>
      <c r="AEN44" s="0"/>
      <c r="AEO44" s="0"/>
      <c r="AEP44" s="0"/>
      <c r="AEQ44" s="0"/>
      <c r="AER44" s="0"/>
      <c r="AES44" s="0"/>
      <c r="AET44" s="0"/>
      <c r="AEU44" s="0"/>
      <c r="AEV44" s="0"/>
      <c r="AEW44" s="0"/>
      <c r="AEX44" s="0"/>
      <c r="AEY44" s="0"/>
      <c r="AEZ44" s="0"/>
      <c r="AFA44" s="0"/>
      <c r="AFB44" s="0"/>
      <c r="AFC44" s="0"/>
      <c r="AFD44" s="0"/>
      <c r="AFE44" s="0"/>
      <c r="AFF44" s="0"/>
      <c r="AFG44" s="0"/>
      <c r="AFH44" s="0"/>
      <c r="AFI44" s="0"/>
      <c r="AFJ44" s="0"/>
      <c r="AFK44" s="0"/>
      <c r="AFL44" s="0"/>
      <c r="AFM44" s="0"/>
      <c r="AFN44" s="0"/>
      <c r="AFO44" s="0"/>
      <c r="AFP44" s="0"/>
      <c r="AFQ44" s="0"/>
      <c r="AFR44" s="0"/>
      <c r="AFS44" s="0"/>
      <c r="AFT44" s="0"/>
      <c r="AFU44" s="0"/>
      <c r="AFV44" s="0"/>
      <c r="AFW44" s="0"/>
      <c r="AFX44" s="0"/>
      <c r="AFY44" s="0"/>
      <c r="AFZ44" s="0"/>
      <c r="AGA44" s="0"/>
      <c r="AGB44" s="0"/>
      <c r="AGC44" s="0"/>
      <c r="AGD44" s="0"/>
      <c r="AGE44" s="0"/>
      <c r="AGF44" s="0"/>
      <c r="AGG44" s="0"/>
      <c r="AGH44" s="0"/>
      <c r="AGI44" s="0"/>
      <c r="AGJ44" s="0"/>
      <c r="AGK44" s="0"/>
      <c r="AGL44" s="0"/>
      <c r="AGM44" s="0"/>
      <c r="AGN44" s="0"/>
      <c r="AGO44" s="0"/>
      <c r="AGP44" s="0"/>
      <c r="AGQ44" s="0"/>
      <c r="AGR44" s="0"/>
      <c r="AGS44" s="0"/>
      <c r="AGT44" s="0"/>
      <c r="AGU44" s="0"/>
      <c r="AGV44" s="0"/>
      <c r="AGW44" s="0"/>
      <c r="AGX44" s="0"/>
      <c r="AGY44" s="0"/>
      <c r="AGZ44" s="0"/>
      <c r="AHA44" s="0"/>
      <c r="AHB44" s="0"/>
      <c r="AHC44" s="0"/>
      <c r="AHD44" s="0"/>
      <c r="AHE44" s="0"/>
      <c r="AHF44" s="0"/>
      <c r="AHG44" s="0"/>
      <c r="AHH44" s="0"/>
      <c r="AHI44" s="0"/>
      <c r="AHJ44" s="0"/>
      <c r="AHK44" s="0"/>
      <c r="AHL44" s="0"/>
      <c r="AHM44" s="0"/>
      <c r="AHN44" s="0"/>
      <c r="AHO44" s="0"/>
      <c r="AHP44" s="0"/>
      <c r="AHQ44" s="0"/>
      <c r="AHR44" s="0"/>
      <c r="AHS44" s="0"/>
      <c r="AHT44" s="0"/>
      <c r="AHU44" s="0"/>
      <c r="AHV44" s="0"/>
      <c r="AHW44" s="0"/>
      <c r="AHX44" s="0"/>
      <c r="AHY44" s="0"/>
      <c r="AHZ44" s="0"/>
      <c r="AIA44" s="0"/>
      <c r="AIB44" s="0"/>
      <c r="AIC44" s="0"/>
      <c r="AID44" s="0"/>
      <c r="AIE44" s="0"/>
      <c r="AIF44" s="0"/>
      <c r="AIG44" s="0"/>
      <c r="AIH44" s="0"/>
      <c r="AII44" s="0"/>
      <c r="AIJ44" s="0"/>
      <c r="AIK44" s="0"/>
      <c r="AIL44" s="0"/>
      <c r="AIM44" s="0"/>
      <c r="AIN44" s="0"/>
      <c r="AIO44" s="0"/>
      <c r="AIP44" s="0"/>
      <c r="AIQ44" s="0"/>
      <c r="AIR44" s="0"/>
      <c r="AIS44" s="0"/>
      <c r="AIT44" s="0"/>
      <c r="AIU44" s="0"/>
      <c r="AIV44" s="0"/>
      <c r="AIW44" s="0"/>
      <c r="AIX44" s="0"/>
      <c r="AIY44" s="0"/>
      <c r="AIZ44" s="0"/>
      <c r="AJA44" s="0"/>
      <c r="AJB44" s="0"/>
      <c r="AJC44" s="0"/>
      <c r="AJD44" s="0"/>
      <c r="AJE44" s="0"/>
      <c r="AJF44" s="0"/>
      <c r="AJG44" s="0"/>
      <c r="AJH44" s="0"/>
      <c r="AJI44" s="0"/>
      <c r="AJJ44" s="0"/>
      <c r="AJK44" s="0"/>
      <c r="AJL44" s="0"/>
      <c r="AJM44" s="0"/>
      <c r="AJN44" s="0"/>
      <c r="AJO44" s="0"/>
      <c r="AJP44" s="0"/>
      <c r="AJQ44" s="0"/>
      <c r="AJR44" s="0"/>
      <c r="AJS44" s="0"/>
      <c r="AJT44" s="0"/>
      <c r="AJU44" s="0"/>
      <c r="AJV44" s="0"/>
      <c r="AJW44" s="0"/>
      <c r="AJX44" s="0"/>
      <c r="AJY44" s="0"/>
      <c r="AJZ44" s="0"/>
      <c r="AKA44" s="0"/>
      <c r="AKB44" s="0"/>
      <c r="AKC44" s="0"/>
      <c r="AKD44" s="0"/>
      <c r="AKE44" s="0"/>
      <c r="AKF44" s="0"/>
      <c r="AKG44" s="0"/>
      <c r="AKH44" s="0"/>
      <c r="AKI44" s="0"/>
      <c r="AKJ44" s="0"/>
      <c r="AKK44" s="0"/>
      <c r="AKL44" s="0"/>
      <c r="AKM44" s="0"/>
      <c r="AKN44" s="0"/>
      <c r="AKO44" s="0"/>
      <c r="AKP44" s="0"/>
      <c r="AKQ44" s="0"/>
      <c r="AKR44" s="0"/>
      <c r="AKS44" s="0"/>
      <c r="AKT44" s="0"/>
      <c r="AKU44" s="0"/>
      <c r="AKV44" s="0"/>
      <c r="AKW44" s="0"/>
      <c r="AKX44" s="0"/>
      <c r="AKY44" s="0"/>
      <c r="AKZ44" s="0"/>
      <c r="ALA44" s="0"/>
      <c r="ALB44" s="0"/>
      <c r="ALC44" s="0"/>
      <c r="ALD44" s="0"/>
      <c r="ALE44" s="0"/>
      <c r="ALF44" s="0"/>
      <c r="ALG44" s="0"/>
      <c r="ALH44" s="0"/>
      <c r="ALI44" s="0"/>
      <c r="ALJ44" s="0"/>
      <c r="ALK44" s="0"/>
      <c r="ALL44" s="0"/>
      <c r="ALM44" s="0"/>
      <c r="ALN44" s="0"/>
      <c r="ALO44" s="0"/>
      <c r="ALP44" s="0"/>
      <c r="ALQ44" s="0"/>
      <c r="ALR44" s="0"/>
      <c r="ALS44" s="0"/>
      <c r="ALT44" s="0"/>
      <c r="ALU44" s="0"/>
      <c r="ALV44" s="0"/>
      <c r="ALW44" s="0"/>
      <c r="ALX44" s="0"/>
      <c r="ALY44" s="0"/>
      <c r="ALZ44" s="0"/>
      <c r="AMA44" s="0"/>
      <c r="AMB44" s="0"/>
      <c r="AMC44" s="0"/>
      <c r="AMD44" s="0"/>
      <c r="AME44" s="0"/>
      <c r="AMF44" s="0"/>
      <c r="AMG44" s="0"/>
      <c r="AMH44" s="0"/>
    </row>
    <row r="45" customFormat="false" ht="18" hidden="false" customHeight="true" outlineLevel="0" collapsed="false">
      <c r="A45" s="0"/>
      <c r="B45" s="0"/>
      <c r="C45" s="0"/>
      <c r="D45" s="0"/>
      <c r="E45" s="0"/>
      <c r="F45" s="0"/>
      <c r="G45" s="0"/>
      <c r="H45" s="0"/>
      <c r="I45" s="0"/>
      <c r="J45" s="0"/>
      <c r="K45" s="0"/>
      <c r="L45" s="0"/>
      <c r="M45" s="0"/>
      <c r="N45" s="0"/>
      <c r="O45" s="0"/>
      <c r="P45" s="0"/>
      <c r="Q45" s="0"/>
      <c r="R45" s="0"/>
      <c r="S45" s="0"/>
      <c r="T45" s="0"/>
      <c r="U45" s="0"/>
      <c r="W45" s="0"/>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row>
    <row r="46" customFormat="false" ht="12.65" hidden="false" customHeight="true" outlineLevel="0" collapsed="false">
      <c r="A46" s="0"/>
      <c r="B46" s="0"/>
      <c r="C46" s="0"/>
      <c r="D46" s="0"/>
      <c r="E46" s="0"/>
      <c r="F46" s="0"/>
      <c r="G46" s="0"/>
      <c r="H46" s="0"/>
      <c r="I46" s="0"/>
      <c r="J46" s="0"/>
      <c r="K46" s="0"/>
      <c r="L46" s="0"/>
      <c r="M46" s="0"/>
      <c r="N46" s="0"/>
      <c r="O46" s="0"/>
      <c r="P46" s="0"/>
      <c r="Q46" s="0"/>
      <c r="R46" s="0"/>
      <c r="S46" s="0"/>
      <c r="T46" s="0"/>
      <c r="U46" s="0"/>
      <c r="W46" s="0"/>
      <c r="X46" s="0"/>
      <c r="Y46" s="0"/>
      <c r="Z46" s="0"/>
      <c r="AA46" s="0"/>
      <c r="AB46" s="0"/>
      <c r="AC46" s="0"/>
      <c r="AD46" s="0"/>
      <c r="AE46" s="0"/>
      <c r="AF46" s="0"/>
      <c r="AG46" s="0"/>
      <c r="AH46" s="0"/>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row>
    <row r="47" customFormat="false" ht="11.4" hidden="false" customHeight="true" outlineLevel="0" collapsed="false">
      <c r="A47" s="0"/>
      <c r="B47" s="0"/>
      <c r="C47" s="0"/>
      <c r="D47" s="0"/>
      <c r="E47" s="0"/>
      <c r="F47" s="0"/>
      <c r="G47" s="0"/>
      <c r="H47" s="0"/>
      <c r="I47" s="0"/>
      <c r="J47" s="0"/>
      <c r="K47" s="0"/>
      <c r="L47" s="0"/>
      <c r="M47" s="0"/>
      <c r="N47" s="0"/>
      <c r="O47" s="0"/>
      <c r="P47" s="0"/>
      <c r="Q47" s="0"/>
      <c r="R47" s="0"/>
      <c r="S47" s="0"/>
      <c r="T47" s="0"/>
      <c r="U47" s="0"/>
      <c r="W47" s="0"/>
      <c r="X47" s="0"/>
      <c r="Y47" s="0"/>
      <c r="Z47" s="0"/>
      <c r="AA47" s="0"/>
      <c r="AB47" s="0"/>
      <c r="AC47" s="0"/>
      <c r="AD47" s="0"/>
      <c r="AE47" s="0"/>
      <c r="AF47" s="0"/>
      <c r="AG47" s="0"/>
      <c r="AH47" s="0"/>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c r="GH47" s="0"/>
      <c r="GI47" s="0"/>
      <c r="GJ47" s="0"/>
      <c r="GK47" s="0"/>
      <c r="GL47" s="0"/>
      <c r="GM47" s="0"/>
      <c r="GN47" s="0"/>
      <c r="GO47" s="0"/>
      <c r="GP47" s="0"/>
      <c r="GQ47" s="0"/>
      <c r="GR47" s="0"/>
      <c r="GS47" s="0"/>
      <c r="GT47" s="0"/>
      <c r="GU47" s="0"/>
      <c r="GV47" s="0"/>
      <c r="GW47" s="0"/>
      <c r="GX47" s="0"/>
      <c r="GY47" s="0"/>
      <c r="GZ47" s="0"/>
      <c r="HA47" s="0"/>
      <c r="HB47" s="0"/>
      <c r="HC47" s="0"/>
      <c r="HD47" s="0"/>
      <c r="HE47" s="0"/>
      <c r="HF47" s="0"/>
      <c r="HG47" s="0"/>
      <c r="HH47" s="0"/>
      <c r="HI47" s="0"/>
      <c r="HJ47" s="0"/>
      <c r="HK47" s="0"/>
      <c r="HL47" s="0"/>
      <c r="HM47" s="0"/>
      <c r="HN47" s="0"/>
      <c r="HO47" s="0"/>
      <c r="HP47" s="0"/>
      <c r="HQ47" s="0"/>
      <c r="HR47" s="0"/>
      <c r="HS47" s="0"/>
      <c r="HT47" s="0"/>
      <c r="HU47" s="0"/>
      <c r="HV47" s="0"/>
      <c r="HW47" s="0"/>
      <c r="HX47" s="0"/>
      <c r="HY47" s="0"/>
      <c r="HZ47" s="0"/>
      <c r="IA47" s="0"/>
      <c r="IB47" s="0"/>
      <c r="IC47" s="0"/>
      <c r="ID47" s="0"/>
      <c r="IE47" s="0"/>
      <c r="IF47" s="0"/>
      <c r="IG47" s="0"/>
      <c r="IH47" s="0"/>
      <c r="II47" s="0"/>
      <c r="IJ47" s="0"/>
      <c r="IK47" s="0"/>
      <c r="IL47" s="0"/>
      <c r="IM47" s="0"/>
      <c r="IN47" s="0"/>
      <c r="IO47" s="0"/>
      <c r="IP47" s="0"/>
      <c r="IQ47" s="0"/>
      <c r="IR47" s="0"/>
      <c r="IS47" s="0"/>
      <c r="IT47" s="0"/>
      <c r="IU47" s="0"/>
      <c r="IV47" s="0"/>
      <c r="IW47" s="0"/>
      <c r="IX47" s="0"/>
      <c r="IY47" s="0"/>
      <c r="IZ47" s="0"/>
      <c r="JA47" s="0"/>
      <c r="JB47" s="0"/>
      <c r="JC47" s="0"/>
      <c r="JD47" s="0"/>
      <c r="JE47" s="0"/>
      <c r="JF47" s="0"/>
      <c r="JG47" s="0"/>
      <c r="JH47" s="0"/>
      <c r="JI47" s="0"/>
      <c r="JJ47" s="0"/>
      <c r="JK47" s="0"/>
      <c r="JL47" s="0"/>
      <c r="JM47" s="0"/>
      <c r="JN47" s="0"/>
      <c r="JO47" s="0"/>
      <c r="JP47" s="0"/>
      <c r="JQ47" s="0"/>
      <c r="JR47" s="0"/>
      <c r="JS47" s="0"/>
      <c r="JT47" s="0"/>
      <c r="JU47" s="0"/>
      <c r="JV47" s="0"/>
      <c r="JW47" s="0"/>
      <c r="JX47" s="0"/>
      <c r="JY47" s="0"/>
      <c r="JZ47" s="0"/>
      <c r="KA47" s="0"/>
      <c r="KB47" s="0"/>
      <c r="KC47" s="0"/>
      <c r="KD47" s="0"/>
      <c r="KE47" s="0"/>
      <c r="KF47" s="0"/>
      <c r="KG47" s="0"/>
      <c r="KH47" s="0"/>
      <c r="KI47" s="0"/>
      <c r="KJ47" s="0"/>
      <c r="KK47" s="0"/>
      <c r="KL47" s="0"/>
      <c r="KM47" s="0"/>
      <c r="KN47" s="0"/>
      <c r="KO47" s="0"/>
      <c r="KP47" s="0"/>
      <c r="KQ47" s="0"/>
      <c r="KR47" s="0"/>
      <c r="KS47" s="0"/>
      <c r="KT47" s="0"/>
      <c r="KU47" s="0"/>
      <c r="KV47" s="0"/>
      <c r="KW47" s="0"/>
      <c r="KX47" s="0"/>
      <c r="KY47" s="0"/>
      <c r="KZ47" s="0"/>
      <c r="LA47" s="0"/>
      <c r="LB47" s="0"/>
      <c r="LC47" s="0"/>
      <c r="LD47" s="0"/>
      <c r="LE47" s="0"/>
      <c r="LF47" s="0"/>
      <c r="LG47" s="0"/>
      <c r="LH47" s="0"/>
      <c r="LI47" s="0"/>
      <c r="LJ47" s="0"/>
      <c r="LK47" s="0"/>
      <c r="LL47" s="0"/>
      <c r="LM47" s="0"/>
      <c r="LN47" s="0"/>
      <c r="LO47" s="0"/>
      <c r="LP47" s="0"/>
      <c r="LQ47" s="0"/>
      <c r="LR47" s="0"/>
      <c r="LS47" s="0"/>
      <c r="LT47" s="0"/>
      <c r="LU47" s="0"/>
      <c r="LV47" s="0"/>
      <c r="LW47" s="0"/>
      <c r="LX47" s="0"/>
      <c r="LY47" s="0"/>
      <c r="LZ47" s="0"/>
      <c r="MA47" s="0"/>
      <c r="MB47" s="0"/>
      <c r="MC47" s="0"/>
      <c r="MD47" s="0"/>
      <c r="ME47" s="0"/>
      <c r="MF47" s="0"/>
      <c r="MG47" s="0"/>
      <c r="MH47" s="0"/>
      <c r="MI47" s="0"/>
      <c r="MJ47" s="0"/>
      <c r="MK47" s="0"/>
      <c r="ML47" s="0"/>
      <c r="MM47" s="0"/>
      <c r="MN47" s="0"/>
      <c r="MO47" s="0"/>
      <c r="MP47" s="0"/>
      <c r="MQ47" s="0"/>
      <c r="MR47" s="0"/>
      <c r="MS47" s="0"/>
      <c r="MT47" s="0"/>
      <c r="MU47" s="0"/>
      <c r="MV47" s="0"/>
      <c r="MW47" s="0"/>
      <c r="MX47" s="0"/>
      <c r="MY47" s="0"/>
      <c r="MZ47" s="0"/>
      <c r="NA47" s="0"/>
      <c r="NB47" s="0"/>
      <c r="NC47" s="0"/>
      <c r="ND47" s="0"/>
      <c r="NE47" s="0"/>
      <c r="NF47" s="0"/>
      <c r="NG47" s="0"/>
      <c r="NH47" s="0"/>
      <c r="NI47" s="0"/>
      <c r="NJ47" s="0"/>
      <c r="NK47" s="0"/>
      <c r="NL47" s="0"/>
      <c r="NM47" s="0"/>
      <c r="NN47" s="0"/>
      <c r="NO47" s="0"/>
      <c r="NP47" s="0"/>
      <c r="NQ47" s="0"/>
      <c r="NR47" s="0"/>
      <c r="NS47" s="0"/>
      <c r="NT47" s="0"/>
      <c r="NU47" s="0"/>
      <c r="NV47" s="0"/>
      <c r="NW47" s="0"/>
      <c r="NX47" s="0"/>
      <c r="NY47" s="0"/>
      <c r="NZ47" s="0"/>
      <c r="OA47" s="0"/>
      <c r="OB47" s="0"/>
      <c r="OC47" s="0"/>
      <c r="OD47" s="0"/>
      <c r="OE47" s="0"/>
      <c r="OF47" s="0"/>
      <c r="OG47" s="0"/>
      <c r="OH47" s="0"/>
      <c r="OI47" s="0"/>
      <c r="OJ47" s="0"/>
      <c r="OK47" s="0"/>
      <c r="OL47" s="0"/>
      <c r="OM47" s="0"/>
      <c r="ON47" s="0"/>
      <c r="OO47" s="0"/>
      <c r="OP47" s="0"/>
      <c r="OQ47" s="0"/>
      <c r="OR47" s="0"/>
      <c r="OS47" s="0"/>
      <c r="OT47" s="0"/>
      <c r="OU47" s="0"/>
      <c r="OV47" s="0"/>
      <c r="OW47" s="0"/>
      <c r="OX47" s="0"/>
      <c r="OY47" s="0"/>
      <c r="OZ47" s="0"/>
      <c r="PA47" s="0"/>
      <c r="PB47" s="0"/>
      <c r="PC47" s="0"/>
      <c r="PD47" s="0"/>
      <c r="PE47" s="0"/>
      <c r="PF47" s="0"/>
      <c r="PG47" s="0"/>
      <c r="PH47" s="0"/>
      <c r="PI47" s="0"/>
      <c r="PJ47" s="0"/>
      <c r="PK47" s="0"/>
      <c r="PL47" s="0"/>
      <c r="PM47" s="0"/>
      <c r="PN47" s="0"/>
      <c r="PO47" s="0"/>
      <c r="PP47" s="0"/>
      <c r="PQ47" s="0"/>
      <c r="PR47" s="0"/>
      <c r="PS47" s="0"/>
      <c r="PT47" s="0"/>
      <c r="PU47" s="0"/>
      <c r="PV47" s="0"/>
      <c r="PW47" s="0"/>
      <c r="PX47" s="0"/>
      <c r="PY47" s="0"/>
      <c r="PZ47" s="0"/>
      <c r="QA47" s="0"/>
      <c r="QB47" s="0"/>
      <c r="QC47" s="0"/>
      <c r="QD47" s="0"/>
      <c r="QE47" s="0"/>
      <c r="QF47" s="0"/>
      <c r="QG47" s="0"/>
      <c r="QH47" s="0"/>
      <c r="QI47" s="0"/>
      <c r="QJ47" s="0"/>
      <c r="QK47" s="0"/>
      <c r="QL47" s="0"/>
      <c r="QM47" s="0"/>
      <c r="QN47" s="0"/>
      <c r="QO47" s="0"/>
      <c r="QP47" s="0"/>
      <c r="QQ47" s="0"/>
      <c r="QR47" s="0"/>
      <c r="QS47" s="0"/>
      <c r="QT47" s="0"/>
      <c r="QU47" s="0"/>
      <c r="QV47" s="0"/>
      <c r="QW47" s="0"/>
      <c r="QX47" s="0"/>
      <c r="QY47" s="0"/>
      <c r="QZ47" s="0"/>
      <c r="RA47" s="0"/>
      <c r="RB47" s="0"/>
      <c r="RC47" s="0"/>
      <c r="RD47" s="0"/>
      <c r="RE47" s="0"/>
      <c r="RF47" s="0"/>
      <c r="RG47" s="0"/>
      <c r="RH47" s="0"/>
      <c r="RI47" s="0"/>
      <c r="RJ47" s="0"/>
      <c r="RK47" s="0"/>
      <c r="RL47" s="0"/>
      <c r="RM47" s="0"/>
      <c r="RN47" s="0"/>
      <c r="RO47" s="0"/>
      <c r="RP47" s="0"/>
      <c r="RQ47" s="0"/>
      <c r="RR47" s="0"/>
      <c r="RS47" s="0"/>
      <c r="RT47" s="0"/>
      <c r="RU47" s="0"/>
      <c r="RV47" s="0"/>
      <c r="RW47" s="0"/>
      <c r="RX47" s="0"/>
      <c r="RY47" s="0"/>
      <c r="RZ47" s="0"/>
      <c r="SA47" s="0"/>
      <c r="SB47" s="0"/>
      <c r="SC47" s="0"/>
      <c r="SD47" s="0"/>
      <c r="SE47" s="0"/>
      <c r="SF47" s="0"/>
      <c r="SG47" s="0"/>
      <c r="SH47" s="0"/>
      <c r="SI47" s="0"/>
      <c r="SJ47" s="0"/>
      <c r="SK47" s="0"/>
      <c r="SL47" s="0"/>
      <c r="SM47" s="0"/>
      <c r="SN47" s="0"/>
      <c r="SO47" s="0"/>
      <c r="SP47" s="0"/>
      <c r="SQ47" s="0"/>
      <c r="SR47" s="0"/>
      <c r="SS47" s="0"/>
      <c r="ST47" s="0"/>
      <c r="SU47" s="0"/>
      <c r="SV47" s="0"/>
      <c r="SW47" s="0"/>
      <c r="SX47" s="0"/>
      <c r="SY47" s="0"/>
      <c r="SZ47" s="0"/>
      <c r="TA47" s="0"/>
      <c r="TB47" s="0"/>
      <c r="TC47" s="0"/>
      <c r="TD47" s="0"/>
      <c r="TE47" s="0"/>
      <c r="TF47" s="0"/>
      <c r="TG47" s="0"/>
      <c r="TH47" s="0"/>
      <c r="TI47" s="0"/>
      <c r="TJ47" s="0"/>
      <c r="TK47" s="0"/>
      <c r="TL47" s="0"/>
      <c r="TM47" s="0"/>
      <c r="TN47" s="0"/>
      <c r="TO47" s="0"/>
      <c r="TP47" s="0"/>
      <c r="TQ47" s="0"/>
      <c r="TR47" s="0"/>
      <c r="TS47" s="0"/>
      <c r="TT47" s="0"/>
      <c r="TU47" s="0"/>
      <c r="TV47" s="0"/>
      <c r="TW47" s="0"/>
      <c r="TX47" s="0"/>
      <c r="TY47" s="0"/>
      <c r="TZ47" s="0"/>
      <c r="UA47" s="0"/>
      <c r="UB47" s="0"/>
      <c r="UC47" s="0"/>
      <c r="UD47" s="0"/>
      <c r="UE47" s="0"/>
      <c r="UF47" s="0"/>
      <c r="UG47" s="0"/>
      <c r="UH47" s="0"/>
      <c r="UI47" s="0"/>
      <c r="UJ47" s="0"/>
      <c r="UK47" s="0"/>
      <c r="UL47" s="0"/>
      <c r="UM47" s="0"/>
      <c r="UN47" s="0"/>
      <c r="UO47" s="0"/>
      <c r="UP47" s="0"/>
      <c r="UQ47" s="0"/>
      <c r="UR47" s="0"/>
      <c r="US47" s="0"/>
      <c r="UT47" s="0"/>
      <c r="UU47" s="0"/>
      <c r="UV47" s="0"/>
      <c r="UW47" s="0"/>
      <c r="UX47" s="0"/>
      <c r="UY47" s="0"/>
      <c r="UZ47" s="0"/>
      <c r="VA47" s="0"/>
      <c r="VB47" s="0"/>
      <c r="VC47" s="0"/>
      <c r="VD47" s="0"/>
      <c r="VE47" s="0"/>
      <c r="VF47" s="0"/>
      <c r="VG47" s="0"/>
      <c r="VH47" s="0"/>
      <c r="VI47" s="0"/>
      <c r="VJ47" s="0"/>
      <c r="VK47" s="0"/>
      <c r="VL47" s="0"/>
      <c r="VM47" s="0"/>
      <c r="VN47" s="0"/>
      <c r="VO47" s="0"/>
      <c r="VP47" s="0"/>
      <c r="VQ47" s="0"/>
      <c r="VR47" s="0"/>
      <c r="VS47" s="0"/>
      <c r="VT47" s="0"/>
      <c r="VU47" s="0"/>
      <c r="VV47" s="0"/>
      <c r="VW47" s="0"/>
      <c r="VX47" s="0"/>
      <c r="VY47" s="0"/>
      <c r="VZ47" s="0"/>
      <c r="WA47" s="0"/>
      <c r="WB47" s="0"/>
      <c r="WC47" s="0"/>
      <c r="WD47" s="0"/>
      <c r="WE47" s="0"/>
      <c r="WF47" s="0"/>
      <c r="WG47" s="0"/>
      <c r="WH47" s="0"/>
      <c r="WI47" s="0"/>
      <c r="WJ47" s="0"/>
      <c r="WK47" s="0"/>
      <c r="WL47" s="0"/>
      <c r="WM47" s="0"/>
      <c r="WN47" s="0"/>
      <c r="WO47" s="0"/>
      <c r="WP47" s="0"/>
      <c r="WQ47" s="0"/>
      <c r="WR47" s="0"/>
      <c r="WS47" s="0"/>
      <c r="WT47" s="0"/>
      <c r="WU47" s="0"/>
      <c r="WV47" s="0"/>
      <c r="WW47" s="0"/>
      <c r="WX47" s="0"/>
      <c r="WY47" s="0"/>
      <c r="WZ47" s="0"/>
      <c r="XA47" s="0"/>
      <c r="XB47" s="0"/>
      <c r="XC47" s="0"/>
      <c r="XD47" s="0"/>
      <c r="XE47" s="0"/>
      <c r="XF47" s="0"/>
      <c r="XG47" s="0"/>
      <c r="XH47" s="0"/>
      <c r="XI47" s="0"/>
      <c r="XJ47" s="0"/>
      <c r="XK47" s="0"/>
      <c r="XL47" s="0"/>
      <c r="XM47" s="0"/>
      <c r="XN47" s="0"/>
      <c r="XO47" s="0"/>
      <c r="XP47" s="0"/>
      <c r="XQ47" s="0"/>
      <c r="XR47" s="0"/>
      <c r="XS47" s="0"/>
      <c r="XT47" s="0"/>
      <c r="XU47" s="0"/>
      <c r="XV47" s="0"/>
      <c r="XW47" s="0"/>
      <c r="XX47" s="0"/>
      <c r="XY47" s="0"/>
      <c r="XZ47" s="0"/>
      <c r="YA47" s="0"/>
      <c r="YB47" s="0"/>
      <c r="YC47" s="0"/>
      <c r="YD47" s="0"/>
      <c r="YE47" s="0"/>
      <c r="YF47" s="0"/>
      <c r="YG47" s="0"/>
      <c r="YH47" s="0"/>
      <c r="YI47" s="0"/>
      <c r="YJ47" s="0"/>
      <c r="YK47" s="0"/>
      <c r="YL47" s="0"/>
      <c r="YM47" s="0"/>
      <c r="YN47" s="0"/>
      <c r="YO47" s="0"/>
      <c r="YP47" s="0"/>
      <c r="YQ47" s="0"/>
      <c r="YR47" s="0"/>
      <c r="YS47" s="0"/>
      <c r="YT47" s="0"/>
      <c r="YU47" s="0"/>
      <c r="YV47" s="0"/>
      <c r="YW47" s="0"/>
      <c r="YX47" s="0"/>
      <c r="YY47" s="0"/>
      <c r="YZ47" s="0"/>
      <c r="ZA47" s="0"/>
      <c r="ZB47" s="0"/>
      <c r="ZC47" s="0"/>
      <c r="ZD47" s="0"/>
      <c r="ZE47" s="0"/>
      <c r="ZF47" s="0"/>
      <c r="ZG47" s="0"/>
      <c r="ZH47" s="0"/>
      <c r="ZI47" s="0"/>
      <c r="ZJ47" s="0"/>
      <c r="ZK47" s="0"/>
      <c r="ZL47" s="0"/>
      <c r="ZM47" s="0"/>
      <c r="ZN47" s="0"/>
      <c r="ZO47" s="0"/>
      <c r="ZP47" s="0"/>
      <c r="ZQ47" s="0"/>
      <c r="ZR47" s="0"/>
      <c r="ZS47" s="0"/>
      <c r="ZT47" s="0"/>
      <c r="ZU47" s="0"/>
      <c r="ZV47" s="0"/>
      <c r="ZW47" s="0"/>
      <c r="ZX47" s="0"/>
      <c r="ZY47" s="0"/>
      <c r="ZZ47" s="0"/>
      <c r="AAA47" s="0"/>
      <c r="AAB47" s="0"/>
      <c r="AAC47" s="0"/>
      <c r="AAD47" s="0"/>
      <c r="AAE47" s="0"/>
      <c r="AAF47" s="0"/>
      <c r="AAG47" s="0"/>
      <c r="AAH47" s="0"/>
      <c r="AAI47" s="0"/>
      <c r="AAJ47" s="0"/>
      <c r="AAK47" s="0"/>
      <c r="AAL47" s="0"/>
      <c r="AAM47" s="0"/>
      <c r="AAN47" s="0"/>
      <c r="AAO47" s="0"/>
      <c r="AAP47" s="0"/>
      <c r="AAQ47" s="0"/>
      <c r="AAR47" s="0"/>
      <c r="AAS47" s="0"/>
      <c r="AAT47" s="0"/>
      <c r="AAU47" s="0"/>
      <c r="AAV47" s="0"/>
      <c r="AAW47" s="0"/>
      <c r="AAX47" s="0"/>
      <c r="AAY47" s="0"/>
      <c r="AAZ47" s="0"/>
      <c r="ABA47" s="0"/>
      <c r="ABB47" s="0"/>
      <c r="ABC47" s="0"/>
      <c r="ABD47" s="0"/>
      <c r="ABE47" s="0"/>
      <c r="ABF47" s="0"/>
      <c r="ABG47" s="0"/>
      <c r="ABH47" s="0"/>
      <c r="ABI47" s="0"/>
      <c r="ABJ47" s="0"/>
      <c r="ABK47" s="0"/>
      <c r="ABL47" s="0"/>
      <c r="ABM47" s="0"/>
      <c r="ABN47" s="0"/>
      <c r="ABO47" s="0"/>
      <c r="ABP47" s="0"/>
      <c r="ABQ47" s="0"/>
      <c r="ABR47" s="0"/>
      <c r="ABS47" s="0"/>
      <c r="ABT47" s="0"/>
      <c r="ABU47" s="0"/>
      <c r="ABV47" s="0"/>
      <c r="ABW47" s="0"/>
      <c r="ABX47" s="0"/>
      <c r="ABY47" s="0"/>
      <c r="ABZ47" s="0"/>
      <c r="ACA47" s="0"/>
      <c r="ACB47" s="0"/>
      <c r="ACC47" s="0"/>
      <c r="ACD47" s="0"/>
      <c r="ACE47" s="0"/>
      <c r="ACF47" s="0"/>
      <c r="ACG47" s="0"/>
      <c r="ACH47" s="0"/>
      <c r="ACI47" s="0"/>
      <c r="ACJ47" s="0"/>
      <c r="ACK47" s="0"/>
      <c r="ACL47" s="0"/>
      <c r="ACM47" s="0"/>
      <c r="ACN47" s="0"/>
      <c r="ACO47" s="0"/>
      <c r="ACP47" s="0"/>
      <c r="ACQ47" s="0"/>
      <c r="ACR47" s="0"/>
      <c r="ACS47" s="0"/>
      <c r="ACT47" s="0"/>
      <c r="ACU47" s="0"/>
      <c r="ACV47" s="0"/>
      <c r="ACW47" s="0"/>
      <c r="ACX47" s="0"/>
      <c r="ACY47" s="0"/>
      <c r="ACZ47" s="0"/>
      <c r="ADA47" s="0"/>
      <c r="ADB47" s="0"/>
      <c r="ADC47" s="0"/>
      <c r="ADD47" s="0"/>
      <c r="ADE47" s="0"/>
      <c r="ADF47" s="0"/>
      <c r="ADG47" s="0"/>
      <c r="ADH47" s="0"/>
      <c r="ADI47" s="0"/>
      <c r="ADJ47" s="0"/>
      <c r="ADK47" s="0"/>
      <c r="ADL47" s="0"/>
      <c r="ADM47" s="0"/>
      <c r="ADN47" s="0"/>
      <c r="ADO47" s="0"/>
      <c r="ADP47" s="0"/>
      <c r="ADQ47" s="0"/>
      <c r="ADR47" s="0"/>
      <c r="ADS47" s="0"/>
      <c r="ADT47" s="0"/>
      <c r="ADU47" s="0"/>
      <c r="ADV47" s="0"/>
      <c r="ADW47" s="0"/>
      <c r="ADX47" s="0"/>
      <c r="ADY47" s="0"/>
      <c r="ADZ47" s="0"/>
      <c r="AEA47" s="0"/>
      <c r="AEB47" s="0"/>
      <c r="AEC47" s="0"/>
      <c r="AED47" s="0"/>
      <c r="AEE47" s="0"/>
      <c r="AEF47" s="0"/>
      <c r="AEG47" s="0"/>
      <c r="AEH47" s="0"/>
      <c r="AEI47" s="0"/>
      <c r="AEJ47" s="0"/>
      <c r="AEK47" s="0"/>
      <c r="AEL47" s="0"/>
      <c r="AEM47" s="0"/>
      <c r="AEN47" s="0"/>
      <c r="AEO47" s="0"/>
      <c r="AEP47" s="0"/>
      <c r="AEQ47" s="0"/>
      <c r="AER47" s="0"/>
      <c r="AES47" s="0"/>
      <c r="AET47" s="0"/>
      <c r="AEU47" s="0"/>
      <c r="AEV47" s="0"/>
      <c r="AEW47" s="0"/>
      <c r="AEX47" s="0"/>
      <c r="AEY47" s="0"/>
      <c r="AEZ47" s="0"/>
      <c r="AFA47" s="0"/>
      <c r="AFB47" s="0"/>
      <c r="AFC47" s="0"/>
      <c r="AFD47" s="0"/>
      <c r="AFE47" s="0"/>
      <c r="AFF47" s="0"/>
      <c r="AFG47" s="0"/>
      <c r="AFH47" s="0"/>
      <c r="AFI47" s="0"/>
      <c r="AFJ47" s="0"/>
      <c r="AFK47" s="0"/>
      <c r="AFL47" s="0"/>
      <c r="AFM47" s="0"/>
      <c r="AFN47" s="0"/>
      <c r="AFO47" s="0"/>
      <c r="AFP47" s="0"/>
      <c r="AFQ47" s="0"/>
      <c r="AFR47" s="0"/>
      <c r="AFS47" s="0"/>
      <c r="AFT47" s="0"/>
      <c r="AFU47" s="0"/>
      <c r="AFV47" s="0"/>
      <c r="AFW47" s="0"/>
      <c r="AFX47" s="0"/>
      <c r="AFY47" s="0"/>
      <c r="AFZ47" s="0"/>
      <c r="AGA47" s="0"/>
      <c r="AGB47" s="0"/>
      <c r="AGC47" s="0"/>
      <c r="AGD47" s="0"/>
      <c r="AGE47" s="0"/>
      <c r="AGF47" s="0"/>
      <c r="AGG47" s="0"/>
      <c r="AGH47" s="0"/>
      <c r="AGI47" s="0"/>
      <c r="AGJ47" s="0"/>
      <c r="AGK47" s="0"/>
      <c r="AGL47" s="0"/>
      <c r="AGM47" s="0"/>
      <c r="AGN47" s="0"/>
      <c r="AGO47" s="0"/>
      <c r="AGP47" s="0"/>
      <c r="AGQ47" s="0"/>
      <c r="AGR47" s="0"/>
      <c r="AGS47" s="0"/>
      <c r="AGT47" s="0"/>
      <c r="AGU47" s="0"/>
      <c r="AGV47" s="0"/>
      <c r="AGW47" s="0"/>
      <c r="AGX47" s="0"/>
      <c r="AGY47" s="0"/>
      <c r="AGZ47" s="0"/>
      <c r="AHA47" s="0"/>
      <c r="AHB47" s="0"/>
      <c r="AHC47" s="0"/>
      <c r="AHD47" s="0"/>
      <c r="AHE47" s="0"/>
      <c r="AHF47" s="0"/>
      <c r="AHG47" s="0"/>
      <c r="AHH47" s="0"/>
      <c r="AHI47" s="0"/>
      <c r="AHJ47" s="0"/>
      <c r="AHK47" s="0"/>
      <c r="AHL47" s="0"/>
      <c r="AHM47" s="0"/>
      <c r="AHN47" s="0"/>
      <c r="AHO47" s="0"/>
      <c r="AHP47" s="0"/>
      <c r="AHQ47" s="0"/>
      <c r="AHR47" s="0"/>
      <c r="AHS47" s="0"/>
      <c r="AHT47" s="0"/>
      <c r="AHU47" s="0"/>
      <c r="AHV47" s="0"/>
      <c r="AHW47" s="0"/>
      <c r="AHX47" s="0"/>
      <c r="AHY47" s="0"/>
      <c r="AHZ47" s="0"/>
      <c r="AIA47" s="0"/>
      <c r="AIB47" s="0"/>
      <c r="AIC47" s="0"/>
      <c r="AID47" s="0"/>
      <c r="AIE47" s="0"/>
      <c r="AIF47" s="0"/>
      <c r="AIG47" s="0"/>
      <c r="AIH47" s="0"/>
      <c r="AII47" s="0"/>
      <c r="AIJ47" s="0"/>
      <c r="AIK47" s="0"/>
      <c r="AIL47" s="0"/>
      <c r="AIM47" s="0"/>
      <c r="AIN47" s="0"/>
      <c r="AIO47" s="0"/>
      <c r="AIP47" s="0"/>
      <c r="AIQ47" s="0"/>
      <c r="AIR47" s="0"/>
      <c r="AIS47" s="0"/>
      <c r="AIT47" s="0"/>
      <c r="AIU47" s="0"/>
      <c r="AIV47" s="0"/>
      <c r="AIW47" s="0"/>
      <c r="AIX47" s="0"/>
      <c r="AIY47" s="0"/>
      <c r="AIZ47" s="0"/>
      <c r="AJA47" s="0"/>
      <c r="AJB47" s="0"/>
      <c r="AJC47" s="0"/>
      <c r="AJD47" s="0"/>
      <c r="AJE47" s="0"/>
      <c r="AJF47" s="0"/>
      <c r="AJG47" s="0"/>
      <c r="AJH47" s="0"/>
      <c r="AJI47" s="0"/>
      <c r="AJJ47" s="0"/>
      <c r="AJK47" s="0"/>
      <c r="AJL47" s="0"/>
      <c r="AJM47" s="0"/>
      <c r="AJN47" s="0"/>
      <c r="AJO47" s="0"/>
      <c r="AJP47" s="0"/>
      <c r="AJQ47" s="0"/>
      <c r="AJR47" s="0"/>
      <c r="AJS47" s="0"/>
      <c r="AJT47" s="0"/>
      <c r="AJU47" s="0"/>
      <c r="AJV47" s="0"/>
      <c r="AJW47" s="0"/>
      <c r="AJX47" s="0"/>
      <c r="AJY47" s="0"/>
      <c r="AJZ47" s="0"/>
      <c r="AKA47" s="0"/>
      <c r="AKB47" s="0"/>
      <c r="AKC47" s="0"/>
      <c r="AKD47" s="0"/>
      <c r="AKE47" s="0"/>
      <c r="AKF47" s="0"/>
      <c r="AKG47" s="0"/>
      <c r="AKH47" s="0"/>
      <c r="AKI47" s="0"/>
      <c r="AKJ47" s="0"/>
      <c r="AKK47" s="0"/>
      <c r="AKL47" s="0"/>
      <c r="AKM47" s="0"/>
      <c r="AKN47" s="0"/>
      <c r="AKO47" s="0"/>
      <c r="AKP47" s="0"/>
      <c r="AKQ47" s="0"/>
      <c r="AKR47" s="0"/>
      <c r="AKS47" s="0"/>
      <c r="AKT47" s="0"/>
      <c r="AKU47" s="0"/>
      <c r="AKV47" s="0"/>
      <c r="AKW47" s="0"/>
      <c r="AKX47" s="0"/>
      <c r="AKY47" s="0"/>
      <c r="AKZ47" s="0"/>
      <c r="ALA47" s="0"/>
      <c r="ALB47" s="0"/>
      <c r="ALC47" s="0"/>
      <c r="ALD47" s="0"/>
      <c r="ALE47" s="0"/>
      <c r="ALF47" s="0"/>
      <c r="ALG47" s="0"/>
      <c r="ALH47" s="0"/>
      <c r="ALI47" s="0"/>
      <c r="ALJ47" s="0"/>
      <c r="ALK47" s="0"/>
      <c r="ALL47" s="0"/>
      <c r="ALM47" s="0"/>
      <c r="ALN47" s="0"/>
      <c r="ALO47" s="0"/>
      <c r="ALP47" s="0"/>
      <c r="ALQ47" s="0"/>
      <c r="ALR47" s="0"/>
      <c r="ALS47" s="0"/>
      <c r="ALT47" s="0"/>
      <c r="ALU47" s="0"/>
      <c r="ALV47" s="0"/>
      <c r="ALW47" s="0"/>
      <c r="ALX47" s="0"/>
      <c r="ALY47" s="0"/>
      <c r="ALZ47" s="0"/>
      <c r="AMA47" s="0"/>
      <c r="AMB47" s="0"/>
      <c r="AMC47" s="0"/>
      <c r="AMD47" s="0"/>
      <c r="AME47" s="0"/>
      <c r="AMF47" s="0"/>
      <c r="AMG47" s="0"/>
      <c r="AMH47" s="0"/>
    </row>
    <row r="48" customFormat="false" ht="18" hidden="false" customHeight="true" outlineLevel="0" collapsed="false">
      <c r="A48" s="0"/>
      <c r="B48" s="0"/>
      <c r="C48" s="0"/>
      <c r="D48" s="0"/>
      <c r="E48" s="0"/>
      <c r="F48" s="0"/>
      <c r="G48" s="0"/>
      <c r="H48" s="0"/>
      <c r="I48" s="0"/>
      <c r="J48" s="0"/>
      <c r="K48" s="0"/>
      <c r="L48" s="0"/>
      <c r="M48" s="0"/>
      <c r="N48" s="0"/>
      <c r="O48" s="0"/>
      <c r="P48" s="0"/>
      <c r="Q48" s="0"/>
      <c r="R48" s="0"/>
      <c r="S48" s="0"/>
      <c r="T48" s="0"/>
      <c r="U48" s="0"/>
      <c r="W48" s="0"/>
      <c r="X48" s="0"/>
      <c r="Y48" s="0"/>
      <c r="Z48" s="0"/>
      <c r="AA48" s="0"/>
      <c r="AB48" s="0"/>
      <c r="AC48" s="0"/>
      <c r="AD48" s="0"/>
      <c r="AE48" s="0"/>
      <c r="AF48" s="0"/>
      <c r="AG48" s="0"/>
      <c r="AH48" s="0"/>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c r="GH48" s="0"/>
      <c r="GI48" s="0"/>
      <c r="GJ48" s="0"/>
      <c r="GK48" s="0"/>
      <c r="GL48" s="0"/>
      <c r="GM48" s="0"/>
      <c r="GN48" s="0"/>
      <c r="GO48" s="0"/>
      <c r="GP48" s="0"/>
      <c r="GQ48" s="0"/>
      <c r="GR48" s="0"/>
      <c r="GS48" s="0"/>
      <c r="GT48" s="0"/>
      <c r="GU48" s="0"/>
      <c r="GV48" s="0"/>
      <c r="GW48" s="0"/>
      <c r="GX48" s="0"/>
      <c r="GY48" s="0"/>
      <c r="GZ48" s="0"/>
      <c r="HA48" s="0"/>
      <c r="HB48" s="0"/>
      <c r="HC48" s="0"/>
      <c r="HD48" s="0"/>
      <c r="HE48" s="0"/>
      <c r="HF48" s="0"/>
      <c r="HG48" s="0"/>
      <c r="HH48" s="0"/>
      <c r="HI48" s="0"/>
      <c r="HJ48" s="0"/>
      <c r="HK48" s="0"/>
      <c r="HL48" s="0"/>
      <c r="HM48" s="0"/>
      <c r="HN48" s="0"/>
      <c r="HO48" s="0"/>
      <c r="HP48" s="0"/>
      <c r="HQ48" s="0"/>
      <c r="HR48" s="0"/>
      <c r="HS48" s="0"/>
      <c r="HT48" s="0"/>
      <c r="HU48" s="0"/>
      <c r="HV48" s="0"/>
      <c r="HW48" s="0"/>
      <c r="HX48" s="0"/>
      <c r="HY48" s="0"/>
      <c r="HZ48" s="0"/>
      <c r="IA48" s="0"/>
      <c r="IB48" s="0"/>
      <c r="IC48" s="0"/>
      <c r="ID48" s="0"/>
      <c r="IE48" s="0"/>
      <c r="IF48" s="0"/>
      <c r="IG48" s="0"/>
      <c r="IH48" s="0"/>
      <c r="II48" s="0"/>
      <c r="IJ48" s="0"/>
      <c r="IK48" s="0"/>
      <c r="IL48" s="0"/>
      <c r="IM48" s="0"/>
      <c r="IN48" s="0"/>
      <c r="IO48" s="0"/>
      <c r="IP48" s="0"/>
      <c r="IQ48" s="0"/>
      <c r="IR48" s="0"/>
      <c r="IS48" s="0"/>
      <c r="IT48" s="0"/>
      <c r="IU48" s="0"/>
      <c r="IV48" s="0"/>
      <c r="IW48" s="0"/>
      <c r="IX48" s="0"/>
      <c r="IY48" s="0"/>
      <c r="IZ48" s="0"/>
      <c r="JA48" s="0"/>
      <c r="JB48" s="0"/>
      <c r="JC48" s="0"/>
      <c r="JD48" s="0"/>
      <c r="JE48" s="0"/>
      <c r="JF48" s="0"/>
      <c r="JG48" s="0"/>
      <c r="JH48" s="0"/>
      <c r="JI48" s="0"/>
      <c r="JJ48" s="0"/>
      <c r="JK48" s="0"/>
      <c r="JL48" s="0"/>
      <c r="JM48" s="0"/>
      <c r="JN48" s="0"/>
      <c r="JO48" s="0"/>
      <c r="JP48" s="0"/>
      <c r="JQ48" s="0"/>
      <c r="JR48" s="0"/>
      <c r="JS48" s="0"/>
      <c r="JT48" s="0"/>
      <c r="JU48" s="0"/>
      <c r="JV48" s="0"/>
      <c r="JW48" s="0"/>
      <c r="JX48" s="0"/>
      <c r="JY48" s="0"/>
      <c r="JZ48" s="0"/>
      <c r="KA48" s="0"/>
      <c r="KB48" s="0"/>
      <c r="KC48" s="0"/>
      <c r="KD48" s="0"/>
      <c r="KE48" s="0"/>
      <c r="KF48" s="0"/>
      <c r="KG48" s="0"/>
      <c r="KH48" s="0"/>
      <c r="KI48" s="0"/>
      <c r="KJ48" s="0"/>
      <c r="KK48" s="0"/>
      <c r="KL48" s="0"/>
      <c r="KM48" s="0"/>
      <c r="KN48" s="0"/>
      <c r="KO48" s="0"/>
      <c r="KP48" s="0"/>
      <c r="KQ48" s="0"/>
      <c r="KR48" s="0"/>
      <c r="KS48" s="0"/>
      <c r="KT48" s="0"/>
      <c r="KU48" s="0"/>
      <c r="KV48" s="0"/>
      <c r="KW48" s="0"/>
      <c r="KX48" s="0"/>
      <c r="KY48" s="0"/>
      <c r="KZ48" s="0"/>
      <c r="LA48" s="0"/>
      <c r="LB48" s="0"/>
      <c r="LC48" s="0"/>
      <c r="LD48" s="0"/>
      <c r="LE48" s="0"/>
      <c r="LF48" s="0"/>
      <c r="LG48" s="0"/>
      <c r="LH48" s="0"/>
      <c r="LI48" s="0"/>
      <c r="LJ48" s="0"/>
      <c r="LK48" s="0"/>
      <c r="LL48" s="0"/>
      <c r="LM48" s="0"/>
      <c r="LN48" s="0"/>
      <c r="LO48" s="0"/>
      <c r="LP48" s="0"/>
      <c r="LQ48" s="0"/>
      <c r="LR48" s="0"/>
      <c r="LS48" s="0"/>
      <c r="LT48" s="0"/>
      <c r="LU48" s="0"/>
      <c r="LV48" s="0"/>
      <c r="LW48" s="0"/>
      <c r="LX48" s="0"/>
      <c r="LY48" s="0"/>
      <c r="LZ48" s="0"/>
      <c r="MA48" s="0"/>
      <c r="MB48" s="0"/>
      <c r="MC48" s="0"/>
      <c r="MD48" s="0"/>
      <c r="ME48" s="0"/>
      <c r="MF48" s="0"/>
      <c r="MG48" s="0"/>
      <c r="MH48" s="0"/>
      <c r="MI48" s="0"/>
      <c r="MJ48" s="0"/>
      <c r="MK48" s="0"/>
      <c r="ML48" s="0"/>
      <c r="MM48" s="0"/>
      <c r="MN48" s="0"/>
      <c r="MO48" s="0"/>
      <c r="MP48" s="0"/>
      <c r="MQ48" s="0"/>
      <c r="MR48" s="0"/>
      <c r="MS48" s="0"/>
      <c r="MT48" s="0"/>
      <c r="MU48" s="0"/>
      <c r="MV48" s="0"/>
      <c r="MW48" s="0"/>
      <c r="MX48" s="0"/>
      <c r="MY48" s="0"/>
      <c r="MZ48" s="0"/>
      <c r="NA48" s="0"/>
      <c r="NB48" s="0"/>
      <c r="NC48" s="0"/>
      <c r="ND48" s="0"/>
      <c r="NE48" s="0"/>
      <c r="NF48" s="0"/>
      <c r="NG48" s="0"/>
      <c r="NH48" s="0"/>
      <c r="NI48" s="0"/>
      <c r="NJ48" s="0"/>
      <c r="NK48" s="0"/>
      <c r="NL48" s="0"/>
      <c r="NM48" s="0"/>
      <c r="NN48" s="0"/>
      <c r="NO48" s="0"/>
      <c r="NP48" s="0"/>
      <c r="NQ48" s="0"/>
      <c r="NR48" s="0"/>
      <c r="NS48" s="0"/>
      <c r="NT48" s="0"/>
      <c r="NU48" s="0"/>
      <c r="NV48" s="0"/>
      <c r="NW48" s="0"/>
      <c r="NX48" s="0"/>
      <c r="NY48" s="0"/>
      <c r="NZ48" s="0"/>
      <c r="OA48" s="0"/>
      <c r="OB48" s="0"/>
      <c r="OC48" s="0"/>
      <c r="OD48" s="0"/>
      <c r="OE48" s="0"/>
      <c r="OF48" s="0"/>
      <c r="OG48" s="0"/>
      <c r="OH48" s="0"/>
      <c r="OI48" s="0"/>
      <c r="OJ48" s="0"/>
      <c r="OK48" s="0"/>
      <c r="OL48" s="0"/>
      <c r="OM48" s="0"/>
      <c r="ON48" s="0"/>
      <c r="OO48" s="0"/>
      <c r="OP48" s="0"/>
      <c r="OQ48" s="0"/>
      <c r="OR48" s="0"/>
      <c r="OS48" s="0"/>
      <c r="OT48" s="0"/>
      <c r="OU48" s="0"/>
      <c r="OV48" s="0"/>
      <c r="OW48" s="0"/>
      <c r="OX48" s="0"/>
      <c r="OY48" s="0"/>
      <c r="OZ48" s="0"/>
      <c r="PA48" s="0"/>
      <c r="PB48" s="0"/>
      <c r="PC48" s="0"/>
      <c r="PD48" s="0"/>
      <c r="PE48" s="0"/>
      <c r="PF48" s="0"/>
      <c r="PG48" s="0"/>
      <c r="PH48" s="0"/>
      <c r="PI48" s="0"/>
      <c r="PJ48" s="0"/>
      <c r="PK48" s="0"/>
      <c r="PL48" s="0"/>
      <c r="PM48" s="0"/>
      <c r="PN48" s="0"/>
      <c r="PO48" s="0"/>
      <c r="PP48" s="0"/>
      <c r="PQ48" s="0"/>
      <c r="PR48" s="0"/>
      <c r="PS48" s="0"/>
      <c r="PT48" s="0"/>
      <c r="PU48" s="0"/>
      <c r="PV48" s="0"/>
      <c r="PW48" s="0"/>
      <c r="PX48" s="0"/>
      <c r="PY48" s="0"/>
      <c r="PZ48" s="0"/>
      <c r="QA48" s="0"/>
      <c r="QB48" s="0"/>
      <c r="QC48" s="0"/>
      <c r="QD48" s="0"/>
      <c r="QE48" s="0"/>
      <c r="QF48" s="0"/>
      <c r="QG48" s="0"/>
      <c r="QH48" s="0"/>
      <c r="QI48" s="0"/>
      <c r="QJ48" s="0"/>
      <c r="QK48" s="0"/>
      <c r="QL48" s="0"/>
      <c r="QM48" s="0"/>
      <c r="QN48" s="0"/>
      <c r="QO48" s="0"/>
      <c r="QP48" s="0"/>
      <c r="QQ48" s="0"/>
      <c r="QR48" s="0"/>
      <c r="QS48" s="0"/>
      <c r="QT48" s="0"/>
      <c r="QU48" s="0"/>
      <c r="QV48" s="0"/>
      <c r="QW48" s="0"/>
      <c r="QX48" s="0"/>
      <c r="QY48" s="0"/>
      <c r="QZ48" s="0"/>
      <c r="RA48" s="0"/>
      <c r="RB48" s="0"/>
      <c r="RC48" s="0"/>
      <c r="RD48" s="0"/>
      <c r="RE48" s="0"/>
      <c r="RF48" s="0"/>
      <c r="RG48" s="0"/>
      <c r="RH48" s="0"/>
      <c r="RI48" s="0"/>
      <c r="RJ48" s="0"/>
      <c r="RK48" s="0"/>
      <c r="RL48" s="0"/>
      <c r="RM48" s="0"/>
      <c r="RN48" s="0"/>
      <c r="RO48" s="0"/>
      <c r="RP48" s="0"/>
      <c r="RQ48" s="0"/>
      <c r="RR48" s="0"/>
      <c r="RS48" s="0"/>
      <c r="RT48" s="0"/>
      <c r="RU48" s="0"/>
      <c r="RV48" s="0"/>
      <c r="RW48" s="0"/>
      <c r="RX48" s="0"/>
      <c r="RY48" s="0"/>
      <c r="RZ48" s="0"/>
      <c r="SA48" s="0"/>
      <c r="SB48" s="0"/>
      <c r="SC48" s="0"/>
      <c r="SD48" s="0"/>
      <c r="SE48" s="0"/>
      <c r="SF48" s="0"/>
      <c r="SG48" s="0"/>
      <c r="SH48" s="0"/>
      <c r="SI48" s="0"/>
      <c r="SJ48" s="0"/>
      <c r="SK48" s="0"/>
      <c r="SL48" s="0"/>
      <c r="SM48" s="0"/>
      <c r="SN48" s="0"/>
      <c r="SO48" s="0"/>
      <c r="SP48" s="0"/>
      <c r="SQ48" s="0"/>
      <c r="SR48" s="0"/>
      <c r="SS48" s="0"/>
      <c r="ST48" s="0"/>
      <c r="SU48" s="0"/>
      <c r="SV48" s="0"/>
      <c r="SW48" s="0"/>
      <c r="SX48" s="0"/>
      <c r="SY48" s="0"/>
      <c r="SZ48" s="0"/>
      <c r="TA48" s="0"/>
      <c r="TB48" s="0"/>
      <c r="TC48" s="0"/>
      <c r="TD48" s="0"/>
      <c r="TE48" s="0"/>
      <c r="TF48" s="0"/>
      <c r="TG48" s="0"/>
      <c r="TH48" s="0"/>
      <c r="TI48" s="0"/>
      <c r="TJ48" s="0"/>
      <c r="TK48" s="0"/>
      <c r="TL48" s="0"/>
      <c r="TM48" s="0"/>
      <c r="TN48" s="0"/>
      <c r="TO48" s="0"/>
      <c r="TP48" s="0"/>
      <c r="TQ48" s="0"/>
      <c r="TR48" s="0"/>
      <c r="TS48" s="0"/>
      <c r="TT48" s="0"/>
      <c r="TU48" s="0"/>
      <c r="TV48" s="0"/>
      <c r="TW48" s="0"/>
      <c r="TX48" s="0"/>
      <c r="TY48" s="0"/>
      <c r="TZ48" s="0"/>
      <c r="UA48" s="0"/>
      <c r="UB48" s="0"/>
      <c r="UC48" s="0"/>
      <c r="UD48" s="0"/>
      <c r="UE48" s="0"/>
      <c r="UF48" s="0"/>
      <c r="UG48" s="0"/>
      <c r="UH48" s="0"/>
      <c r="UI48" s="0"/>
      <c r="UJ48" s="0"/>
      <c r="UK48" s="0"/>
      <c r="UL48" s="0"/>
      <c r="UM48" s="0"/>
      <c r="UN48" s="0"/>
      <c r="UO48" s="0"/>
      <c r="UP48" s="0"/>
      <c r="UQ48" s="0"/>
      <c r="UR48" s="0"/>
      <c r="US48" s="0"/>
      <c r="UT48" s="0"/>
      <c r="UU48" s="0"/>
      <c r="UV48" s="0"/>
      <c r="UW48" s="0"/>
      <c r="UX48" s="0"/>
      <c r="UY48" s="0"/>
      <c r="UZ48" s="0"/>
      <c r="VA48" s="0"/>
      <c r="VB48" s="0"/>
      <c r="VC48" s="0"/>
      <c r="VD48" s="0"/>
      <c r="VE48" s="0"/>
      <c r="VF48" s="0"/>
      <c r="VG48" s="0"/>
      <c r="VH48" s="0"/>
      <c r="VI48" s="0"/>
      <c r="VJ48" s="0"/>
      <c r="VK48" s="0"/>
      <c r="VL48" s="0"/>
      <c r="VM48" s="0"/>
      <c r="VN48" s="0"/>
      <c r="VO48" s="0"/>
      <c r="VP48" s="0"/>
      <c r="VQ48" s="0"/>
      <c r="VR48" s="0"/>
      <c r="VS48" s="0"/>
      <c r="VT48" s="0"/>
      <c r="VU48" s="0"/>
      <c r="VV48" s="0"/>
      <c r="VW48" s="0"/>
      <c r="VX48" s="0"/>
      <c r="VY48" s="0"/>
      <c r="VZ48" s="0"/>
      <c r="WA48" s="0"/>
      <c r="WB48" s="0"/>
      <c r="WC48" s="0"/>
      <c r="WD48" s="0"/>
      <c r="WE48" s="0"/>
      <c r="WF48" s="0"/>
      <c r="WG48" s="0"/>
      <c r="WH48" s="0"/>
      <c r="WI48" s="0"/>
      <c r="WJ48" s="0"/>
      <c r="WK48" s="0"/>
      <c r="WL48" s="0"/>
      <c r="WM48" s="0"/>
      <c r="WN48" s="0"/>
      <c r="WO48" s="0"/>
      <c r="WP48" s="0"/>
      <c r="WQ48" s="0"/>
      <c r="WR48" s="0"/>
      <c r="WS48" s="0"/>
      <c r="WT48" s="0"/>
      <c r="WU48" s="0"/>
      <c r="WV48" s="0"/>
      <c r="WW48" s="0"/>
      <c r="WX48" s="0"/>
      <c r="WY48" s="0"/>
      <c r="WZ48" s="0"/>
      <c r="XA48" s="0"/>
      <c r="XB48" s="0"/>
      <c r="XC48" s="0"/>
      <c r="XD48" s="0"/>
      <c r="XE48" s="0"/>
      <c r="XF48" s="0"/>
      <c r="XG48" s="0"/>
      <c r="XH48" s="0"/>
      <c r="XI48" s="0"/>
      <c r="XJ48" s="0"/>
      <c r="XK48" s="0"/>
      <c r="XL48" s="0"/>
      <c r="XM48" s="0"/>
      <c r="XN48" s="0"/>
      <c r="XO48" s="0"/>
      <c r="XP48" s="0"/>
      <c r="XQ48" s="0"/>
      <c r="XR48" s="0"/>
      <c r="XS48" s="0"/>
      <c r="XT48" s="0"/>
      <c r="XU48" s="0"/>
      <c r="XV48" s="0"/>
      <c r="XW48" s="0"/>
      <c r="XX48" s="0"/>
      <c r="XY48" s="0"/>
      <c r="XZ48" s="0"/>
      <c r="YA48" s="0"/>
      <c r="YB48" s="0"/>
      <c r="YC48" s="0"/>
      <c r="YD48" s="0"/>
      <c r="YE48" s="0"/>
      <c r="YF48" s="0"/>
      <c r="YG48" s="0"/>
      <c r="YH48" s="0"/>
      <c r="YI48" s="0"/>
      <c r="YJ48" s="0"/>
      <c r="YK48" s="0"/>
      <c r="YL48" s="0"/>
      <c r="YM48" s="0"/>
      <c r="YN48" s="0"/>
      <c r="YO48" s="0"/>
      <c r="YP48" s="0"/>
      <c r="YQ48" s="0"/>
      <c r="YR48" s="0"/>
      <c r="YS48" s="0"/>
      <c r="YT48" s="0"/>
      <c r="YU48" s="0"/>
      <c r="YV48" s="0"/>
      <c r="YW48" s="0"/>
      <c r="YX48" s="0"/>
      <c r="YY48" s="0"/>
      <c r="YZ48" s="0"/>
      <c r="ZA48" s="0"/>
      <c r="ZB48" s="0"/>
      <c r="ZC48" s="0"/>
      <c r="ZD48" s="0"/>
      <c r="ZE48" s="0"/>
      <c r="ZF48" s="0"/>
      <c r="ZG48" s="0"/>
      <c r="ZH48" s="0"/>
      <c r="ZI48" s="0"/>
      <c r="ZJ48" s="0"/>
      <c r="ZK48" s="0"/>
      <c r="ZL48" s="0"/>
      <c r="ZM48" s="0"/>
      <c r="ZN48" s="0"/>
      <c r="ZO48" s="0"/>
      <c r="ZP48" s="0"/>
      <c r="ZQ48" s="0"/>
      <c r="ZR48" s="0"/>
      <c r="ZS48" s="0"/>
      <c r="ZT48" s="0"/>
      <c r="ZU48" s="0"/>
      <c r="ZV48" s="0"/>
      <c r="ZW48" s="0"/>
      <c r="ZX48" s="0"/>
      <c r="ZY48" s="0"/>
      <c r="ZZ48" s="0"/>
      <c r="AAA48" s="0"/>
      <c r="AAB48" s="0"/>
      <c r="AAC48" s="0"/>
      <c r="AAD48" s="0"/>
      <c r="AAE48" s="0"/>
      <c r="AAF48" s="0"/>
      <c r="AAG48" s="0"/>
      <c r="AAH48" s="0"/>
      <c r="AAI48" s="0"/>
      <c r="AAJ48" s="0"/>
      <c r="AAK48" s="0"/>
      <c r="AAL48" s="0"/>
      <c r="AAM48" s="0"/>
      <c r="AAN48" s="0"/>
      <c r="AAO48" s="0"/>
      <c r="AAP48" s="0"/>
      <c r="AAQ48" s="0"/>
      <c r="AAR48" s="0"/>
      <c r="AAS48" s="0"/>
      <c r="AAT48" s="0"/>
      <c r="AAU48" s="0"/>
      <c r="AAV48" s="0"/>
      <c r="AAW48" s="0"/>
      <c r="AAX48" s="0"/>
      <c r="AAY48" s="0"/>
      <c r="AAZ48" s="0"/>
      <c r="ABA48" s="0"/>
      <c r="ABB48" s="0"/>
      <c r="ABC48" s="0"/>
      <c r="ABD48" s="0"/>
      <c r="ABE48" s="0"/>
      <c r="ABF48" s="0"/>
      <c r="ABG48" s="0"/>
      <c r="ABH48" s="0"/>
      <c r="ABI48" s="0"/>
      <c r="ABJ48" s="0"/>
      <c r="ABK48" s="0"/>
      <c r="ABL48" s="0"/>
      <c r="ABM48" s="0"/>
      <c r="ABN48" s="0"/>
      <c r="ABO48" s="0"/>
      <c r="ABP48" s="0"/>
      <c r="ABQ48" s="0"/>
      <c r="ABR48" s="0"/>
      <c r="ABS48" s="0"/>
      <c r="ABT48" s="0"/>
      <c r="ABU48" s="0"/>
      <c r="ABV48" s="0"/>
      <c r="ABW48" s="0"/>
      <c r="ABX48" s="0"/>
      <c r="ABY48" s="0"/>
      <c r="ABZ48" s="0"/>
      <c r="ACA48" s="0"/>
      <c r="ACB48" s="0"/>
      <c r="ACC48" s="0"/>
      <c r="ACD48" s="0"/>
      <c r="ACE48" s="0"/>
      <c r="ACF48" s="0"/>
      <c r="ACG48" s="0"/>
      <c r="ACH48" s="0"/>
      <c r="ACI48" s="0"/>
      <c r="ACJ48" s="0"/>
      <c r="ACK48" s="0"/>
      <c r="ACL48" s="0"/>
      <c r="ACM48" s="0"/>
      <c r="ACN48" s="0"/>
      <c r="ACO48" s="0"/>
      <c r="ACP48" s="0"/>
      <c r="ACQ48" s="0"/>
      <c r="ACR48" s="0"/>
      <c r="ACS48" s="0"/>
      <c r="ACT48" s="0"/>
      <c r="ACU48" s="0"/>
      <c r="ACV48" s="0"/>
      <c r="ACW48" s="0"/>
      <c r="ACX48" s="0"/>
      <c r="ACY48" s="0"/>
      <c r="ACZ48" s="0"/>
      <c r="ADA48" s="0"/>
      <c r="ADB48" s="0"/>
      <c r="ADC48" s="0"/>
      <c r="ADD48" s="0"/>
      <c r="ADE48" s="0"/>
      <c r="ADF48" s="0"/>
      <c r="ADG48" s="0"/>
      <c r="ADH48" s="0"/>
      <c r="ADI48" s="0"/>
      <c r="ADJ48" s="0"/>
      <c r="ADK48" s="0"/>
      <c r="ADL48" s="0"/>
      <c r="ADM48" s="0"/>
      <c r="ADN48" s="0"/>
      <c r="ADO48" s="0"/>
      <c r="ADP48" s="0"/>
      <c r="ADQ48" s="0"/>
      <c r="ADR48" s="0"/>
      <c r="ADS48" s="0"/>
      <c r="ADT48" s="0"/>
      <c r="ADU48" s="0"/>
      <c r="ADV48" s="0"/>
      <c r="ADW48" s="0"/>
      <c r="ADX48" s="0"/>
      <c r="ADY48" s="0"/>
      <c r="ADZ48" s="0"/>
      <c r="AEA48" s="0"/>
      <c r="AEB48" s="0"/>
      <c r="AEC48" s="0"/>
      <c r="AED48" s="0"/>
      <c r="AEE48" s="0"/>
      <c r="AEF48" s="0"/>
      <c r="AEG48" s="0"/>
      <c r="AEH48" s="0"/>
      <c r="AEI48" s="0"/>
      <c r="AEJ48" s="0"/>
      <c r="AEK48" s="0"/>
      <c r="AEL48" s="0"/>
      <c r="AEM48" s="0"/>
      <c r="AEN48" s="0"/>
      <c r="AEO48" s="0"/>
      <c r="AEP48" s="0"/>
      <c r="AEQ48" s="0"/>
      <c r="AER48" s="0"/>
      <c r="AES48" s="0"/>
      <c r="AET48" s="0"/>
      <c r="AEU48" s="0"/>
      <c r="AEV48" s="0"/>
      <c r="AEW48" s="0"/>
      <c r="AEX48" s="0"/>
      <c r="AEY48" s="0"/>
      <c r="AEZ48" s="0"/>
      <c r="AFA48" s="0"/>
      <c r="AFB48" s="0"/>
      <c r="AFC48" s="0"/>
      <c r="AFD48" s="0"/>
      <c r="AFE48" s="0"/>
      <c r="AFF48" s="0"/>
      <c r="AFG48" s="0"/>
      <c r="AFH48" s="0"/>
      <c r="AFI48" s="0"/>
      <c r="AFJ48" s="0"/>
      <c r="AFK48" s="0"/>
      <c r="AFL48" s="0"/>
      <c r="AFM48" s="0"/>
      <c r="AFN48" s="0"/>
      <c r="AFO48" s="0"/>
      <c r="AFP48" s="0"/>
      <c r="AFQ48" s="0"/>
      <c r="AFR48" s="0"/>
      <c r="AFS48" s="0"/>
      <c r="AFT48" s="0"/>
      <c r="AFU48" s="0"/>
      <c r="AFV48" s="0"/>
      <c r="AFW48" s="0"/>
      <c r="AFX48" s="0"/>
      <c r="AFY48" s="0"/>
      <c r="AFZ48" s="0"/>
      <c r="AGA48" s="0"/>
      <c r="AGB48" s="0"/>
      <c r="AGC48" s="0"/>
      <c r="AGD48" s="0"/>
      <c r="AGE48" s="0"/>
      <c r="AGF48" s="0"/>
      <c r="AGG48" s="0"/>
      <c r="AGH48" s="0"/>
      <c r="AGI48" s="0"/>
      <c r="AGJ48" s="0"/>
      <c r="AGK48" s="0"/>
      <c r="AGL48" s="0"/>
      <c r="AGM48" s="0"/>
      <c r="AGN48" s="0"/>
      <c r="AGO48" s="0"/>
      <c r="AGP48" s="0"/>
      <c r="AGQ48" s="0"/>
      <c r="AGR48" s="0"/>
      <c r="AGS48" s="0"/>
      <c r="AGT48" s="0"/>
      <c r="AGU48" s="0"/>
      <c r="AGV48" s="0"/>
      <c r="AGW48" s="0"/>
      <c r="AGX48" s="0"/>
      <c r="AGY48" s="0"/>
      <c r="AGZ48" s="0"/>
      <c r="AHA48" s="0"/>
      <c r="AHB48" s="0"/>
      <c r="AHC48" s="0"/>
      <c r="AHD48" s="0"/>
      <c r="AHE48" s="0"/>
      <c r="AHF48" s="0"/>
      <c r="AHG48" s="0"/>
      <c r="AHH48" s="0"/>
      <c r="AHI48" s="0"/>
      <c r="AHJ48" s="0"/>
      <c r="AHK48" s="0"/>
      <c r="AHL48" s="0"/>
      <c r="AHM48" s="0"/>
      <c r="AHN48" s="0"/>
      <c r="AHO48" s="0"/>
      <c r="AHP48" s="0"/>
      <c r="AHQ48" s="0"/>
      <c r="AHR48" s="0"/>
      <c r="AHS48" s="0"/>
      <c r="AHT48" s="0"/>
      <c r="AHU48" s="0"/>
      <c r="AHV48" s="0"/>
      <c r="AHW48" s="0"/>
      <c r="AHX48" s="0"/>
      <c r="AHY48" s="0"/>
      <c r="AHZ48" s="0"/>
      <c r="AIA48" s="0"/>
      <c r="AIB48" s="0"/>
      <c r="AIC48" s="0"/>
      <c r="AID48" s="0"/>
      <c r="AIE48" s="0"/>
      <c r="AIF48" s="0"/>
      <c r="AIG48" s="0"/>
      <c r="AIH48" s="0"/>
      <c r="AII48" s="0"/>
      <c r="AIJ48" s="0"/>
      <c r="AIK48" s="0"/>
      <c r="AIL48" s="0"/>
      <c r="AIM48" s="0"/>
      <c r="AIN48" s="0"/>
      <c r="AIO48" s="0"/>
      <c r="AIP48" s="0"/>
      <c r="AIQ48" s="0"/>
      <c r="AIR48" s="0"/>
      <c r="AIS48" s="0"/>
      <c r="AIT48" s="0"/>
      <c r="AIU48" s="0"/>
      <c r="AIV48" s="0"/>
      <c r="AIW48" s="0"/>
      <c r="AIX48" s="0"/>
      <c r="AIY48" s="0"/>
      <c r="AIZ48" s="0"/>
      <c r="AJA48" s="0"/>
      <c r="AJB48" s="0"/>
      <c r="AJC48" s="0"/>
      <c r="AJD48" s="0"/>
      <c r="AJE48" s="0"/>
      <c r="AJF48" s="0"/>
      <c r="AJG48" s="0"/>
      <c r="AJH48" s="0"/>
      <c r="AJI48" s="0"/>
      <c r="AJJ48" s="0"/>
      <c r="AJK48" s="0"/>
      <c r="AJL48" s="0"/>
      <c r="AJM48" s="0"/>
      <c r="AJN48" s="0"/>
      <c r="AJO48" s="0"/>
      <c r="AJP48" s="0"/>
      <c r="AJQ48" s="0"/>
      <c r="AJR48" s="0"/>
      <c r="AJS48" s="0"/>
      <c r="AJT48" s="0"/>
      <c r="AJU48" s="0"/>
      <c r="AJV48" s="0"/>
      <c r="AJW48" s="0"/>
      <c r="AJX48" s="0"/>
      <c r="AJY48" s="0"/>
      <c r="AJZ48" s="0"/>
      <c r="AKA48" s="0"/>
      <c r="AKB48" s="0"/>
      <c r="AKC48" s="0"/>
      <c r="AKD48" s="0"/>
      <c r="AKE48" s="0"/>
      <c r="AKF48" s="0"/>
      <c r="AKG48" s="0"/>
      <c r="AKH48" s="0"/>
      <c r="AKI48" s="0"/>
      <c r="AKJ48" s="0"/>
      <c r="AKK48" s="0"/>
      <c r="AKL48" s="0"/>
      <c r="AKM48" s="0"/>
      <c r="AKN48" s="0"/>
      <c r="AKO48" s="0"/>
      <c r="AKP48" s="0"/>
      <c r="AKQ48" s="0"/>
      <c r="AKR48" s="0"/>
      <c r="AKS48" s="0"/>
      <c r="AKT48" s="0"/>
      <c r="AKU48" s="0"/>
      <c r="AKV48" s="0"/>
      <c r="AKW48" s="0"/>
      <c r="AKX48" s="0"/>
      <c r="AKY48" s="0"/>
      <c r="AKZ48" s="0"/>
      <c r="ALA48" s="0"/>
      <c r="ALB48" s="0"/>
      <c r="ALC48" s="0"/>
      <c r="ALD48" s="0"/>
      <c r="ALE48" s="0"/>
      <c r="ALF48" s="0"/>
      <c r="ALG48" s="0"/>
      <c r="ALH48" s="0"/>
      <c r="ALI48" s="0"/>
      <c r="ALJ48" s="0"/>
      <c r="ALK48" s="0"/>
      <c r="ALL48" s="0"/>
      <c r="ALM48" s="0"/>
      <c r="ALN48" s="0"/>
      <c r="ALO48" s="0"/>
      <c r="ALP48" s="0"/>
      <c r="ALQ48" s="0"/>
      <c r="ALR48" s="0"/>
      <c r="ALS48" s="0"/>
      <c r="ALT48" s="0"/>
      <c r="ALU48" s="0"/>
      <c r="ALV48" s="0"/>
      <c r="ALW48" s="0"/>
      <c r="ALX48" s="0"/>
      <c r="ALY48" s="0"/>
      <c r="ALZ48" s="0"/>
      <c r="AMA48" s="0"/>
      <c r="AMB48" s="0"/>
      <c r="AMC48" s="0"/>
      <c r="AMD48" s="0"/>
      <c r="AME48" s="0"/>
      <c r="AMF48" s="0"/>
      <c r="AMG48" s="0"/>
      <c r="AMH48" s="0"/>
    </row>
    <row r="49" customFormat="false" ht="12.65" hidden="false" customHeight="true" outlineLevel="0" collapsed="false">
      <c r="A49" s="0"/>
      <c r="B49" s="0"/>
      <c r="C49" s="0"/>
      <c r="D49" s="0"/>
      <c r="E49" s="0"/>
      <c r="F49" s="0"/>
      <c r="G49" s="0"/>
      <c r="H49" s="0"/>
      <c r="I49" s="0"/>
      <c r="J49" s="0"/>
      <c r="K49" s="0"/>
      <c r="L49" s="0"/>
      <c r="M49" s="0"/>
      <c r="N49" s="0"/>
      <c r="O49" s="0"/>
      <c r="P49" s="0"/>
      <c r="Q49" s="0"/>
      <c r="R49" s="0"/>
      <c r="S49" s="0"/>
      <c r="T49" s="0"/>
      <c r="U49" s="0"/>
      <c r="W49" s="0"/>
      <c r="X49" s="0"/>
      <c r="Y49" s="0"/>
      <c r="Z49" s="0"/>
      <c r="AA49" s="0"/>
      <c r="AB49" s="0"/>
      <c r="AC49" s="0"/>
      <c r="AD49" s="0"/>
      <c r="AE49" s="0"/>
      <c r="AF49" s="0"/>
      <c r="AG49" s="0"/>
      <c r="AH49" s="0"/>
      <c r="AI49" s="0"/>
      <c r="AJ49" s="0"/>
      <c r="AK49" s="0"/>
      <c r="AL49" s="0"/>
      <c r="AM49" s="0"/>
      <c r="AN49" s="0"/>
      <c r="AO49" s="0"/>
      <c r="AP49" s="0"/>
      <c r="AQ49" s="0"/>
      <c r="AR49" s="0"/>
      <c r="AS49" s="0"/>
      <c r="AT49" s="0"/>
      <c r="AU49" s="0"/>
      <c r="AV49" s="0"/>
      <c r="AW49" s="0"/>
      <c r="AX49" s="0"/>
      <c r="AY49" s="0"/>
      <c r="AZ49" s="0"/>
      <c r="BA49" s="0"/>
      <c r="BB49" s="0"/>
      <c r="BC49" s="0"/>
      <c r="BD49" s="0"/>
      <c r="BE49" s="0"/>
      <c r="BF49" s="0"/>
      <c r="BG49" s="0"/>
      <c r="BH49" s="0"/>
      <c r="BI49" s="0"/>
      <c r="BJ49" s="0"/>
      <c r="BK49" s="0"/>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c r="GH49" s="0"/>
      <c r="GI49" s="0"/>
      <c r="GJ49" s="0"/>
      <c r="GK49" s="0"/>
      <c r="GL49" s="0"/>
      <c r="GM49" s="0"/>
      <c r="GN49" s="0"/>
      <c r="GO49" s="0"/>
      <c r="GP49" s="0"/>
      <c r="GQ49" s="0"/>
      <c r="GR49" s="0"/>
      <c r="GS49" s="0"/>
      <c r="GT49" s="0"/>
      <c r="GU49" s="0"/>
      <c r="GV49" s="0"/>
      <c r="GW49" s="0"/>
      <c r="GX49" s="0"/>
      <c r="GY49" s="0"/>
      <c r="GZ49" s="0"/>
      <c r="HA49" s="0"/>
      <c r="HB49" s="0"/>
      <c r="HC49" s="0"/>
      <c r="HD49" s="0"/>
      <c r="HE49" s="0"/>
      <c r="HF49" s="0"/>
      <c r="HG49" s="0"/>
      <c r="HH49" s="0"/>
      <c r="HI49" s="0"/>
      <c r="HJ49" s="0"/>
      <c r="HK49" s="0"/>
      <c r="HL49" s="0"/>
      <c r="HM49" s="0"/>
      <c r="HN49" s="0"/>
      <c r="HO49" s="0"/>
      <c r="HP49" s="0"/>
      <c r="HQ49" s="0"/>
      <c r="HR49" s="0"/>
      <c r="HS49" s="0"/>
      <c r="HT49" s="0"/>
      <c r="HU49" s="0"/>
      <c r="HV49" s="0"/>
      <c r="HW49" s="0"/>
      <c r="HX49" s="0"/>
      <c r="HY49" s="0"/>
      <c r="HZ49" s="0"/>
      <c r="IA49" s="0"/>
      <c r="IB49" s="0"/>
      <c r="IC49" s="0"/>
      <c r="ID49" s="0"/>
      <c r="IE49" s="0"/>
      <c r="IF49" s="0"/>
      <c r="IG49" s="0"/>
      <c r="IH49" s="0"/>
      <c r="II49" s="0"/>
      <c r="IJ49" s="0"/>
      <c r="IK49" s="0"/>
      <c r="IL49" s="0"/>
      <c r="IM49" s="0"/>
      <c r="IN49" s="0"/>
      <c r="IO49" s="0"/>
      <c r="IP49" s="0"/>
      <c r="IQ49" s="0"/>
      <c r="IR49" s="0"/>
      <c r="IS49" s="0"/>
      <c r="IT49" s="0"/>
      <c r="IU49" s="0"/>
      <c r="IV49" s="0"/>
      <c r="IW49" s="0"/>
      <c r="IX49" s="0"/>
      <c r="IY49" s="0"/>
      <c r="IZ49" s="0"/>
      <c r="JA49" s="0"/>
      <c r="JB49" s="0"/>
      <c r="JC49" s="0"/>
      <c r="JD49" s="0"/>
      <c r="JE49" s="0"/>
      <c r="JF49" s="0"/>
      <c r="JG49" s="0"/>
      <c r="JH49" s="0"/>
      <c r="JI49" s="0"/>
      <c r="JJ49" s="0"/>
      <c r="JK49" s="0"/>
      <c r="JL49" s="0"/>
      <c r="JM49" s="0"/>
      <c r="JN49" s="0"/>
      <c r="JO49" s="0"/>
      <c r="JP49" s="0"/>
      <c r="JQ49" s="0"/>
      <c r="JR49" s="0"/>
      <c r="JS49" s="0"/>
      <c r="JT49" s="0"/>
      <c r="JU49" s="0"/>
      <c r="JV49" s="0"/>
      <c r="JW49" s="0"/>
      <c r="JX49" s="0"/>
      <c r="JY49" s="0"/>
      <c r="JZ49" s="0"/>
      <c r="KA49" s="0"/>
      <c r="KB49" s="0"/>
      <c r="KC49" s="0"/>
      <c r="KD49" s="0"/>
      <c r="KE49" s="0"/>
      <c r="KF49" s="0"/>
      <c r="KG49" s="0"/>
      <c r="KH49" s="0"/>
      <c r="KI49" s="0"/>
      <c r="KJ49" s="0"/>
      <c r="KK49" s="0"/>
      <c r="KL49" s="0"/>
      <c r="KM49" s="0"/>
      <c r="KN49" s="0"/>
      <c r="KO49" s="0"/>
      <c r="KP49" s="0"/>
      <c r="KQ49" s="0"/>
      <c r="KR49" s="0"/>
      <c r="KS49" s="0"/>
      <c r="KT49" s="0"/>
      <c r="KU49" s="0"/>
      <c r="KV49" s="0"/>
      <c r="KW49" s="0"/>
      <c r="KX49" s="0"/>
      <c r="KY49" s="0"/>
      <c r="KZ49" s="0"/>
      <c r="LA49" s="0"/>
      <c r="LB49" s="0"/>
      <c r="LC49" s="0"/>
      <c r="LD49" s="0"/>
      <c r="LE49" s="0"/>
      <c r="LF49" s="0"/>
      <c r="LG49" s="0"/>
      <c r="LH49" s="0"/>
      <c r="LI49" s="0"/>
      <c r="LJ49" s="0"/>
      <c r="LK49" s="0"/>
      <c r="LL49" s="0"/>
      <c r="LM49" s="0"/>
      <c r="LN49" s="0"/>
      <c r="LO49" s="0"/>
      <c r="LP49" s="0"/>
      <c r="LQ49" s="0"/>
      <c r="LR49" s="0"/>
      <c r="LS49" s="0"/>
      <c r="LT49" s="0"/>
      <c r="LU49" s="0"/>
      <c r="LV49" s="0"/>
      <c r="LW49" s="0"/>
      <c r="LX49" s="0"/>
      <c r="LY49" s="0"/>
      <c r="LZ49" s="0"/>
      <c r="MA49" s="0"/>
      <c r="MB49" s="0"/>
      <c r="MC49" s="0"/>
      <c r="MD49" s="0"/>
      <c r="ME49" s="0"/>
      <c r="MF49" s="0"/>
      <c r="MG49" s="0"/>
      <c r="MH49" s="0"/>
      <c r="MI49" s="0"/>
      <c r="MJ49" s="0"/>
      <c r="MK49" s="0"/>
      <c r="ML49" s="0"/>
      <c r="MM49" s="0"/>
      <c r="MN49" s="0"/>
      <c r="MO49" s="0"/>
      <c r="MP49" s="0"/>
      <c r="MQ49" s="0"/>
      <c r="MR49" s="0"/>
      <c r="MS49" s="0"/>
      <c r="MT49" s="0"/>
      <c r="MU49" s="0"/>
      <c r="MV49" s="0"/>
      <c r="MW49" s="0"/>
      <c r="MX49" s="0"/>
      <c r="MY49" s="0"/>
      <c r="MZ49" s="0"/>
      <c r="NA49" s="0"/>
      <c r="NB49" s="0"/>
      <c r="NC49" s="0"/>
      <c r="ND49" s="0"/>
      <c r="NE49" s="0"/>
      <c r="NF49" s="0"/>
      <c r="NG49" s="0"/>
      <c r="NH49" s="0"/>
      <c r="NI49" s="0"/>
      <c r="NJ49" s="0"/>
      <c r="NK49" s="0"/>
      <c r="NL49" s="0"/>
      <c r="NM49" s="0"/>
      <c r="NN49" s="0"/>
      <c r="NO49" s="0"/>
      <c r="NP49" s="0"/>
      <c r="NQ49" s="0"/>
      <c r="NR49" s="0"/>
      <c r="NS49" s="0"/>
      <c r="NT49" s="0"/>
      <c r="NU49" s="0"/>
      <c r="NV49" s="0"/>
      <c r="NW49" s="0"/>
      <c r="NX49" s="0"/>
      <c r="NY49" s="0"/>
      <c r="NZ49" s="0"/>
      <c r="OA49" s="0"/>
      <c r="OB49" s="0"/>
      <c r="OC49" s="0"/>
      <c r="OD49" s="0"/>
      <c r="OE49" s="0"/>
      <c r="OF49" s="0"/>
      <c r="OG49" s="0"/>
      <c r="OH49" s="0"/>
      <c r="OI49" s="0"/>
      <c r="OJ49" s="0"/>
      <c r="OK49" s="0"/>
      <c r="OL49" s="0"/>
      <c r="OM49" s="0"/>
      <c r="ON49" s="0"/>
      <c r="OO49" s="0"/>
      <c r="OP49" s="0"/>
      <c r="OQ49" s="0"/>
      <c r="OR49" s="0"/>
      <c r="OS49" s="0"/>
      <c r="OT49" s="0"/>
      <c r="OU49" s="0"/>
      <c r="OV49" s="0"/>
      <c r="OW49" s="0"/>
      <c r="OX49" s="0"/>
      <c r="OY49" s="0"/>
      <c r="OZ49" s="0"/>
      <c r="PA49" s="0"/>
      <c r="PB49" s="0"/>
      <c r="PC49" s="0"/>
      <c r="PD49" s="0"/>
      <c r="PE49" s="0"/>
      <c r="PF49" s="0"/>
      <c r="PG49" s="0"/>
      <c r="PH49" s="0"/>
      <c r="PI49" s="0"/>
      <c r="PJ49" s="0"/>
      <c r="PK49" s="0"/>
      <c r="PL49" s="0"/>
      <c r="PM49" s="0"/>
      <c r="PN49" s="0"/>
      <c r="PO49" s="0"/>
      <c r="PP49" s="0"/>
      <c r="PQ49" s="0"/>
      <c r="PR49" s="0"/>
      <c r="PS49" s="0"/>
      <c r="PT49" s="0"/>
      <c r="PU49" s="0"/>
      <c r="PV49" s="0"/>
      <c r="PW49" s="0"/>
      <c r="PX49" s="0"/>
      <c r="PY49" s="0"/>
      <c r="PZ49" s="0"/>
      <c r="QA49" s="0"/>
      <c r="QB49" s="0"/>
      <c r="QC49" s="0"/>
      <c r="QD49" s="0"/>
      <c r="QE49" s="0"/>
      <c r="QF49" s="0"/>
      <c r="QG49" s="0"/>
      <c r="QH49" s="0"/>
      <c r="QI49" s="0"/>
      <c r="QJ49" s="0"/>
      <c r="QK49" s="0"/>
      <c r="QL49" s="0"/>
      <c r="QM49" s="0"/>
      <c r="QN49" s="0"/>
      <c r="QO49" s="0"/>
      <c r="QP49" s="0"/>
      <c r="QQ49" s="0"/>
      <c r="QR49" s="0"/>
      <c r="QS49" s="0"/>
      <c r="QT49" s="0"/>
      <c r="QU49" s="0"/>
      <c r="QV49" s="0"/>
      <c r="QW49" s="0"/>
      <c r="QX49" s="0"/>
      <c r="QY49" s="0"/>
      <c r="QZ49" s="0"/>
      <c r="RA49" s="0"/>
      <c r="RB49" s="0"/>
      <c r="RC49" s="0"/>
      <c r="RD49" s="0"/>
      <c r="RE49" s="0"/>
      <c r="RF49" s="0"/>
      <c r="RG49" s="0"/>
      <c r="RH49" s="0"/>
      <c r="RI49" s="0"/>
      <c r="RJ49" s="0"/>
      <c r="RK49" s="0"/>
      <c r="RL49" s="0"/>
      <c r="RM49" s="0"/>
      <c r="RN49" s="0"/>
      <c r="RO49" s="0"/>
      <c r="RP49" s="0"/>
      <c r="RQ49" s="0"/>
      <c r="RR49" s="0"/>
      <c r="RS49" s="0"/>
      <c r="RT49" s="0"/>
      <c r="RU49" s="0"/>
      <c r="RV49" s="0"/>
      <c r="RW49" s="0"/>
      <c r="RX49" s="0"/>
      <c r="RY49" s="0"/>
      <c r="RZ49" s="0"/>
      <c r="SA49" s="0"/>
      <c r="SB49" s="0"/>
      <c r="SC49" s="0"/>
      <c r="SD49" s="0"/>
      <c r="SE49" s="0"/>
      <c r="SF49" s="0"/>
      <c r="SG49" s="0"/>
      <c r="SH49" s="0"/>
      <c r="SI49" s="0"/>
      <c r="SJ49" s="0"/>
      <c r="SK49" s="0"/>
      <c r="SL49" s="0"/>
      <c r="SM49" s="0"/>
      <c r="SN49" s="0"/>
      <c r="SO49" s="0"/>
      <c r="SP49" s="0"/>
      <c r="SQ49" s="0"/>
      <c r="SR49" s="0"/>
      <c r="SS49" s="0"/>
      <c r="ST49" s="0"/>
      <c r="SU49" s="0"/>
      <c r="SV49" s="0"/>
      <c r="SW49" s="0"/>
      <c r="SX49" s="0"/>
      <c r="SY49" s="0"/>
      <c r="SZ49" s="0"/>
      <c r="TA49" s="0"/>
      <c r="TB49" s="0"/>
      <c r="TC49" s="0"/>
      <c r="TD49" s="0"/>
      <c r="TE49" s="0"/>
      <c r="TF49" s="0"/>
      <c r="TG49" s="0"/>
      <c r="TH49" s="0"/>
      <c r="TI49" s="0"/>
      <c r="TJ49" s="0"/>
      <c r="TK49" s="0"/>
      <c r="TL49" s="0"/>
      <c r="TM49" s="0"/>
      <c r="TN49" s="0"/>
      <c r="TO49" s="0"/>
      <c r="TP49" s="0"/>
      <c r="TQ49" s="0"/>
      <c r="TR49" s="0"/>
      <c r="TS49" s="0"/>
      <c r="TT49" s="0"/>
      <c r="TU49" s="0"/>
      <c r="TV49" s="0"/>
      <c r="TW49" s="0"/>
      <c r="TX49" s="0"/>
      <c r="TY49" s="0"/>
      <c r="TZ49" s="0"/>
      <c r="UA49" s="0"/>
      <c r="UB49" s="0"/>
      <c r="UC49" s="0"/>
      <c r="UD49" s="0"/>
      <c r="UE49" s="0"/>
      <c r="UF49" s="0"/>
      <c r="UG49" s="0"/>
      <c r="UH49" s="0"/>
      <c r="UI49" s="0"/>
      <c r="UJ49" s="0"/>
      <c r="UK49" s="0"/>
      <c r="UL49" s="0"/>
      <c r="UM49" s="0"/>
      <c r="UN49" s="0"/>
      <c r="UO49" s="0"/>
      <c r="UP49" s="0"/>
      <c r="UQ49" s="0"/>
      <c r="UR49" s="0"/>
      <c r="US49" s="0"/>
      <c r="UT49" s="0"/>
      <c r="UU49" s="0"/>
      <c r="UV49" s="0"/>
      <c r="UW49" s="0"/>
      <c r="UX49" s="0"/>
      <c r="UY49" s="0"/>
      <c r="UZ49" s="0"/>
      <c r="VA49" s="0"/>
      <c r="VB49" s="0"/>
      <c r="VC49" s="0"/>
      <c r="VD49" s="0"/>
      <c r="VE49" s="0"/>
      <c r="VF49" s="0"/>
      <c r="VG49" s="0"/>
      <c r="VH49" s="0"/>
      <c r="VI49" s="0"/>
      <c r="VJ49" s="0"/>
      <c r="VK49" s="0"/>
      <c r="VL49" s="0"/>
      <c r="VM49" s="0"/>
      <c r="VN49" s="0"/>
      <c r="VO49" s="0"/>
      <c r="VP49" s="0"/>
      <c r="VQ49" s="0"/>
      <c r="VR49" s="0"/>
      <c r="VS49" s="0"/>
      <c r="VT49" s="0"/>
      <c r="VU49" s="0"/>
      <c r="VV49" s="0"/>
      <c r="VW49" s="0"/>
      <c r="VX49" s="0"/>
      <c r="VY49" s="0"/>
      <c r="VZ49" s="0"/>
      <c r="WA49" s="0"/>
      <c r="WB49" s="0"/>
      <c r="WC49" s="0"/>
      <c r="WD49" s="0"/>
      <c r="WE49" s="0"/>
      <c r="WF49" s="0"/>
      <c r="WG49" s="0"/>
      <c r="WH49" s="0"/>
      <c r="WI49" s="0"/>
      <c r="WJ49" s="0"/>
      <c r="WK49" s="0"/>
      <c r="WL49" s="0"/>
      <c r="WM49" s="0"/>
      <c r="WN49" s="0"/>
      <c r="WO49" s="0"/>
      <c r="WP49" s="0"/>
      <c r="WQ49" s="0"/>
      <c r="WR49" s="0"/>
      <c r="WS49" s="0"/>
      <c r="WT49" s="0"/>
      <c r="WU49" s="0"/>
      <c r="WV49" s="0"/>
      <c r="WW49" s="0"/>
      <c r="WX49" s="0"/>
      <c r="WY49" s="0"/>
      <c r="WZ49" s="0"/>
      <c r="XA49" s="0"/>
      <c r="XB49" s="0"/>
      <c r="XC49" s="0"/>
      <c r="XD49" s="0"/>
      <c r="XE49" s="0"/>
      <c r="XF49" s="0"/>
      <c r="XG49" s="0"/>
      <c r="XH49" s="0"/>
      <c r="XI49" s="0"/>
      <c r="XJ49" s="0"/>
      <c r="XK49" s="0"/>
      <c r="XL49" s="0"/>
      <c r="XM49" s="0"/>
      <c r="XN49" s="0"/>
      <c r="XO49" s="0"/>
      <c r="XP49" s="0"/>
      <c r="XQ49" s="0"/>
      <c r="XR49" s="0"/>
      <c r="XS49" s="0"/>
      <c r="XT49" s="0"/>
      <c r="XU49" s="0"/>
      <c r="XV49" s="0"/>
      <c r="XW49" s="0"/>
      <c r="XX49" s="0"/>
      <c r="XY49" s="0"/>
      <c r="XZ49" s="0"/>
      <c r="YA49" s="0"/>
      <c r="YB49" s="0"/>
      <c r="YC49" s="0"/>
      <c r="YD49" s="0"/>
      <c r="YE49" s="0"/>
      <c r="YF49" s="0"/>
      <c r="YG49" s="0"/>
      <c r="YH49" s="0"/>
      <c r="YI49" s="0"/>
      <c r="YJ49" s="0"/>
      <c r="YK49" s="0"/>
      <c r="YL49" s="0"/>
      <c r="YM49" s="0"/>
      <c r="YN49" s="0"/>
      <c r="YO49" s="0"/>
      <c r="YP49" s="0"/>
      <c r="YQ49" s="0"/>
      <c r="YR49" s="0"/>
      <c r="YS49" s="0"/>
      <c r="YT49" s="0"/>
      <c r="YU49" s="0"/>
      <c r="YV49" s="0"/>
      <c r="YW49" s="0"/>
      <c r="YX49" s="0"/>
      <c r="YY49" s="0"/>
      <c r="YZ49" s="0"/>
      <c r="ZA49" s="0"/>
      <c r="ZB49" s="0"/>
      <c r="ZC49" s="0"/>
      <c r="ZD49" s="0"/>
      <c r="ZE49" s="0"/>
      <c r="ZF49" s="0"/>
      <c r="ZG49" s="0"/>
      <c r="ZH49" s="0"/>
      <c r="ZI49" s="0"/>
      <c r="ZJ49" s="0"/>
      <c r="ZK49" s="0"/>
      <c r="ZL49" s="0"/>
      <c r="ZM49" s="0"/>
      <c r="ZN49" s="0"/>
      <c r="ZO49" s="0"/>
      <c r="ZP49" s="0"/>
      <c r="ZQ49" s="0"/>
      <c r="ZR49" s="0"/>
      <c r="ZS49" s="0"/>
      <c r="ZT49" s="0"/>
      <c r="ZU49" s="0"/>
      <c r="ZV49" s="0"/>
      <c r="ZW49" s="0"/>
      <c r="ZX49" s="0"/>
      <c r="ZY49" s="0"/>
      <c r="ZZ49" s="0"/>
      <c r="AAA49" s="0"/>
      <c r="AAB49" s="0"/>
      <c r="AAC49" s="0"/>
      <c r="AAD49" s="0"/>
      <c r="AAE49" s="0"/>
      <c r="AAF49" s="0"/>
      <c r="AAG49" s="0"/>
      <c r="AAH49" s="0"/>
      <c r="AAI49" s="0"/>
      <c r="AAJ49" s="0"/>
      <c r="AAK49" s="0"/>
      <c r="AAL49" s="0"/>
      <c r="AAM49" s="0"/>
      <c r="AAN49" s="0"/>
      <c r="AAO49" s="0"/>
      <c r="AAP49" s="0"/>
      <c r="AAQ49" s="0"/>
      <c r="AAR49" s="0"/>
      <c r="AAS49" s="0"/>
      <c r="AAT49" s="0"/>
      <c r="AAU49" s="0"/>
      <c r="AAV49" s="0"/>
      <c r="AAW49" s="0"/>
      <c r="AAX49" s="0"/>
      <c r="AAY49" s="0"/>
      <c r="AAZ49" s="0"/>
      <c r="ABA49" s="0"/>
      <c r="ABB49" s="0"/>
      <c r="ABC49" s="0"/>
      <c r="ABD49" s="0"/>
      <c r="ABE49" s="0"/>
      <c r="ABF49" s="0"/>
      <c r="ABG49" s="0"/>
      <c r="ABH49" s="0"/>
      <c r="ABI49" s="0"/>
      <c r="ABJ49" s="0"/>
      <c r="ABK49" s="0"/>
      <c r="ABL49" s="0"/>
      <c r="ABM49" s="0"/>
      <c r="ABN49" s="0"/>
      <c r="ABO49" s="0"/>
      <c r="ABP49" s="0"/>
      <c r="ABQ49" s="0"/>
      <c r="ABR49" s="0"/>
      <c r="ABS49" s="0"/>
      <c r="ABT49" s="0"/>
      <c r="ABU49" s="0"/>
      <c r="ABV49" s="0"/>
      <c r="ABW49" s="0"/>
      <c r="ABX49" s="0"/>
      <c r="ABY49" s="0"/>
      <c r="ABZ49" s="0"/>
      <c r="ACA49" s="0"/>
      <c r="ACB49" s="0"/>
      <c r="ACC49" s="0"/>
      <c r="ACD49" s="0"/>
      <c r="ACE49" s="0"/>
      <c r="ACF49" s="0"/>
      <c r="ACG49" s="0"/>
      <c r="ACH49" s="0"/>
      <c r="ACI49" s="0"/>
      <c r="ACJ49" s="0"/>
      <c r="ACK49" s="0"/>
      <c r="ACL49" s="0"/>
      <c r="ACM49" s="0"/>
      <c r="ACN49" s="0"/>
      <c r="ACO49" s="0"/>
      <c r="ACP49" s="0"/>
      <c r="ACQ49" s="0"/>
      <c r="ACR49" s="0"/>
      <c r="ACS49" s="0"/>
      <c r="ACT49" s="0"/>
      <c r="ACU49" s="0"/>
      <c r="ACV49" s="0"/>
      <c r="ACW49" s="0"/>
      <c r="ACX49" s="0"/>
      <c r="ACY49" s="0"/>
      <c r="ACZ49" s="0"/>
      <c r="ADA49" s="0"/>
      <c r="ADB49" s="0"/>
      <c r="ADC49" s="0"/>
      <c r="ADD49" s="0"/>
      <c r="ADE49" s="0"/>
      <c r="ADF49" s="0"/>
      <c r="ADG49" s="0"/>
      <c r="ADH49" s="0"/>
      <c r="ADI49" s="0"/>
      <c r="ADJ49" s="0"/>
      <c r="ADK49" s="0"/>
      <c r="ADL49" s="0"/>
      <c r="ADM49" s="0"/>
      <c r="ADN49" s="0"/>
      <c r="ADO49" s="0"/>
      <c r="ADP49" s="0"/>
      <c r="ADQ49" s="0"/>
      <c r="ADR49" s="0"/>
      <c r="ADS49" s="0"/>
      <c r="ADT49" s="0"/>
      <c r="ADU49" s="0"/>
      <c r="ADV49" s="0"/>
      <c r="ADW49" s="0"/>
      <c r="ADX49" s="0"/>
      <c r="ADY49" s="0"/>
      <c r="ADZ49" s="0"/>
      <c r="AEA49" s="0"/>
      <c r="AEB49" s="0"/>
      <c r="AEC49" s="0"/>
      <c r="AED49" s="0"/>
      <c r="AEE49" s="0"/>
      <c r="AEF49" s="0"/>
      <c r="AEG49" s="0"/>
      <c r="AEH49" s="0"/>
      <c r="AEI49" s="0"/>
      <c r="AEJ49" s="0"/>
      <c r="AEK49" s="0"/>
      <c r="AEL49" s="0"/>
      <c r="AEM49" s="0"/>
      <c r="AEN49" s="0"/>
      <c r="AEO49" s="0"/>
      <c r="AEP49" s="0"/>
      <c r="AEQ49" s="0"/>
      <c r="AER49" s="0"/>
      <c r="AES49" s="0"/>
      <c r="AET49" s="0"/>
      <c r="AEU49" s="0"/>
      <c r="AEV49" s="0"/>
      <c r="AEW49" s="0"/>
      <c r="AEX49" s="0"/>
      <c r="AEY49" s="0"/>
      <c r="AEZ49" s="0"/>
      <c r="AFA49" s="0"/>
      <c r="AFB49" s="0"/>
      <c r="AFC49" s="0"/>
      <c r="AFD49" s="0"/>
      <c r="AFE49" s="0"/>
      <c r="AFF49" s="0"/>
      <c r="AFG49" s="0"/>
      <c r="AFH49" s="0"/>
      <c r="AFI49" s="0"/>
      <c r="AFJ49" s="0"/>
      <c r="AFK49" s="0"/>
      <c r="AFL49" s="0"/>
      <c r="AFM49" s="0"/>
      <c r="AFN49" s="0"/>
      <c r="AFO49" s="0"/>
      <c r="AFP49" s="0"/>
      <c r="AFQ49" s="0"/>
      <c r="AFR49" s="0"/>
      <c r="AFS49" s="0"/>
      <c r="AFT49" s="0"/>
      <c r="AFU49" s="0"/>
      <c r="AFV49" s="0"/>
      <c r="AFW49" s="0"/>
      <c r="AFX49" s="0"/>
      <c r="AFY49" s="0"/>
      <c r="AFZ49" s="0"/>
      <c r="AGA49" s="0"/>
      <c r="AGB49" s="0"/>
      <c r="AGC49" s="0"/>
      <c r="AGD49" s="0"/>
      <c r="AGE49" s="0"/>
      <c r="AGF49" s="0"/>
      <c r="AGG49" s="0"/>
      <c r="AGH49" s="0"/>
      <c r="AGI49" s="0"/>
      <c r="AGJ49" s="0"/>
      <c r="AGK49" s="0"/>
      <c r="AGL49" s="0"/>
      <c r="AGM49" s="0"/>
      <c r="AGN49" s="0"/>
      <c r="AGO49" s="0"/>
      <c r="AGP49" s="0"/>
      <c r="AGQ49" s="0"/>
      <c r="AGR49" s="0"/>
      <c r="AGS49" s="0"/>
      <c r="AGT49" s="0"/>
      <c r="AGU49" s="0"/>
      <c r="AGV49" s="0"/>
      <c r="AGW49" s="0"/>
      <c r="AGX49" s="0"/>
      <c r="AGY49" s="0"/>
      <c r="AGZ49" s="0"/>
      <c r="AHA49" s="0"/>
      <c r="AHB49" s="0"/>
      <c r="AHC49" s="0"/>
      <c r="AHD49" s="0"/>
      <c r="AHE49" s="0"/>
      <c r="AHF49" s="0"/>
      <c r="AHG49" s="0"/>
      <c r="AHH49" s="0"/>
      <c r="AHI49" s="0"/>
      <c r="AHJ49" s="0"/>
      <c r="AHK49" s="0"/>
      <c r="AHL49" s="0"/>
      <c r="AHM49" s="0"/>
      <c r="AHN49" s="0"/>
      <c r="AHO49" s="0"/>
      <c r="AHP49" s="0"/>
      <c r="AHQ49" s="0"/>
      <c r="AHR49" s="0"/>
      <c r="AHS49" s="0"/>
      <c r="AHT49" s="0"/>
      <c r="AHU49" s="0"/>
      <c r="AHV49" s="0"/>
      <c r="AHW49" s="0"/>
      <c r="AHX49" s="0"/>
      <c r="AHY49" s="0"/>
      <c r="AHZ49" s="0"/>
      <c r="AIA49" s="0"/>
      <c r="AIB49" s="0"/>
      <c r="AIC49" s="0"/>
      <c r="AID49" s="0"/>
      <c r="AIE49" s="0"/>
      <c r="AIF49" s="0"/>
      <c r="AIG49" s="0"/>
      <c r="AIH49" s="0"/>
      <c r="AII49" s="0"/>
      <c r="AIJ49" s="0"/>
      <c r="AIK49" s="0"/>
      <c r="AIL49" s="0"/>
      <c r="AIM49" s="0"/>
      <c r="AIN49" s="0"/>
      <c r="AIO49" s="0"/>
      <c r="AIP49" s="0"/>
      <c r="AIQ49" s="0"/>
      <c r="AIR49" s="0"/>
      <c r="AIS49" s="0"/>
      <c r="AIT49" s="0"/>
      <c r="AIU49" s="0"/>
      <c r="AIV49" s="0"/>
      <c r="AIW49" s="0"/>
      <c r="AIX49" s="0"/>
      <c r="AIY49" s="0"/>
      <c r="AIZ49" s="0"/>
      <c r="AJA49" s="0"/>
      <c r="AJB49" s="0"/>
      <c r="AJC49" s="0"/>
      <c r="AJD49" s="0"/>
      <c r="AJE49" s="0"/>
      <c r="AJF49" s="0"/>
      <c r="AJG49" s="0"/>
      <c r="AJH49" s="0"/>
      <c r="AJI49" s="0"/>
      <c r="AJJ49" s="0"/>
      <c r="AJK49" s="0"/>
      <c r="AJL49" s="0"/>
      <c r="AJM49" s="0"/>
      <c r="AJN49" s="0"/>
      <c r="AJO49" s="0"/>
      <c r="AJP49" s="0"/>
      <c r="AJQ49" s="0"/>
      <c r="AJR49" s="0"/>
      <c r="AJS49" s="0"/>
      <c r="AJT49" s="0"/>
      <c r="AJU49" s="0"/>
      <c r="AJV49" s="0"/>
      <c r="AJW49" s="0"/>
      <c r="AJX49" s="0"/>
      <c r="AJY49" s="0"/>
      <c r="AJZ49" s="0"/>
      <c r="AKA49" s="0"/>
      <c r="AKB49" s="0"/>
      <c r="AKC49" s="0"/>
      <c r="AKD49" s="0"/>
      <c r="AKE49" s="0"/>
      <c r="AKF49" s="0"/>
      <c r="AKG49" s="0"/>
      <c r="AKH49" s="0"/>
      <c r="AKI49" s="0"/>
      <c r="AKJ49" s="0"/>
      <c r="AKK49" s="0"/>
      <c r="AKL49" s="0"/>
      <c r="AKM49" s="0"/>
      <c r="AKN49" s="0"/>
      <c r="AKO49" s="0"/>
      <c r="AKP49" s="0"/>
      <c r="AKQ49" s="0"/>
      <c r="AKR49" s="0"/>
      <c r="AKS49" s="0"/>
      <c r="AKT49" s="0"/>
      <c r="AKU49" s="0"/>
      <c r="AKV49" s="0"/>
      <c r="AKW49" s="0"/>
      <c r="AKX49" s="0"/>
      <c r="AKY49" s="0"/>
      <c r="AKZ49" s="0"/>
      <c r="ALA49" s="0"/>
      <c r="ALB49" s="0"/>
      <c r="ALC49" s="0"/>
      <c r="ALD49" s="0"/>
      <c r="ALE49" s="0"/>
      <c r="ALF49" s="0"/>
      <c r="ALG49" s="0"/>
      <c r="ALH49" s="0"/>
      <c r="ALI49" s="0"/>
      <c r="ALJ49" s="0"/>
      <c r="ALK49" s="0"/>
      <c r="ALL49" s="0"/>
      <c r="ALM49" s="0"/>
      <c r="ALN49" s="0"/>
      <c r="ALO49" s="0"/>
      <c r="ALP49" s="0"/>
      <c r="ALQ49" s="0"/>
      <c r="ALR49" s="0"/>
      <c r="ALS49" s="0"/>
      <c r="ALT49" s="0"/>
      <c r="ALU49" s="0"/>
      <c r="ALV49" s="0"/>
      <c r="ALW49" s="0"/>
      <c r="ALX49" s="0"/>
      <c r="ALY49" s="0"/>
      <c r="ALZ49" s="0"/>
      <c r="AMA49" s="0"/>
      <c r="AMB49" s="0"/>
      <c r="AMC49" s="0"/>
      <c r="AMD49" s="0"/>
      <c r="AME49" s="0"/>
      <c r="AMF49" s="0"/>
      <c r="AMG49" s="0"/>
      <c r="AMH49" s="0"/>
    </row>
    <row r="50" customFormat="false" ht="18" hidden="false" customHeight="true" outlineLevel="0" collapsed="false">
      <c r="A50" s="0"/>
      <c r="B50" s="0"/>
      <c r="C50" s="0"/>
      <c r="D50" s="0"/>
      <c r="E50" s="0"/>
      <c r="F50" s="0"/>
      <c r="G50" s="0"/>
      <c r="H50" s="0"/>
      <c r="I50" s="0"/>
      <c r="J50" s="0"/>
      <c r="K50" s="0"/>
      <c r="L50" s="0"/>
      <c r="M50" s="0"/>
      <c r="N50" s="0"/>
      <c r="O50" s="0"/>
      <c r="P50" s="0"/>
      <c r="Q50" s="0"/>
      <c r="R50" s="0"/>
      <c r="S50" s="0"/>
      <c r="T50" s="0"/>
      <c r="U50" s="0"/>
      <c r="W50" s="0"/>
      <c r="X50" s="0"/>
      <c r="Y50" s="0"/>
      <c r="Z50" s="0"/>
      <c r="AA50" s="0"/>
      <c r="AB50" s="0"/>
      <c r="AC50" s="0"/>
      <c r="AD50" s="0"/>
      <c r="AE50" s="0"/>
      <c r="AF50" s="0"/>
      <c r="AG50" s="0"/>
      <c r="AH50" s="0"/>
      <c r="AI50" s="0"/>
      <c r="AJ50" s="0"/>
      <c r="AK50" s="0"/>
      <c r="AL50" s="0"/>
      <c r="AM50" s="0"/>
      <c r="AN50" s="0"/>
      <c r="AO50" s="0"/>
      <c r="AP50" s="0"/>
      <c r="AQ50" s="0"/>
      <c r="AR50" s="0"/>
      <c r="AS50" s="0"/>
      <c r="AT50" s="0"/>
      <c r="AU50" s="0"/>
      <c r="AV50" s="0"/>
      <c r="AW50" s="0"/>
      <c r="AX50" s="0"/>
      <c r="AY50" s="0"/>
      <c r="AZ50" s="0"/>
      <c r="BA50" s="0"/>
      <c r="BB50" s="0"/>
      <c r="BC50" s="0"/>
      <c r="BD50" s="0"/>
      <c r="BE50" s="0"/>
      <c r="BF50" s="0"/>
      <c r="BG50" s="0"/>
      <c r="BH50" s="0"/>
      <c r="BI50" s="0"/>
      <c r="BJ50" s="0"/>
      <c r="BK50" s="0"/>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c r="GH50" s="0"/>
      <c r="GI50" s="0"/>
      <c r="GJ50" s="0"/>
      <c r="GK50" s="0"/>
      <c r="GL50" s="0"/>
      <c r="GM50" s="0"/>
      <c r="GN50" s="0"/>
      <c r="GO50" s="0"/>
      <c r="GP50" s="0"/>
      <c r="GQ50" s="0"/>
      <c r="GR50" s="0"/>
      <c r="GS50" s="0"/>
      <c r="GT50" s="0"/>
      <c r="GU50" s="0"/>
      <c r="GV50" s="0"/>
      <c r="GW50" s="0"/>
      <c r="GX50" s="0"/>
      <c r="GY50" s="0"/>
      <c r="GZ50" s="0"/>
      <c r="HA50" s="0"/>
      <c r="HB50" s="0"/>
      <c r="HC50" s="0"/>
      <c r="HD50" s="0"/>
      <c r="HE50" s="0"/>
      <c r="HF50" s="0"/>
      <c r="HG50" s="0"/>
      <c r="HH50" s="0"/>
      <c r="HI50" s="0"/>
      <c r="HJ50" s="0"/>
      <c r="HK50" s="0"/>
      <c r="HL50" s="0"/>
      <c r="HM50" s="0"/>
      <c r="HN50" s="0"/>
      <c r="HO50" s="0"/>
      <c r="HP50" s="0"/>
      <c r="HQ50" s="0"/>
      <c r="HR50" s="0"/>
      <c r="HS50" s="0"/>
      <c r="HT50" s="0"/>
      <c r="HU50" s="0"/>
      <c r="HV50" s="0"/>
      <c r="HW50" s="0"/>
      <c r="HX50" s="0"/>
      <c r="HY50" s="0"/>
      <c r="HZ50" s="0"/>
      <c r="IA50" s="0"/>
      <c r="IB50" s="0"/>
      <c r="IC50" s="0"/>
      <c r="ID50" s="0"/>
      <c r="IE50" s="0"/>
      <c r="IF50" s="0"/>
      <c r="IG50" s="0"/>
      <c r="IH50" s="0"/>
      <c r="II50" s="0"/>
      <c r="IJ50" s="0"/>
      <c r="IK50" s="0"/>
      <c r="IL50" s="0"/>
      <c r="IM50" s="0"/>
      <c r="IN50" s="0"/>
      <c r="IO50" s="0"/>
      <c r="IP50" s="0"/>
      <c r="IQ50" s="0"/>
      <c r="IR50" s="0"/>
      <c r="IS50" s="0"/>
      <c r="IT50" s="0"/>
      <c r="IU50" s="0"/>
      <c r="IV50" s="0"/>
      <c r="IW50" s="0"/>
      <c r="IX50" s="0"/>
      <c r="IY50" s="0"/>
      <c r="IZ50" s="0"/>
      <c r="JA50" s="0"/>
      <c r="JB50" s="0"/>
      <c r="JC50" s="0"/>
      <c r="JD50" s="0"/>
      <c r="JE50" s="0"/>
      <c r="JF50" s="0"/>
      <c r="JG50" s="0"/>
      <c r="JH50" s="0"/>
      <c r="JI50" s="0"/>
      <c r="JJ50" s="0"/>
      <c r="JK50" s="0"/>
      <c r="JL50" s="0"/>
      <c r="JM50" s="0"/>
      <c r="JN50" s="0"/>
      <c r="JO50" s="0"/>
      <c r="JP50" s="0"/>
      <c r="JQ50" s="0"/>
      <c r="JR50" s="0"/>
      <c r="JS50" s="0"/>
      <c r="JT50" s="0"/>
      <c r="JU50" s="0"/>
      <c r="JV50" s="0"/>
      <c r="JW50" s="0"/>
      <c r="JX50" s="0"/>
      <c r="JY50" s="0"/>
      <c r="JZ50" s="0"/>
      <c r="KA50" s="0"/>
      <c r="KB50" s="0"/>
      <c r="KC50" s="0"/>
      <c r="KD50" s="0"/>
      <c r="KE50" s="0"/>
      <c r="KF50" s="0"/>
      <c r="KG50" s="0"/>
      <c r="KH50" s="0"/>
      <c r="KI50" s="0"/>
      <c r="KJ50" s="0"/>
      <c r="KK50" s="0"/>
      <c r="KL50" s="0"/>
      <c r="KM50" s="0"/>
      <c r="KN50" s="0"/>
      <c r="KO50" s="0"/>
      <c r="KP50" s="0"/>
      <c r="KQ50" s="0"/>
      <c r="KR50" s="0"/>
      <c r="KS50" s="0"/>
      <c r="KT50" s="0"/>
      <c r="KU50" s="0"/>
      <c r="KV50" s="0"/>
      <c r="KW50" s="0"/>
      <c r="KX50" s="0"/>
      <c r="KY50" s="0"/>
      <c r="KZ50" s="0"/>
      <c r="LA50" s="0"/>
      <c r="LB50" s="0"/>
      <c r="LC50" s="0"/>
      <c r="LD50" s="0"/>
      <c r="LE50" s="0"/>
      <c r="LF50" s="0"/>
      <c r="LG50" s="0"/>
      <c r="LH50" s="0"/>
      <c r="LI50" s="0"/>
      <c r="LJ50" s="0"/>
      <c r="LK50" s="0"/>
      <c r="LL50" s="0"/>
      <c r="LM50" s="0"/>
      <c r="LN50" s="0"/>
      <c r="LO50" s="0"/>
      <c r="LP50" s="0"/>
      <c r="LQ50" s="0"/>
      <c r="LR50" s="0"/>
      <c r="LS50" s="0"/>
      <c r="LT50" s="0"/>
      <c r="LU50" s="0"/>
      <c r="LV50" s="0"/>
      <c r="LW50" s="0"/>
      <c r="LX50" s="0"/>
      <c r="LY50" s="0"/>
      <c r="LZ50" s="0"/>
      <c r="MA50" s="0"/>
      <c r="MB50" s="0"/>
      <c r="MC50" s="0"/>
      <c r="MD50" s="0"/>
      <c r="ME50" s="0"/>
      <c r="MF50" s="0"/>
      <c r="MG50" s="0"/>
      <c r="MH50" s="0"/>
      <c r="MI50" s="0"/>
      <c r="MJ50" s="0"/>
      <c r="MK50" s="0"/>
      <c r="ML50" s="0"/>
      <c r="MM50" s="0"/>
      <c r="MN50" s="0"/>
      <c r="MO50" s="0"/>
      <c r="MP50" s="0"/>
      <c r="MQ50" s="0"/>
      <c r="MR50" s="0"/>
      <c r="MS50" s="0"/>
      <c r="MT50" s="0"/>
      <c r="MU50" s="0"/>
      <c r="MV50" s="0"/>
      <c r="MW50" s="0"/>
      <c r="MX50" s="0"/>
      <c r="MY50" s="0"/>
      <c r="MZ50" s="0"/>
      <c r="NA50" s="0"/>
      <c r="NB50" s="0"/>
      <c r="NC50" s="0"/>
      <c r="ND50" s="0"/>
      <c r="NE50" s="0"/>
      <c r="NF50" s="0"/>
      <c r="NG50" s="0"/>
      <c r="NH50" s="0"/>
      <c r="NI50" s="0"/>
      <c r="NJ50" s="0"/>
      <c r="NK50" s="0"/>
      <c r="NL50" s="0"/>
      <c r="NM50" s="0"/>
      <c r="NN50" s="0"/>
      <c r="NO50" s="0"/>
      <c r="NP50" s="0"/>
      <c r="NQ50" s="0"/>
      <c r="NR50" s="0"/>
      <c r="NS50" s="0"/>
      <c r="NT50" s="0"/>
      <c r="NU50" s="0"/>
      <c r="NV50" s="0"/>
      <c r="NW50" s="0"/>
      <c r="NX50" s="0"/>
      <c r="NY50" s="0"/>
      <c r="NZ50" s="0"/>
      <c r="OA50" s="0"/>
      <c r="OB50" s="0"/>
      <c r="OC50" s="0"/>
      <c r="OD50" s="0"/>
      <c r="OE50" s="0"/>
      <c r="OF50" s="0"/>
      <c r="OG50" s="0"/>
      <c r="OH50" s="0"/>
      <c r="OI50" s="0"/>
      <c r="OJ50" s="0"/>
      <c r="OK50" s="0"/>
      <c r="OL50" s="0"/>
      <c r="OM50" s="0"/>
      <c r="ON50" s="0"/>
      <c r="OO50" s="0"/>
      <c r="OP50" s="0"/>
      <c r="OQ50" s="0"/>
      <c r="OR50" s="0"/>
      <c r="OS50" s="0"/>
      <c r="OT50" s="0"/>
      <c r="OU50" s="0"/>
      <c r="OV50" s="0"/>
      <c r="OW50" s="0"/>
      <c r="OX50" s="0"/>
      <c r="OY50" s="0"/>
      <c r="OZ50" s="0"/>
      <c r="PA50" s="0"/>
      <c r="PB50" s="0"/>
      <c r="PC50" s="0"/>
      <c r="PD50" s="0"/>
      <c r="PE50" s="0"/>
      <c r="PF50" s="0"/>
      <c r="PG50" s="0"/>
      <c r="PH50" s="0"/>
      <c r="PI50" s="0"/>
      <c r="PJ50" s="0"/>
      <c r="PK50" s="0"/>
      <c r="PL50" s="0"/>
      <c r="PM50" s="0"/>
      <c r="PN50" s="0"/>
      <c r="PO50" s="0"/>
      <c r="PP50" s="0"/>
      <c r="PQ50" s="0"/>
      <c r="PR50" s="0"/>
      <c r="PS50" s="0"/>
      <c r="PT50" s="0"/>
      <c r="PU50" s="0"/>
      <c r="PV50" s="0"/>
      <c r="PW50" s="0"/>
      <c r="PX50" s="0"/>
      <c r="PY50" s="0"/>
      <c r="PZ50" s="0"/>
      <c r="QA50" s="0"/>
      <c r="QB50" s="0"/>
      <c r="QC50" s="0"/>
      <c r="QD50" s="0"/>
      <c r="QE50" s="0"/>
      <c r="QF50" s="0"/>
      <c r="QG50" s="0"/>
      <c r="QH50" s="0"/>
      <c r="QI50" s="0"/>
      <c r="QJ50" s="0"/>
      <c r="QK50" s="0"/>
      <c r="QL50" s="0"/>
      <c r="QM50" s="0"/>
      <c r="QN50" s="0"/>
      <c r="QO50" s="0"/>
      <c r="QP50" s="0"/>
      <c r="QQ50" s="0"/>
      <c r="QR50" s="0"/>
      <c r="QS50" s="0"/>
      <c r="QT50" s="0"/>
      <c r="QU50" s="0"/>
      <c r="QV50" s="0"/>
      <c r="QW50" s="0"/>
      <c r="QX50" s="0"/>
      <c r="QY50" s="0"/>
      <c r="QZ50" s="0"/>
      <c r="RA50" s="0"/>
      <c r="RB50" s="0"/>
      <c r="RC50" s="0"/>
      <c r="RD50" s="0"/>
      <c r="RE50" s="0"/>
      <c r="RF50" s="0"/>
      <c r="RG50" s="0"/>
      <c r="RH50" s="0"/>
      <c r="RI50" s="0"/>
      <c r="RJ50" s="0"/>
      <c r="RK50" s="0"/>
      <c r="RL50" s="0"/>
      <c r="RM50" s="0"/>
      <c r="RN50" s="0"/>
      <c r="RO50" s="0"/>
      <c r="RP50" s="0"/>
      <c r="RQ50" s="0"/>
      <c r="RR50" s="0"/>
      <c r="RS50" s="0"/>
      <c r="RT50" s="0"/>
      <c r="RU50" s="0"/>
      <c r="RV50" s="0"/>
      <c r="RW50" s="0"/>
      <c r="RX50" s="0"/>
      <c r="RY50" s="0"/>
      <c r="RZ50" s="0"/>
      <c r="SA50" s="0"/>
      <c r="SB50" s="0"/>
      <c r="SC50" s="0"/>
      <c r="SD50" s="0"/>
      <c r="SE50" s="0"/>
      <c r="SF50" s="0"/>
      <c r="SG50" s="0"/>
      <c r="SH50" s="0"/>
      <c r="SI50" s="0"/>
      <c r="SJ50" s="0"/>
      <c r="SK50" s="0"/>
      <c r="SL50" s="0"/>
      <c r="SM50" s="0"/>
      <c r="SN50" s="0"/>
      <c r="SO50" s="0"/>
      <c r="SP50" s="0"/>
      <c r="SQ50" s="0"/>
      <c r="SR50" s="0"/>
      <c r="SS50" s="0"/>
      <c r="ST50" s="0"/>
      <c r="SU50" s="0"/>
      <c r="SV50" s="0"/>
      <c r="SW50" s="0"/>
      <c r="SX50" s="0"/>
      <c r="SY50" s="0"/>
      <c r="SZ50" s="0"/>
      <c r="TA50" s="0"/>
      <c r="TB50" s="0"/>
      <c r="TC50" s="0"/>
      <c r="TD50" s="0"/>
      <c r="TE50" s="0"/>
      <c r="TF50" s="0"/>
      <c r="TG50" s="0"/>
      <c r="TH50" s="0"/>
      <c r="TI50" s="0"/>
      <c r="TJ50" s="0"/>
      <c r="TK50" s="0"/>
      <c r="TL50" s="0"/>
      <c r="TM50" s="0"/>
      <c r="TN50" s="0"/>
      <c r="TO50" s="0"/>
      <c r="TP50" s="0"/>
      <c r="TQ50" s="0"/>
      <c r="TR50" s="0"/>
      <c r="TS50" s="0"/>
      <c r="TT50" s="0"/>
      <c r="TU50" s="0"/>
      <c r="TV50" s="0"/>
      <c r="TW50" s="0"/>
      <c r="TX50" s="0"/>
      <c r="TY50" s="0"/>
      <c r="TZ50" s="0"/>
      <c r="UA50" s="0"/>
      <c r="UB50" s="0"/>
      <c r="UC50" s="0"/>
      <c r="UD50" s="0"/>
      <c r="UE50" s="0"/>
      <c r="UF50" s="0"/>
      <c r="UG50" s="0"/>
      <c r="UH50" s="0"/>
      <c r="UI50" s="0"/>
      <c r="UJ50" s="0"/>
      <c r="UK50" s="0"/>
      <c r="UL50" s="0"/>
      <c r="UM50" s="0"/>
      <c r="UN50" s="0"/>
      <c r="UO50" s="0"/>
      <c r="UP50" s="0"/>
      <c r="UQ50" s="0"/>
      <c r="UR50" s="0"/>
      <c r="US50" s="0"/>
      <c r="UT50" s="0"/>
      <c r="UU50" s="0"/>
      <c r="UV50" s="0"/>
      <c r="UW50" s="0"/>
      <c r="UX50" s="0"/>
      <c r="UY50" s="0"/>
      <c r="UZ50" s="0"/>
      <c r="VA50" s="0"/>
      <c r="VB50" s="0"/>
      <c r="VC50" s="0"/>
      <c r="VD50" s="0"/>
      <c r="VE50" s="0"/>
      <c r="VF50" s="0"/>
      <c r="VG50" s="0"/>
      <c r="VH50" s="0"/>
      <c r="VI50" s="0"/>
      <c r="VJ50" s="0"/>
      <c r="VK50" s="0"/>
      <c r="VL50" s="0"/>
      <c r="VM50" s="0"/>
      <c r="VN50" s="0"/>
      <c r="VO50" s="0"/>
      <c r="VP50" s="0"/>
      <c r="VQ50" s="0"/>
      <c r="VR50" s="0"/>
      <c r="VS50" s="0"/>
      <c r="VT50" s="0"/>
      <c r="VU50" s="0"/>
      <c r="VV50" s="0"/>
      <c r="VW50" s="0"/>
      <c r="VX50" s="0"/>
      <c r="VY50" s="0"/>
      <c r="VZ50" s="0"/>
      <c r="WA50" s="0"/>
      <c r="WB50" s="0"/>
      <c r="WC50" s="0"/>
      <c r="WD50" s="0"/>
      <c r="WE50" s="0"/>
      <c r="WF50" s="0"/>
      <c r="WG50" s="0"/>
      <c r="WH50" s="0"/>
      <c r="WI50" s="0"/>
      <c r="WJ50" s="0"/>
      <c r="WK50" s="0"/>
      <c r="WL50" s="0"/>
      <c r="WM50" s="0"/>
      <c r="WN50" s="0"/>
      <c r="WO50" s="0"/>
      <c r="WP50" s="0"/>
      <c r="WQ50" s="0"/>
      <c r="WR50" s="0"/>
      <c r="WS50" s="0"/>
      <c r="WT50" s="0"/>
      <c r="WU50" s="0"/>
      <c r="WV50" s="0"/>
      <c r="WW50" s="0"/>
      <c r="WX50" s="0"/>
      <c r="WY50" s="0"/>
      <c r="WZ50" s="0"/>
      <c r="XA50" s="0"/>
      <c r="XB50" s="0"/>
      <c r="XC50" s="0"/>
      <c r="XD50" s="0"/>
      <c r="XE50" s="0"/>
      <c r="XF50" s="0"/>
      <c r="XG50" s="0"/>
      <c r="XH50" s="0"/>
      <c r="XI50" s="0"/>
      <c r="XJ50" s="0"/>
      <c r="XK50" s="0"/>
      <c r="XL50" s="0"/>
      <c r="XM50" s="0"/>
      <c r="XN50" s="0"/>
      <c r="XO50" s="0"/>
      <c r="XP50" s="0"/>
      <c r="XQ50" s="0"/>
      <c r="XR50" s="0"/>
      <c r="XS50" s="0"/>
      <c r="XT50" s="0"/>
      <c r="XU50" s="0"/>
      <c r="XV50" s="0"/>
      <c r="XW50" s="0"/>
      <c r="XX50" s="0"/>
      <c r="XY50" s="0"/>
      <c r="XZ50" s="0"/>
      <c r="YA50" s="0"/>
      <c r="YB50" s="0"/>
      <c r="YC50" s="0"/>
      <c r="YD50" s="0"/>
      <c r="YE50" s="0"/>
      <c r="YF50" s="0"/>
      <c r="YG50" s="0"/>
      <c r="YH50" s="0"/>
      <c r="YI50" s="0"/>
      <c r="YJ50" s="0"/>
      <c r="YK50" s="0"/>
      <c r="YL50" s="0"/>
      <c r="YM50" s="0"/>
      <c r="YN50" s="0"/>
      <c r="YO50" s="0"/>
      <c r="YP50" s="0"/>
      <c r="YQ50" s="0"/>
      <c r="YR50" s="0"/>
      <c r="YS50" s="0"/>
      <c r="YT50" s="0"/>
      <c r="YU50" s="0"/>
      <c r="YV50" s="0"/>
      <c r="YW50" s="0"/>
      <c r="YX50" s="0"/>
      <c r="YY50" s="0"/>
      <c r="YZ50" s="0"/>
      <c r="ZA50" s="0"/>
      <c r="ZB50" s="0"/>
      <c r="ZC50" s="0"/>
      <c r="ZD50" s="0"/>
      <c r="ZE50" s="0"/>
      <c r="ZF50" s="0"/>
      <c r="ZG50" s="0"/>
      <c r="ZH50" s="0"/>
      <c r="ZI50" s="0"/>
      <c r="ZJ50" s="0"/>
      <c r="ZK50" s="0"/>
      <c r="ZL50" s="0"/>
      <c r="ZM50" s="0"/>
      <c r="ZN50" s="0"/>
      <c r="ZO50" s="0"/>
      <c r="ZP50" s="0"/>
      <c r="ZQ50" s="0"/>
      <c r="ZR50" s="0"/>
      <c r="ZS50" s="0"/>
      <c r="ZT50" s="0"/>
      <c r="ZU50" s="0"/>
      <c r="ZV50" s="0"/>
      <c r="ZW50" s="0"/>
      <c r="ZX50" s="0"/>
      <c r="ZY50" s="0"/>
      <c r="ZZ50" s="0"/>
      <c r="AAA50" s="0"/>
      <c r="AAB50" s="0"/>
      <c r="AAC50" s="0"/>
      <c r="AAD50" s="0"/>
      <c r="AAE50" s="0"/>
      <c r="AAF50" s="0"/>
      <c r="AAG50" s="0"/>
      <c r="AAH50" s="0"/>
      <c r="AAI50" s="0"/>
      <c r="AAJ50" s="0"/>
      <c r="AAK50" s="0"/>
      <c r="AAL50" s="0"/>
      <c r="AAM50" s="0"/>
      <c r="AAN50" s="0"/>
      <c r="AAO50" s="0"/>
      <c r="AAP50" s="0"/>
      <c r="AAQ50" s="0"/>
      <c r="AAR50" s="0"/>
      <c r="AAS50" s="0"/>
      <c r="AAT50" s="0"/>
      <c r="AAU50" s="0"/>
      <c r="AAV50" s="0"/>
      <c r="AAW50" s="0"/>
      <c r="AAX50" s="0"/>
      <c r="AAY50" s="0"/>
      <c r="AAZ50" s="0"/>
      <c r="ABA50" s="0"/>
      <c r="ABB50" s="0"/>
      <c r="ABC50" s="0"/>
      <c r="ABD50" s="0"/>
      <c r="ABE50" s="0"/>
      <c r="ABF50" s="0"/>
      <c r="ABG50" s="0"/>
      <c r="ABH50" s="0"/>
      <c r="ABI50" s="0"/>
      <c r="ABJ50" s="0"/>
      <c r="ABK50" s="0"/>
      <c r="ABL50" s="0"/>
      <c r="ABM50" s="0"/>
      <c r="ABN50" s="0"/>
      <c r="ABO50" s="0"/>
      <c r="ABP50" s="0"/>
      <c r="ABQ50" s="0"/>
      <c r="ABR50" s="0"/>
      <c r="ABS50" s="0"/>
      <c r="ABT50" s="0"/>
      <c r="ABU50" s="0"/>
      <c r="ABV50" s="0"/>
      <c r="ABW50" s="0"/>
      <c r="ABX50" s="0"/>
      <c r="ABY50" s="0"/>
      <c r="ABZ50" s="0"/>
      <c r="ACA50" s="0"/>
      <c r="ACB50" s="0"/>
      <c r="ACC50" s="0"/>
      <c r="ACD50" s="0"/>
      <c r="ACE50" s="0"/>
      <c r="ACF50" s="0"/>
      <c r="ACG50" s="0"/>
      <c r="ACH50" s="0"/>
      <c r="ACI50" s="0"/>
      <c r="ACJ50" s="0"/>
      <c r="ACK50" s="0"/>
      <c r="ACL50" s="0"/>
      <c r="ACM50" s="0"/>
      <c r="ACN50" s="0"/>
      <c r="ACO50" s="0"/>
      <c r="ACP50" s="0"/>
      <c r="ACQ50" s="0"/>
      <c r="ACR50" s="0"/>
      <c r="ACS50" s="0"/>
      <c r="ACT50" s="0"/>
      <c r="ACU50" s="0"/>
      <c r="ACV50" s="0"/>
      <c r="ACW50" s="0"/>
      <c r="ACX50" s="0"/>
      <c r="ACY50" s="0"/>
      <c r="ACZ50" s="0"/>
      <c r="ADA50" s="0"/>
      <c r="ADB50" s="0"/>
      <c r="ADC50" s="0"/>
      <c r="ADD50" s="0"/>
      <c r="ADE50" s="0"/>
      <c r="ADF50" s="0"/>
      <c r="ADG50" s="0"/>
      <c r="ADH50" s="0"/>
      <c r="ADI50" s="0"/>
      <c r="ADJ50" s="0"/>
      <c r="ADK50" s="0"/>
      <c r="ADL50" s="0"/>
      <c r="ADM50" s="0"/>
      <c r="ADN50" s="0"/>
      <c r="ADO50" s="0"/>
      <c r="ADP50" s="0"/>
      <c r="ADQ50" s="0"/>
      <c r="ADR50" s="0"/>
      <c r="ADS50" s="0"/>
      <c r="ADT50" s="0"/>
      <c r="ADU50" s="0"/>
      <c r="ADV50" s="0"/>
      <c r="ADW50" s="0"/>
      <c r="ADX50" s="0"/>
      <c r="ADY50" s="0"/>
      <c r="ADZ50" s="0"/>
      <c r="AEA50" s="0"/>
      <c r="AEB50" s="0"/>
      <c r="AEC50" s="0"/>
      <c r="AED50" s="0"/>
      <c r="AEE50" s="0"/>
      <c r="AEF50" s="0"/>
      <c r="AEG50" s="0"/>
      <c r="AEH50" s="0"/>
      <c r="AEI50" s="0"/>
      <c r="AEJ50" s="0"/>
      <c r="AEK50" s="0"/>
      <c r="AEL50" s="0"/>
      <c r="AEM50" s="0"/>
      <c r="AEN50" s="0"/>
      <c r="AEO50" s="0"/>
      <c r="AEP50" s="0"/>
      <c r="AEQ50" s="0"/>
      <c r="AER50" s="0"/>
      <c r="AES50" s="0"/>
      <c r="AET50" s="0"/>
      <c r="AEU50" s="0"/>
      <c r="AEV50" s="0"/>
      <c r="AEW50" s="0"/>
      <c r="AEX50" s="0"/>
      <c r="AEY50" s="0"/>
      <c r="AEZ50" s="0"/>
      <c r="AFA50" s="0"/>
      <c r="AFB50" s="0"/>
      <c r="AFC50" s="0"/>
      <c r="AFD50" s="0"/>
      <c r="AFE50" s="0"/>
      <c r="AFF50" s="0"/>
      <c r="AFG50" s="0"/>
      <c r="AFH50" s="0"/>
      <c r="AFI50" s="0"/>
      <c r="AFJ50" s="0"/>
      <c r="AFK50" s="0"/>
      <c r="AFL50" s="0"/>
      <c r="AFM50" s="0"/>
      <c r="AFN50" s="0"/>
      <c r="AFO50" s="0"/>
      <c r="AFP50" s="0"/>
      <c r="AFQ50" s="0"/>
      <c r="AFR50" s="0"/>
      <c r="AFS50" s="0"/>
      <c r="AFT50" s="0"/>
      <c r="AFU50" s="0"/>
      <c r="AFV50" s="0"/>
      <c r="AFW50" s="0"/>
      <c r="AFX50" s="0"/>
      <c r="AFY50" s="0"/>
      <c r="AFZ50" s="0"/>
      <c r="AGA50" s="0"/>
      <c r="AGB50" s="0"/>
      <c r="AGC50" s="0"/>
      <c r="AGD50" s="0"/>
      <c r="AGE50" s="0"/>
      <c r="AGF50" s="0"/>
      <c r="AGG50" s="0"/>
      <c r="AGH50" s="0"/>
      <c r="AGI50" s="0"/>
      <c r="AGJ50" s="0"/>
      <c r="AGK50" s="0"/>
      <c r="AGL50" s="0"/>
      <c r="AGM50" s="0"/>
      <c r="AGN50" s="0"/>
      <c r="AGO50" s="0"/>
      <c r="AGP50" s="0"/>
      <c r="AGQ50" s="0"/>
      <c r="AGR50" s="0"/>
      <c r="AGS50" s="0"/>
      <c r="AGT50" s="0"/>
      <c r="AGU50" s="0"/>
      <c r="AGV50" s="0"/>
      <c r="AGW50" s="0"/>
      <c r="AGX50" s="0"/>
      <c r="AGY50" s="0"/>
      <c r="AGZ50" s="0"/>
      <c r="AHA50" s="0"/>
      <c r="AHB50" s="0"/>
      <c r="AHC50" s="0"/>
      <c r="AHD50" s="0"/>
      <c r="AHE50" s="0"/>
      <c r="AHF50" s="0"/>
      <c r="AHG50" s="0"/>
      <c r="AHH50" s="0"/>
      <c r="AHI50" s="0"/>
      <c r="AHJ50" s="0"/>
      <c r="AHK50" s="0"/>
      <c r="AHL50" s="0"/>
      <c r="AHM50" s="0"/>
      <c r="AHN50" s="0"/>
      <c r="AHO50" s="0"/>
      <c r="AHP50" s="0"/>
      <c r="AHQ50" s="0"/>
      <c r="AHR50" s="0"/>
      <c r="AHS50" s="0"/>
      <c r="AHT50" s="0"/>
      <c r="AHU50" s="0"/>
      <c r="AHV50" s="0"/>
      <c r="AHW50" s="0"/>
      <c r="AHX50" s="0"/>
      <c r="AHY50" s="0"/>
      <c r="AHZ50" s="0"/>
      <c r="AIA50" s="0"/>
      <c r="AIB50" s="0"/>
      <c r="AIC50" s="0"/>
      <c r="AID50" s="0"/>
      <c r="AIE50" s="0"/>
      <c r="AIF50" s="0"/>
      <c r="AIG50" s="0"/>
      <c r="AIH50" s="0"/>
      <c r="AII50" s="0"/>
      <c r="AIJ50" s="0"/>
      <c r="AIK50" s="0"/>
      <c r="AIL50" s="0"/>
      <c r="AIM50" s="0"/>
      <c r="AIN50" s="0"/>
      <c r="AIO50" s="0"/>
      <c r="AIP50" s="0"/>
      <c r="AIQ50" s="0"/>
      <c r="AIR50" s="0"/>
      <c r="AIS50" s="0"/>
      <c r="AIT50" s="0"/>
      <c r="AIU50" s="0"/>
      <c r="AIV50" s="0"/>
      <c r="AIW50" s="0"/>
      <c r="AIX50" s="0"/>
      <c r="AIY50" s="0"/>
      <c r="AIZ50" s="0"/>
      <c r="AJA50" s="0"/>
      <c r="AJB50" s="0"/>
      <c r="AJC50" s="0"/>
      <c r="AJD50" s="0"/>
      <c r="AJE50" s="0"/>
      <c r="AJF50" s="0"/>
      <c r="AJG50" s="0"/>
      <c r="AJH50" s="0"/>
      <c r="AJI50" s="0"/>
      <c r="AJJ50" s="0"/>
      <c r="AJK50" s="0"/>
      <c r="AJL50" s="0"/>
      <c r="AJM50" s="0"/>
      <c r="AJN50" s="0"/>
      <c r="AJO50" s="0"/>
      <c r="AJP50" s="0"/>
      <c r="AJQ50" s="0"/>
      <c r="AJR50" s="0"/>
      <c r="AJS50" s="0"/>
      <c r="AJT50" s="0"/>
      <c r="AJU50" s="0"/>
      <c r="AJV50" s="0"/>
      <c r="AJW50" s="0"/>
      <c r="AJX50" s="0"/>
      <c r="AJY50" s="0"/>
      <c r="AJZ50" s="0"/>
      <c r="AKA50" s="0"/>
      <c r="AKB50" s="0"/>
      <c r="AKC50" s="0"/>
      <c r="AKD50" s="0"/>
      <c r="AKE50" s="0"/>
      <c r="AKF50" s="0"/>
      <c r="AKG50" s="0"/>
      <c r="AKH50" s="0"/>
      <c r="AKI50" s="0"/>
      <c r="AKJ50" s="0"/>
      <c r="AKK50" s="0"/>
      <c r="AKL50" s="0"/>
      <c r="AKM50" s="0"/>
      <c r="AKN50" s="0"/>
      <c r="AKO50" s="0"/>
      <c r="AKP50" s="0"/>
      <c r="AKQ50" s="0"/>
      <c r="AKR50" s="0"/>
      <c r="AKS50" s="0"/>
      <c r="AKT50" s="0"/>
      <c r="AKU50" s="0"/>
      <c r="AKV50" s="0"/>
      <c r="AKW50" s="0"/>
      <c r="AKX50" s="0"/>
      <c r="AKY50" s="0"/>
      <c r="AKZ50" s="0"/>
      <c r="ALA50" s="0"/>
      <c r="ALB50" s="0"/>
      <c r="ALC50" s="0"/>
      <c r="ALD50" s="0"/>
      <c r="ALE50" s="0"/>
      <c r="ALF50" s="0"/>
      <c r="ALG50" s="0"/>
      <c r="ALH50" s="0"/>
      <c r="ALI50" s="0"/>
      <c r="ALJ50" s="0"/>
      <c r="ALK50" s="0"/>
      <c r="ALL50" s="0"/>
      <c r="ALM50" s="0"/>
      <c r="ALN50" s="0"/>
      <c r="ALO50" s="0"/>
      <c r="ALP50" s="0"/>
      <c r="ALQ50" s="0"/>
      <c r="ALR50" s="0"/>
      <c r="ALS50" s="0"/>
      <c r="ALT50" s="0"/>
      <c r="ALU50" s="0"/>
      <c r="ALV50" s="0"/>
      <c r="ALW50" s="0"/>
      <c r="ALX50" s="0"/>
      <c r="ALY50" s="0"/>
      <c r="ALZ50" s="0"/>
      <c r="AMA50" s="0"/>
      <c r="AMB50" s="0"/>
      <c r="AMC50" s="0"/>
      <c r="AMD50" s="0"/>
      <c r="AME50" s="0"/>
      <c r="AMF50" s="0"/>
      <c r="AMG50" s="0"/>
      <c r="AMH50" s="0"/>
    </row>
    <row r="51" customFormat="false" ht="12.65" hidden="false" customHeight="true" outlineLevel="0" collapsed="false">
      <c r="A51" s="0"/>
      <c r="B51" s="0"/>
      <c r="C51" s="0"/>
      <c r="D51" s="0"/>
      <c r="E51" s="0"/>
      <c r="F51" s="0"/>
      <c r="G51" s="0"/>
      <c r="H51" s="0"/>
      <c r="I51" s="0"/>
      <c r="J51" s="0"/>
      <c r="K51" s="0"/>
      <c r="L51" s="0"/>
      <c r="M51" s="0"/>
      <c r="N51" s="0"/>
      <c r="O51" s="0"/>
      <c r="P51" s="0"/>
      <c r="Q51" s="0"/>
      <c r="R51" s="0"/>
      <c r="S51" s="0"/>
      <c r="T51" s="0"/>
      <c r="U51" s="0"/>
      <c r="W51" s="0"/>
      <c r="X51" s="0"/>
      <c r="Y51" s="0"/>
      <c r="Z51" s="0"/>
      <c r="AA51" s="0"/>
      <c r="AB51" s="0"/>
      <c r="AC51" s="0"/>
      <c r="AD51" s="0"/>
      <c r="AE51" s="0"/>
      <c r="AF51" s="0"/>
      <c r="AG51" s="0"/>
      <c r="AH51" s="0"/>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row>
    <row r="52" customFormat="false" ht="11.4" hidden="false" customHeight="true" outlineLevel="0" collapsed="false">
      <c r="A52" s="0"/>
      <c r="B52" s="789" t="s">
        <v>272</v>
      </c>
      <c r="C52" s="790" t="s">
        <v>324</v>
      </c>
      <c r="D52" s="790" t="s">
        <v>236</v>
      </c>
      <c r="E52" s="0"/>
      <c r="F52" s="0"/>
      <c r="G52" s="0"/>
      <c r="H52" s="790" t="s">
        <v>331</v>
      </c>
      <c r="I52" s="0"/>
      <c r="J52" s="0"/>
      <c r="K52" s="0"/>
      <c r="L52" s="791" t="s">
        <v>238</v>
      </c>
      <c r="M52" s="0"/>
      <c r="N52" s="0"/>
      <c r="O52" s="791" t="s">
        <v>238</v>
      </c>
      <c r="P52" s="0"/>
      <c r="Q52" s="0"/>
      <c r="R52" s="0"/>
      <c r="S52" s="0"/>
      <c r="T52" s="0"/>
      <c r="U52" s="0"/>
      <c r="W52" s="0"/>
      <c r="X52" s="0"/>
      <c r="Y52" s="0"/>
      <c r="Z52" s="0"/>
      <c r="AA52" s="0"/>
      <c r="AB52" s="0"/>
      <c r="AC52" s="0"/>
      <c r="AD52" s="0"/>
      <c r="AE52" s="0"/>
      <c r="AF52" s="0"/>
      <c r="AG52" s="0"/>
      <c r="AH52" s="0"/>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row>
    <row r="53" customFormat="false" ht="9.95" hidden="false" customHeight="true" outlineLevel="0" collapsed="false">
      <c r="B53" s="789" t="s">
        <v>332</v>
      </c>
      <c r="C53" s="790" t="s">
        <v>333</v>
      </c>
      <c r="D53" s="790" t="s">
        <v>333</v>
      </c>
      <c r="E53" s="792"/>
      <c r="F53" s="793" t="s">
        <v>334</v>
      </c>
      <c r="G53" s="0"/>
      <c r="H53" s="790" t="s">
        <v>335</v>
      </c>
      <c r="I53" s="22"/>
      <c r="J53" s="790" t="s">
        <v>336</v>
      </c>
      <c r="K53" s="0"/>
      <c r="L53" s="791" t="s">
        <v>333</v>
      </c>
      <c r="M53" s="0"/>
      <c r="N53" s="794"/>
      <c r="O53" s="795" t="s">
        <v>337</v>
      </c>
      <c r="P53" s="0"/>
      <c r="Q53" s="790" t="s">
        <v>329</v>
      </c>
      <c r="R53" s="0"/>
      <c r="S53" s="796"/>
      <c r="T53" s="797" t="s">
        <v>338</v>
      </c>
      <c r="U53" s="798"/>
      <c r="Y53" s="171"/>
      <c r="Z53" s="171"/>
    </row>
    <row r="54" customFormat="false" ht="18" hidden="false" customHeight="true" outlineLevel="0" collapsed="false">
      <c r="B54" s="799" t="n">
        <f aca="false">O26-L26</f>
        <v>0.19999999999709</v>
      </c>
      <c r="C54" s="800" t="n">
        <f aca="false">'Employee Hours'!U108</f>
        <v>665644.72</v>
      </c>
      <c r="D54" s="801" t="n">
        <f aca="false">'Employee Hours'!V108</f>
        <v>665644.72</v>
      </c>
      <c r="E54" s="802"/>
      <c r="F54" s="800" t="n">
        <f aca="false">SUM('January 1'!G12,'January 2'!G12,'February 3'!G12,'February 4'!G12,'March 5'!G12,'March 6'!G12,'March 7'!G12,'April 8'!G12,'April 9'!G12,'May 10'!G12,'May 11'!G12,'June 12'!G12,'June 13'!G12,'July 14'!G12,'July 15'!G12,'August 16'!G12,'August 17'!G12,'August 18'!G12,'September 19'!G12,'September 20'!G12,'October 21'!G12,'October 22'!G12,'November 23'!G12,'November 24'!G12,'December 25'!G12,'December 26'!G12)</f>
        <v>0</v>
      </c>
      <c r="G54" s="0"/>
      <c r="H54" s="803"/>
      <c r="I54" s="749"/>
      <c r="J54" s="804"/>
      <c r="K54" s="0"/>
      <c r="L54" s="805" t="n">
        <f aca="false">SUM(SUM(D54:J54))</f>
        <v>665644.72</v>
      </c>
      <c r="M54" s="0"/>
      <c r="N54" s="794"/>
      <c r="O54" s="806" t="n">
        <v>665645</v>
      </c>
      <c r="P54" s="0"/>
      <c r="Q54" s="807" t="n">
        <f aca="false">O54-L54</f>
        <v>0.28000000002794</v>
      </c>
      <c r="R54" s="0"/>
      <c r="S54" s="808"/>
      <c r="T54" s="809" t="n">
        <f aca="false">Q54/O54</f>
        <v>4.20644637949567E-007</v>
      </c>
      <c r="U54" s="810"/>
      <c r="W54" s="101"/>
      <c r="Y54" s="171"/>
      <c r="Z54" s="171"/>
    </row>
    <row r="55" customFormat="false" ht="11.4" hidden="false" customHeight="true" outlineLevel="0" collapsed="false">
      <c r="B55" s="158"/>
      <c r="C55" s="165"/>
      <c r="D55" s="49"/>
      <c r="E55" s="290"/>
      <c r="F55" s="290"/>
      <c r="G55" s="269"/>
      <c r="H55" s="269"/>
      <c r="I55" s="158"/>
      <c r="J55" s="158"/>
      <c r="K55" s="165"/>
      <c r="L55" s="165"/>
      <c r="M55" s="165"/>
      <c r="N55" s="165"/>
      <c r="O55" s="165"/>
      <c r="P55" s="165"/>
      <c r="Q55" s="0"/>
      <c r="R55" s="0"/>
      <c r="S55" s="0"/>
      <c r="T55" s="0"/>
      <c r="U55" s="0"/>
      <c r="W55" s="0"/>
    </row>
    <row r="56" s="159" customFormat="true" ht="7.9" hidden="false" customHeight="true" outlineLevel="0" collapsed="false"/>
    <row r="57" s="159" customFormat="true" ht="7.9" hidden="false" customHeight="true" outlineLevel="0" collapsed="false"/>
    <row r="58" s="824" customFormat="true" ht="14.4" hidden="false" customHeight="true" outlineLevel="0" collapsed="false">
      <c r="A58" s="811"/>
      <c r="B58" s="812"/>
      <c r="C58" s="813" t="s">
        <v>279</v>
      </c>
      <c r="D58" s="813" t="s">
        <v>339</v>
      </c>
      <c r="E58" s="519"/>
      <c r="F58" s="814"/>
      <c r="G58" s="815"/>
      <c r="H58" s="815"/>
      <c r="I58" s="815"/>
      <c r="J58" s="815"/>
      <c r="K58" s="815"/>
      <c r="L58" s="816"/>
      <c r="M58" s="817"/>
      <c r="N58" s="817"/>
      <c r="O58" s="818"/>
      <c r="P58" s="815"/>
      <c r="Q58" s="819"/>
      <c r="R58" s="820"/>
      <c r="S58" s="821"/>
      <c r="T58" s="822"/>
      <c r="U58" s="822"/>
      <c r="V58" s="159"/>
      <c r="W58" s="823"/>
      <c r="AMI58" s="159"/>
      <c r="AMJ58" s="159"/>
    </row>
    <row r="59" s="835" customFormat="true" ht="7.9" hidden="false" customHeight="true" outlineLevel="0" collapsed="false">
      <c r="A59" s="159"/>
      <c r="B59" s="159"/>
      <c r="C59" s="159"/>
      <c r="D59" s="159"/>
      <c r="E59" s="813"/>
      <c r="F59" s="825"/>
      <c r="G59" s="826"/>
      <c r="H59" s="826"/>
      <c r="I59" s="826"/>
      <c r="J59" s="826"/>
      <c r="K59" s="826"/>
      <c r="L59" s="827"/>
      <c r="M59" s="828"/>
      <c r="N59" s="828"/>
      <c r="O59" s="829"/>
      <c r="P59" s="826"/>
      <c r="Q59" s="830"/>
      <c r="R59" s="831"/>
      <c r="S59" s="832"/>
      <c r="T59" s="833"/>
      <c r="U59" s="833"/>
      <c r="V59" s="159"/>
      <c r="W59" s="834"/>
      <c r="AMI59" s="159"/>
      <c r="AMJ59" s="159"/>
    </row>
    <row r="60" s="835" customFormat="true" ht="7.9" hidden="false" customHeight="true" outlineLevel="0" collapsed="false">
      <c r="A60" s="159"/>
      <c r="B60" s="159"/>
      <c r="C60" s="836" t="s">
        <v>340</v>
      </c>
      <c r="D60" s="837" t="n">
        <f aca="false">'January 1'!$AR$18</f>
        <v>2.35714285714286</v>
      </c>
      <c r="E60" s="838"/>
      <c r="F60" s="839"/>
      <c r="G60" s="840"/>
      <c r="H60" s="840"/>
      <c r="I60" s="840"/>
      <c r="J60" s="840"/>
      <c r="K60" s="840"/>
      <c r="L60" s="841"/>
      <c r="M60" s="842"/>
      <c r="N60" s="842"/>
      <c r="O60" s="843"/>
      <c r="P60" s="840"/>
      <c r="Q60" s="830"/>
      <c r="R60" s="844"/>
      <c r="S60" s="845"/>
      <c r="T60" s="846"/>
      <c r="U60" s="846"/>
      <c r="V60" s="159"/>
      <c r="W60" s="847"/>
      <c r="AMI60" s="159"/>
      <c r="AMJ60" s="159"/>
    </row>
    <row r="61" s="835" customFormat="true" ht="7.9" hidden="false" customHeight="true" outlineLevel="0" collapsed="false">
      <c r="A61" s="159"/>
      <c r="B61" s="159"/>
      <c r="C61" s="836" t="s">
        <v>341</v>
      </c>
      <c r="D61" s="842" t="n">
        <f aca="false">'January 2'!$AR$18</f>
        <v>2.35714285714286</v>
      </c>
      <c r="E61" s="813"/>
      <c r="F61" s="825"/>
      <c r="G61" s="826"/>
      <c r="H61" s="826"/>
      <c r="I61" s="826"/>
      <c r="J61" s="826"/>
      <c r="K61" s="826"/>
      <c r="L61" s="827"/>
      <c r="M61" s="828"/>
      <c r="N61" s="828"/>
      <c r="O61" s="829"/>
      <c r="P61" s="826"/>
      <c r="Q61" s="830"/>
      <c r="R61" s="831"/>
      <c r="S61" s="832"/>
      <c r="T61" s="833"/>
      <c r="U61" s="833"/>
      <c r="V61" s="159"/>
      <c r="W61" s="834"/>
      <c r="AMI61" s="159"/>
      <c r="AMJ61" s="159"/>
    </row>
    <row r="62" s="835" customFormat="true" ht="7.9" hidden="false" customHeight="true" outlineLevel="0" collapsed="false">
      <c r="A62" s="159"/>
      <c r="B62" s="159"/>
      <c r="C62" s="836" t="s">
        <v>342</v>
      </c>
      <c r="D62" s="837" t="n">
        <f aca="false">'February 3'!$AR$18</f>
        <v>2.35714285714286</v>
      </c>
      <c r="E62" s="813"/>
      <c r="F62" s="825"/>
      <c r="G62" s="826"/>
      <c r="H62" s="826"/>
      <c r="I62" s="826"/>
      <c r="J62" s="826"/>
      <c r="K62" s="826"/>
      <c r="L62" s="827"/>
      <c r="M62" s="828"/>
      <c r="N62" s="828"/>
      <c r="O62" s="829"/>
      <c r="P62" s="826"/>
      <c r="Q62" s="830"/>
      <c r="R62" s="831"/>
      <c r="S62" s="832"/>
      <c r="T62" s="833"/>
      <c r="U62" s="833"/>
      <c r="V62" s="159"/>
      <c r="W62" s="834"/>
      <c r="AMI62" s="159"/>
      <c r="AMJ62" s="159"/>
    </row>
    <row r="63" s="835" customFormat="true" ht="7.9" hidden="false" customHeight="true" outlineLevel="0" collapsed="false">
      <c r="A63" s="159"/>
      <c r="B63" s="159"/>
      <c r="C63" s="836" t="s">
        <v>343</v>
      </c>
      <c r="D63" s="837" t="n">
        <f aca="false">'February 4'!$AR$18</f>
        <v>2.35714285714286</v>
      </c>
      <c r="E63" s="838"/>
      <c r="F63" s="839"/>
      <c r="G63" s="840"/>
      <c r="H63" s="840"/>
      <c r="I63" s="840"/>
      <c r="J63" s="840"/>
      <c r="K63" s="840"/>
      <c r="L63" s="841"/>
      <c r="M63" s="842"/>
      <c r="N63" s="842"/>
      <c r="O63" s="843"/>
      <c r="P63" s="840"/>
      <c r="Q63" s="830"/>
      <c r="R63" s="844"/>
      <c r="S63" s="845"/>
      <c r="T63" s="846"/>
      <c r="U63" s="846"/>
      <c r="V63" s="159"/>
      <c r="W63" s="847"/>
      <c r="AMI63" s="159"/>
      <c r="AMJ63" s="159"/>
    </row>
    <row r="64" s="835" customFormat="true" ht="7.9" hidden="false" customHeight="true" outlineLevel="0" collapsed="false">
      <c r="A64" s="159"/>
      <c r="B64" s="159"/>
      <c r="C64" s="836" t="s">
        <v>344</v>
      </c>
      <c r="D64" s="837" t="n">
        <f aca="false">'March 5'!$AR$18</f>
        <v>2.35714285714286</v>
      </c>
      <c r="E64" s="813"/>
      <c r="F64" s="825"/>
      <c r="G64" s="826"/>
      <c r="H64" s="826"/>
      <c r="I64" s="826"/>
      <c r="J64" s="826"/>
      <c r="K64" s="826"/>
      <c r="L64" s="827"/>
      <c r="M64" s="828"/>
      <c r="N64" s="828"/>
      <c r="O64" s="829"/>
      <c r="P64" s="826"/>
      <c r="Q64" s="830"/>
      <c r="R64" s="831"/>
      <c r="S64" s="832"/>
      <c r="T64" s="833"/>
      <c r="U64" s="833"/>
      <c r="V64" s="159"/>
      <c r="W64" s="834"/>
      <c r="AMI64" s="159"/>
      <c r="AMJ64" s="159"/>
    </row>
    <row r="65" s="835" customFormat="true" ht="7.9" hidden="false" customHeight="true" outlineLevel="0" collapsed="false">
      <c r="A65" s="159"/>
      <c r="B65" s="159"/>
      <c r="C65" s="836" t="s">
        <v>345</v>
      </c>
      <c r="D65" s="837" t="n">
        <f aca="false">'March 6'!$AR$18</f>
        <v>2.35714285714286</v>
      </c>
      <c r="E65" s="838"/>
      <c r="F65" s="839"/>
      <c r="G65" s="840"/>
      <c r="H65" s="840"/>
      <c r="I65" s="840"/>
      <c r="J65" s="840"/>
      <c r="K65" s="840"/>
      <c r="L65" s="841"/>
      <c r="M65" s="842"/>
      <c r="N65" s="842"/>
      <c r="O65" s="843"/>
      <c r="P65" s="840"/>
      <c r="Q65" s="830"/>
      <c r="R65" s="844"/>
      <c r="S65" s="845"/>
      <c r="T65" s="846"/>
      <c r="U65" s="846"/>
      <c r="V65" s="159"/>
      <c r="W65" s="847"/>
      <c r="AMI65" s="159"/>
      <c r="AMJ65" s="159"/>
    </row>
    <row r="66" s="835" customFormat="true" ht="7.9" hidden="false" customHeight="true" outlineLevel="0" collapsed="false">
      <c r="A66" s="159"/>
      <c r="B66" s="159"/>
      <c r="C66" s="836" t="s">
        <v>346</v>
      </c>
      <c r="D66" s="837" t="n">
        <f aca="false">'March 7'!$AR$18</f>
        <v>2.35714285714286</v>
      </c>
      <c r="E66" s="838"/>
      <c r="F66" s="839"/>
      <c r="G66" s="840"/>
      <c r="H66" s="840"/>
      <c r="I66" s="840"/>
      <c r="J66" s="840"/>
      <c r="K66" s="840"/>
      <c r="L66" s="841"/>
      <c r="M66" s="842"/>
      <c r="N66" s="842"/>
      <c r="O66" s="843"/>
      <c r="P66" s="840"/>
      <c r="Q66" s="830"/>
      <c r="R66" s="844"/>
      <c r="S66" s="845"/>
      <c r="T66" s="846"/>
      <c r="U66" s="846"/>
      <c r="V66" s="159"/>
      <c r="W66" s="847"/>
      <c r="AMI66" s="159"/>
      <c r="AMJ66" s="159"/>
    </row>
    <row r="67" s="835" customFormat="true" ht="7.9" hidden="false" customHeight="true" outlineLevel="0" collapsed="false">
      <c r="A67" s="159"/>
      <c r="B67" s="159"/>
      <c r="C67" s="836" t="s">
        <v>347</v>
      </c>
      <c r="D67" s="837" t="n">
        <f aca="false">'April 8'!$AR$18</f>
        <v>2.35714285714286</v>
      </c>
      <c r="E67" s="838"/>
      <c r="F67" s="848"/>
      <c r="G67" s="840"/>
      <c r="H67" s="840"/>
      <c r="I67" s="840"/>
      <c r="J67" s="840"/>
      <c r="K67" s="840"/>
      <c r="L67" s="841"/>
      <c r="M67" s="842"/>
      <c r="N67" s="842"/>
      <c r="O67" s="843"/>
      <c r="P67" s="840"/>
      <c r="Q67" s="830"/>
      <c r="R67" s="844"/>
      <c r="S67" s="845"/>
      <c r="T67" s="846"/>
      <c r="U67" s="846"/>
      <c r="V67" s="159"/>
      <c r="W67" s="847"/>
      <c r="AMI67" s="159"/>
      <c r="AMJ67" s="159"/>
    </row>
    <row r="68" s="835" customFormat="true" ht="7.9" hidden="false" customHeight="true" outlineLevel="0" collapsed="false">
      <c r="A68" s="159"/>
      <c r="B68" s="159"/>
      <c r="C68" s="836" t="s">
        <v>348</v>
      </c>
      <c r="D68" s="842" t="n">
        <f aca="false">'April 9'!$AR$18</f>
        <v>2.35714285714286</v>
      </c>
      <c r="E68" s="838"/>
      <c r="F68" s="848"/>
      <c r="G68" s="840"/>
      <c r="H68" s="840"/>
      <c r="I68" s="840"/>
      <c r="J68" s="840"/>
      <c r="K68" s="840"/>
      <c r="L68" s="841"/>
      <c r="M68" s="842"/>
      <c r="N68" s="842"/>
      <c r="O68" s="843"/>
      <c r="P68" s="840"/>
      <c r="Q68" s="830"/>
      <c r="R68" s="844"/>
      <c r="S68" s="845"/>
      <c r="T68" s="846"/>
      <c r="U68" s="846"/>
      <c r="V68" s="159"/>
      <c r="W68" s="847"/>
      <c r="AMI68" s="159"/>
      <c r="AMJ68" s="159"/>
    </row>
    <row r="69" s="835" customFormat="true" ht="7.9" hidden="false" customHeight="true" outlineLevel="0" collapsed="false">
      <c r="A69" s="159"/>
      <c r="B69" s="159"/>
      <c r="C69" s="836" t="s">
        <v>349</v>
      </c>
      <c r="D69" s="842" t="n">
        <f aca="false">'May 10'!$AR$18</f>
        <v>2.35714285714286</v>
      </c>
      <c r="E69" s="849"/>
      <c r="F69" s="848"/>
      <c r="G69" s="849"/>
      <c r="H69" s="849"/>
      <c r="I69" s="840"/>
      <c r="J69" s="840"/>
      <c r="K69" s="840"/>
      <c r="L69" s="841"/>
      <c r="M69" s="850"/>
      <c r="N69" s="850"/>
      <c r="O69" s="843"/>
      <c r="P69" s="840"/>
      <c r="Q69" s="830"/>
      <c r="R69" s="844"/>
      <c r="S69" s="845"/>
      <c r="T69" s="846"/>
      <c r="U69" s="846"/>
      <c r="V69" s="159"/>
      <c r="W69" s="847"/>
      <c r="AMI69" s="159"/>
      <c r="AMJ69" s="159"/>
    </row>
    <row r="70" s="835" customFormat="true" ht="7.9" hidden="false" customHeight="true" outlineLevel="0" collapsed="false">
      <c r="A70" s="159"/>
      <c r="B70" s="159"/>
      <c r="C70" s="836" t="s">
        <v>350</v>
      </c>
      <c r="D70" s="842" t="n">
        <f aca="false">'May 11'!$AR$18</f>
        <v>2.35714285714286</v>
      </c>
      <c r="E70" s="849"/>
      <c r="F70" s="848"/>
      <c r="G70" s="849"/>
      <c r="H70" s="849"/>
      <c r="I70" s="840"/>
      <c r="J70" s="840"/>
      <c r="K70" s="840"/>
      <c r="L70" s="841"/>
      <c r="M70" s="850"/>
      <c r="N70" s="850"/>
      <c r="O70" s="843"/>
      <c r="P70" s="840"/>
      <c r="Q70" s="830"/>
      <c r="R70" s="844"/>
      <c r="S70" s="845"/>
      <c r="T70" s="846"/>
      <c r="U70" s="846"/>
      <c r="V70" s="159"/>
      <c r="W70" s="847"/>
      <c r="AMI70" s="159"/>
      <c r="AMJ70" s="159"/>
    </row>
    <row r="71" s="835" customFormat="true" ht="7.9" hidden="false" customHeight="true" outlineLevel="0" collapsed="false">
      <c r="A71" s="159"/>
      <c r="B71" s="159"/>
      <c r="C71" s="836" t="s">
        <v>351</v>
      </c>
      <c r="D71" s="842" t="n">
        <f aca="false">'June 12'!$AR$18</f>
        <v>2.35714285714286</v>
      </c>
      <c r="E71" s="849"/>
      <c r="F71" s="848"/>
      <c r="G71" s="849"/>
      <c r="H71" s="849"/>
      <c r="I71" s="840"/>
      <c r="J71" s="840"/>
      <c r="K71" s="840"/>
      <c r="L71" s="841"/>
      <c r="M71" s="850"/>
      <c r="N71" s="850"/>
      <c r="O71" s="843"/>
      <c r="P71" s="840"/>
      <c r="Q71" s="830"/>
      <c r="R71" s="844"/>
      <c r="S71" s="845"/>
      <c r="T71" s="846"/>
      <c r="U71" s="846"/>
      <c r="V71" s="159"/>
      <c r="W71" s="847"/>
      <c r="AMI71" s="159"/>
      <c r="AMJ71" s="159"/>
    </row>
    <row r="72" s="835" customFormat="true" ht="7.9" hidden="false" customHeight="true" outlineLevel="0" collapsed="false">
      <c r="A72" s="159"/>
      <c r="B72" s="159"/>
      <c r="C72" s="836" t="s">
        <v>352</v>
      </c>
      <c r="D72" s="842" t="n">
        <f aca="false">'June 13'!$AR$18</f>
        <v>2.35714285714286</v>
      </c>
      <c r="E72" s="849"/>
      <c r="F72" s="848"/>
      <c r="G72" s="849"/>
      <c r="H72" s="849"/>
      <c r="I72" s="840"/>
      <c r="J72" s="840"/>
      <c r="K72" s="840"/>
      <c r="L72" s="841"/>
      <c r="M72" s="850"/>
      <c r="N72" s="850"/>
      <c r="O72" s="843"/>
      <c r="P72" s="840"/>
      <c r="Q72" s="830"/>
      <c r="R72" s="844"/>
      <c r="S72" s="845"/>
      <c r="T72" s="846"/>
      <c r="U72" s="846"/>
      <c r="V72" s="159"/>
      <c r="W72" s="847"/>
      <c r="AMI72" s="159"/>
      <c r="AMJ72" s="159"/>
    </row>
    <row r="73" s="835" customFormat="true" ht="7.9" hidden="false" customHeight="true" outlineLevel="0" collapsed="false">
      <c r="A73" s="159"/>
      <c r="B73" s="159"/>
      <c r="C73" s="836" t="s">
        <v>353</v>
      </c>
      <c r="D73" s="842" t="n">
        <f aca="false">'July 14'!$AR$18</f>
        <v>2.35714285714286</v>
      </c>
      <c r="E73" s="849"/>
      <c r="F73" s="848"/>
      <c r="G73" s="849"/>
      <c r="H73" s="849"/>
      <c r="I73" s="840"/>
      <c r="J73" s="840"/>
      <c r="K73" s="840"/>
      <c r="L73" s="841"/>
      <c r="M73" s="850"/>
      <c r="N73" s="850"/>
      <c r="O73" s="843"/>
      <c r="P73" s="840"/>
      <c r="Q73" s="830"/>
      <c r="R73" s="844"/>
      <c r="S73" s="845"/>
      <c r="T73" s="846"/>
      <c r="U73" s="846"/>
      <c r="V73" s="159"/>
      <c r="W73" s="847"/>
      <c r="AMI73" s="159"/>
      <c r="AMJ73" s="159"/>
    </row>
    <row r="74" s="835" customFormat="true" ht="7.9" hidden="false" customHeight="true" outlineLevel="0" collapsed="false">
      <c r="A74" s="159"/>
      <c r="B74" s="159"/>
      <c r="C74" s="836" t="s">
        <v>354</v>
      </c>
      <c r="D74" s="842" t="n">
        <f aca="false">'July 15'!$AR$18</f>
        <v>2.35714285714286</v>
      </c>
      <c r="E74" s="849"/>
      <c r="F74" s="851"/>
      <c r="G74" s="849"/>
      <c r="H74" s="849"/>
      <c r="I74" s="840"/>
      <c r="J74" s="840"/>
      <c r="K74" s="840"/>
      <c r="L74" s="841"/>
      <c r="M74" s="850"/>
      <c r="N74" s="850"/>
      <c r="O74" s="843"/>
      <c r="P74" s="840"/>
      <c r="Q74" s="830"/>
      <c r="R74" s="844"/>
      <c r="S74" s="845"/>
      <c r="T74" s="846"/>
      <c r="U74" s="846"/>
      <c r="V74" s="159"/>
      <c r="W74" s="847"/>
      <c r="AMI74" s="159"/>
      <c r="AMJ74" s="159"/>
    </row>
    <row r="75" s="835" customFormat="true" ht="7.9" hidden="false" customHeight="true" outlineLevel="0" collapsed="false">
      <c r="A75" s="159"/>
      <c r="B75" s="159"/>
      <c r="C75" s="836" t="s">
        <v>355</v>
      </c>
      <c r="D75" s="842" t="n">
        <f aca="false">'August 16'!$AR$18</f>
        <v>2.35714285714286</v>
      </c>
      <c r="E75" s="849"/>
      <c r="F75" s="851"/>
      <c r="G75" s="849"/>
      <c r="H75" s="849"/>
      <c r="I75" s="840"/>
      <c r="J75" s="840"/>
      <c r="K75" s="840"/>
      <c r="L75" s="841"/>
      <c r="M75" s="850"/>
      <c r="N75" s="850"/>
      <c r="O75" s="843"/>
      <c r="P75" s="840"/>
      <c r="Q75" s="830"/>
      <c r="R75" s="844"/>
      <c r="S75" s="845"/>
      <c r="T75" s="846"/>
      <c r="U75" s="846"/>
      <c r="V75" s="159"/>
      <c r="W75" s="847"/>
      <c r="AMI75" s="159"/>
      <c r="AMJ75" s="159"/>
    </row>
    <row r="76" s="835" customFormat="true" ht="7.9" hidden="false" customHeight="true" outlineLevel="0" collapsed="false">
      <c r="A76" s="159"/>
      <c r="B76" s="159"/>
      <c r="C76" s="836" t="s">
        <v>356</v>
      </c>
      <c r="D76" s="842" t="n">
        <f aca="false">'August 17'!$AR$18</f>
        <v>2.35714285714286</v>
      </c>
      <c r="E76" s="849"/>
      <c r="F76" s="851"/>
      <c r="G76" s="849"/>
      <c r="H76" s="849"/>
      <c r="I76" s="840"/>
      <c r="J76" s="840"/>
      <c r="K76" s="840"/>
      <c r="L76" s="841"/>
      <c r="M76" s="850"/>
      <c r="N76" s="850"/>
      <c r="O76" s="843"/>
      <c r="P76" s="840"/>
      <c r="Q76" s="830"/>
      <c r="R76" s="844"/>
      <c r="S76" s="845"/>
      <c r="T76" s="846"/>
      <c r="U76" s="846"/>
      <c r="V76" s="159"/>
      <c r="W76" s="847"/>
      <c r="AMI76" s="159"/>
      <c r="AMJ76" s="159"/>
    </row>
    <row r="77" s="835" customFormat="true" ht="7.9" hidden="false" customHeight="true" outlineLevel="0" collapsed="false">
      <c r="A77" s="159"/>
      <c r="B77" s="159"/>
      <c r="C77" s="836" t="s">
        <v>357</v>
      </c>
      <c r="D77" s="842" t="n">
        <f aca="false">'August 18'!$AR$18</f>
        <v>2.35714285714286</v>
      </c>
      <c r="E77" s="849"/>
      <c r="F77" s="851"/>
      <c r="G77" s="849"/>
      <c r="H77" s="849"/>
      <c r="I77" s="840"/>
      <c r="J77" s="840"/>
      <c r="K77" s="840"/>
      <c r="L77" s="841"/>
      <c r="M77" s="850"/>
      <c r="N77" s="850"/>
      <c r="O77" s="843"/>
      <c r="P77" s="840"/>
      <c r="Q77" s="830"/>
      <c r="R77" s="844"/>
      <c r="S77" s="845"/>
      <c r="T77" s="846"/>
      <c r="U77" s="846"/>
      <c r="V77" s="159"/>
      <c r="W77" s="847"/>
      <c r="AMI77" s="159"/>
      <c r="AMJ77" s="159"/>
    </row>
    <row r="78" s="835" customFormat="true" ht="7.9" hidden="false" customHeight="true" outlineLevel="0" collapsed="false">
      <c r="A78" s="159"/>
      <c r="B78" s="159"/>
      <c r="C78" s="836" t="s">
        <v>358</v>
      </c>
      <c r="D78" s="842" t="n">
        <f aca="false">'September 19'!$AR$18</f>
        <v>2.35714285714286</v>
      </c>
      <c r="E78" s="849"/>
      <c r="F78" s="851"/>
      <c r="G78" s="849"/>
      <c r="H78" s="849"/>
      <c r="I78" s="840"/>
      <c r="J78" s="840"/>
      <c r="K78" s="840"/>
      <c r="L78" s="841"/>
      <c r="M78" s="850"/>
      <c r="N78" s="850"/>
      <c r="O78" s="843"/>
      <c r="P78" s="840"/>
      <c r="Q78" s="830"/>
      <c r="R78" s="844"/>
      <c r="S78" s="845"/>
      <c r="T78" s="846"/>
      <c r="U78" s="846"/>
      <c r="V78" s="159"/>
      <c r="W78" s="847"/>
      <c r="AMI78" s="159"/>
      <c r="AMJ78" s="159"/>
    </row>
    <row r="79" s="835" customFormat="true" ht="7.9" hidden="false" customHeight="true" outlineLevel="0" collapsed="false">
      <c r="A79" s="159"/>
      <c r="B79" s="159"/>
      <c r="C79" s="836" t="s">
        <v>359</v>
      </c>
      <c r="D79" s="842" t="n">
        <f aca="false">'September 20'!$AR$18</f>
        <v>2.35714285714286</v>
      </c>
      <c r="E79" s="849"/>
      <c r="F79" s="851"/>
      <c r="G79" s="849"/>
      <c r="H79" s="849"/>
      <c r="I79" s="840"/>
      <c r="J79" s="840"/>
      <c r="K79" s="840"/>
      <c r="L79" s="841"/>
      <c r="M79" s="850"/>
      <c r="N79" s="850"/>
      <c r="O79" s="843"/>
      <c r="P79" s="840"/>
      <c r="Q79" s="830"/>
      <c r="R79" s="844"/>
      <c r="S79" s="845"/>
      <c r="T79" s="846"/>
      <c r="U79" s="846"/>
      <c r="V79" s="159"/>
      <c r="W79" s="847"/>
      <c r="AMI79" s="159"/>
      <c r="AMJ79" s="159"/>
    </row>
    <row r="80" s="835" customFormat="true" ht="7.9" hidden="false" customHeight="true" outlineLevel="0" collapsed="false">
      <c r="A80" s="159"/>
      <c r="B80" s="159"/>
      <c r="C80" s="836" t="s">
        <v>360</v>
      </c>
      <c r="D80" s="842" t="n">
        <f aca="false">'October 21'!$AR$18</f>
        <v>2.35714285714286</v>
      </c>
      <c r="E80" s="849"/>
      <c r="F80" s="851"/>
      <c r="G80" s="849"/>
      <c r="H80" s="849"/>
      <c r="I80" s="840"/>
      <c r="J80" s="840"/>
      <c r="K80" s="840"/>
      <c r="L80" s="841"/>
      <c r="M80" s="850"/>
      <c r="N80" s="850"/>
      <c r="O80" s="843"/>
      <c r="P80" s="840"/>
      <c r="Q80" s="830"/>
      <c r="R80" s="844"/>
      <c r="S80" s="845"/>
      <c r="T80" s="846"/>
      <c r="U80" s="846"/>
      <c r="V80" s="159"/>
      <c r="W80" s="847"/>
      <c r="AMI80" s="159"/>
      <c r="AMJ80" s="159"/>
    </row>
    <row r="81" s="835" customFormat="true" ht="7.9" hidden="false" customHeight="true" outlineLevel="0" collapsed="false">
      <c r="A81" s="159"/>
      <c r="B81" s="159"/>
      <c r="C81" s="836" t="s">
        <v>361</v>
      </c>
      <c r="D81" s="842" t="n">
        <f aca="false">'October 22'!$AR$18</f>
        <v>2.35714285714286</v>
      </c>
      <c r="E81" s="849"/>
      <c r="F81" s="851"/>
      <c r="G81" s="849"/>
      <c r="H81" s="849"/>
      <c r="I81" s="840"/>
      <c r="J81" s="840"/>
      <c r="K81" s="840"/>
      <c r="L81" s="841"/>
      <c r="M81" s="850"/>
      <c r="N81" s="850"/>
      <c r="O81" s="843"/>
      <c r="P81" s="840"/>
      <c r="Q81" s="830"/>
      <c r="R81" s="844"/>
      <c r="S81" s="845"/>
      <c r="T81" s="846"/>
      <c r="U81" s="846"/>
      <c r="V81" s="159"/>
      <c r="W81" s="847"/>
      <c r="AMI81" s="159"/>
      <c r="AMJ81" s="159"/>
    </row>
    <row r="82" s="835" customFormat="true" ht="7.9" hidden="false" customHeight="true" outlineLevel="0" collapsed="false">
      <c r="A82" s="159"/>
      <c r="B82" s="159"/>
      <c r="C82" s="836" t="s">
        <v>362</v>
      </c>
      <c r="D82" s="842" t="n">
        <f aca="false">'November 23'!$AR$18</f>
        <v>2.35714285714286</v>
      </c>
      <c r="E82" s="849"/>
      <c r="F82" s="851"/>
      <c r="G82" s="849"/>
      <c r="H82" s="849"/>
      <c r="I82" s="840"/>
      <c r="J82" s="840"/>
      <c r="K82" s="840"/>
      <c r="L82" s="841"/>
      <c r="M82" s="850"/>
      <c r="N82" s="850"/>
      <c r="O82" s="843"/>
      <c r="P82" s="840"/>
      <c r="Q82" s="830"/>
      <c r="R82" s="844"/>
      <c r="S82" s="845"/>
      <c r="T82" s="846"/>
      <c r="U82" s="846"/>
      <c r="V82" s="159"/>
      <c r="W82" s="847"/>
      <c r="AMI82" s="159"/>
      <c r="AMJ82" s="159"/>
    </row>
    <row r="83" s="835" customFormat="true" ht="7.9" hidden="false" customHeight="true" outlineLevel="0" collapsed="false">
      <c r="A83" s="159"/>
      <c r="B83" s="159"/>
      <c r="C83" s="836" t="s">
        <v>363</v>
      </c>
      <c r="D83" s="842" t="n">
        <f aca="false">'November 24'!$AR$18</f>
        <v>2.35714285714286</v>
      </c>
      <c r="E83" s="838"/>
      <c r="F83" s="851"/>
      <c r="G83" s="840"/>
      <c r="H83" s="840"/>
      <c r="I83" s="840"/>
      <c r="J83" s="840"/>
      <c r="K83" s="840"/>
      <c r="L83" s="841"/>
      <c r="M83" s="842"/>
      <c r="N83" s="842"/>
      <c r="O83" s="843"/>
      <c r="P83" s="840"/>
      <c r="Q83" s="830"/>
      <c r="R83" s="844"/>
      <c r="S83" s="845"/>
      <c r="T83" s="846"/>
      <c r="U83" s="846"/>
      <c r="V83" s="159"/>
      <c r="W83" s="847"/>
      <c r="AMI83" s="159"/>
      <c r="AMJ83" s="159"/>
    </row>
    <row r="84" s="835" customFormat="true" ht="7.9" hidden="false" customHeight="true" outlineLevel="0" collapsed="false">
      <c r="A84" s="159"/>
      <c r="B84" s="159"/>
      <c r="C84" s="836" t="s">
        <v>364</v>
      </c>
      <c r="D84" s="842" t="n">
        <f aca="false">'December 25'!$AR$18</f>
        <v>2.35714285714286</v>
      </c>
      <c r="E84" s="838"/>
      <c r="F84" s="851"/>
      <c r="G84" s="840"/>
      <c r="H84" s="840"/>
      <c r="I84" s="840"/>
      <c r="J84" s="840"/>
      <c r="K84" s="840"/>
      <c r="L84" s="841"/>
      <c r="M84" s="842"/>
      <c r="N84" s="842"/>
      <c r="O84" s="843"/>
      <c r="P84" s="840"/>
      <c r="Q84" s="830"/>
      <c r="R84" s="844"/>
      <c r="S84" s="845"/>
      <c r="T84" s="846"/>
      <c r="U84" s="846"/>
      <c r="V84" s="159"/>
      <c r="W84" s="847"/>
      <c r="AMI84" s="159"/>
      <c r="AMJ84" s="159"/>
    </row>
    <row r="85" s="824" customFormat="true" ht="9.95" hidden="false" customHeight="true" outlineLevel="0" collapsed="false">
      <c r="A85" s="811"/>
      <c r="B85" s="852"/>
      <c r="C85" s="836" t="s">
        <v>365</v>
      </c>
      <c r="D85" s="842" t="n">
        <f aca="false">'December 26'!$AR$18</f>
        <v>2.35714285714286</v>
      </c>
      <c r="E85" s="595"/>
      <c r="F85" s="853"/>
      <c r="G85" s="810"/>
      <c r="H85" s="810"/>
      <c r="I85" s="810"/>
      <c r="J85" s="810"/>
      <c r="K85" s="810"/>
      <c r="L85" s="854"/>
      <c r="M85" s="855"/>
      <c r="N85" s="855"/>
      <c r="O85" s="856"/>
      <c r="P85" s="810"/>
      <c r="Q85" s="819"/>
      <c r="R85" s="857"/>
      <c r="S85" s="858"/>
      <c r="T85" s="859"/>
      <c r="U85" s="859"/>
      <c r="V85" s="159"/>
      <c r="W85" s="860"/>
      <c r="AMI85" s="159"/>
      <c r="AMJ85" s="159"/>
    </row>
    <row r="86" s="824" customFormat="true" ht="9.95" hidden="false" customHeight="true" outlineLevel="0" collapsed="false">
      <c r="A86" s="811"/>
      <c r="B86" s="852"/>
      <c r="C86" s="853"/>
      <c r="D86" s="595"/>
      <c r="E86" s="595"/>
      <c r="F86" s="853"/>
      <c r="G86" s="810"/>
      <c r="H86" s="810"/>
      <c r="I86" s="810"/>
      <c r="J86" s="810"/>
      <c r="K86" s="810"/>
      <c r="L86" s="854"/>
      <c r="M86" s="855"/>
      <c r="N86" s="855"/>
      <c r="O86" s="856"/>
      <c r="P86" s="810"/>
      <c r="Q86" s="819"/>
      <c r="R86" s="857"/>
      <c r="S86" s="858"/>
      <c r="T86" s="859"/>
      <c r="U86" s="859"/>
      <c r="V86" s="159"/>
      <c r="W86" s="860"/>
      <c r="AMI86" s="159"/>
      <c r="AMJ86" s="159"/>
    </row>
    <row r="87" s="824" customFormat="true" ht="14.4" hidden="false" customHeight="true" outlineLevel="0" collapsed="false">
      <c r="A87" s="811"/>
      <c r="B87" s="852"/>
      <c r="C87" s="853"/>
      <c r="D87" s="595"/>
      <c r="E87" s="595"/>
      <c r="F87" s="853"/>
      <c r="G87" s="810"/>
      <c r="H87" s="810"/>
      <c r="I87" s="810"/>
      <c r="J87" s="810"/>
      <c r="K87" s="810"/>
      <c r="L87" s="854"/>
      <c r="M87" s="855"/>
      <c r="N87" s="855"/>
      <c r="O87" s="856"/>
      <c r="P87" s="810"/>
      <c r="Q87" s="819"/>
      <c r="R87" s="857"/>
      <c r="S87" s="858"/>
      <c r="T87" s="859"/>
      <c r="U87" s="859"/>
      <c r="V87" s="159"/>
      <c r="W87" s="860"/>
      <c r="AMI87" s="159"/>
      <c r="AMJ87" s="159"/>
    </row>
    <row r="88" s="824" customFormat="true" ht="14.4" hidden="false" customHeight="true" outlineLevel="0" collapsed="false">
      <c r="A88" s="811"/>
      <c r="B88" s="852"/>
      <c r="C88" s="853"/>
      <c r="D88" s="595"/>
      <c r="E88" s="595"/>
      <c r="F88" s="853"/>
      <c r="G88" s="810"/>
      <c r="H88" s="810"/>
      <c r="I88" s="810"/>
      <c r="J88" s="810"/>
      <c r="K88" s="810"/>
      <c r="L88" s="854"/>
      <c r="M88" s="855"/>
      <c r="N88" s="855"/>
      <c r="O88" s="856"/>
      <c r="P88" s="810"/>
      <c r="Q88" s="819"/>
      <c r="R88" s="857"/>
      <c r="S88" s="858"/>
      <c r="T88" s="859"/>
      <c r="U88" s="859"/>
      <c r="V88" s="159"/>
      <c r="W88" s="860"/>
      <c r="AMI88" s="159"/>
      <c r="AMJ88" s="159"/>
    </row>
    <row r="89" s="824" customFormat="true" ht="14.4" hidden="false" customHeight="true" outlineLevel="0" collapsed="false">
      <c r="A89" s="811"/>
      <c r="B89" s="852" t="s">
        <v>366</v>
      </c>
      <c r="C89" s="853"/>
      <c r="D89" s="595"/>
      <c r="E89" s="595"/>
      <c r="F89" s="853"/>
      <c r="G89" s="810"/>
      <c r="H89" s="810"/>
      <c r="I89" s="810"/>
      <c r="J89" s="810"/>
      <c r="K89" s="810"/>
      <c r="L89" s="854"/>
      <c r="M89" s="855"/>
      <c r="N89" s="855"/>
      <c r="O89" s="856"/>
      <c r="P89" s="810"/>
      <c r="Q89" s="819"/>
      <c r="R89" s="857"/>
      <c r="S89" s="858"/>
      <c r="T89" s="859"/>
      <c r="U89" s="859"/>
      <c r="V89" s="159"/>
      <c r="W89" s="860"/>
      <c r="AMI89" s="159"/>
      <c r="AMJ89" s="159"/>
    </row>
    <row r="90" s="824" customFormat="true" ht="14.4" hidden="false" customHeight="true" outlineLevel="0" collapsed="false">
      <c r="A90" s="811"/>
      <c r="B90" s="852" t="s">
        <v>367</v>
      </c>
      <c r="C90" s="853"/>
      <c r="D90" s="595"/>
      <c r="E90" s="595"/>
      <c r="F90" s="853"/>
      <c r="G90" s="810"/>
      <c r="H90" s="810"/>
      <c r="I90" s="810"/>
      <c r="J90" s="810"/>
      <c r="K90" s="810"/>
      <c r="L90" s="854"/>
      <c r="M90" s="855"/>
      <c r="N90" s="855"/>
      <c r="O90" s="856"/>
      <c r="P90" s="810"/>
      <c r="Q90" s="819"/>
      <c r="R90" s="857"/>
      <c r="S90" s="858"/>
      <c r="T90" s="859"/>
      <c r="U90" s="859"/>
      <c r="V90" s="159"/>
      <c r="W90" s="860"/>
      <c r="AMI90" s="159"/>
      <c r="AMJ90" s="159"/>
    </row>
    <row r="91" s="824" customFormat="true" ht="14.4" hidden="false" customHeight="true" outlineLevel="0" collapsed="false">
      <c r="A91" s="811"/>
      <c r="B91" s="852" t="s">
        <v>368</v>
      </c>
      <c r="C91" s="853"/>
      <c r="D91" s="595"/>
      <c r="E91" s="595"/>
      <c r="F91" s="853"/>
      <c r="G91" s="810"/>
      <c r="H91" s="810"/>
      <c r="I91" s="810"/>
      <c r="J91" s="810"/>
      <c r="K91" s="810"/>
      <c r="L91" s="854"/>
      <c r="M91" s="855"/>
      <c r="N91" s="855"/>
      <c r="O91" s="856"/>
      <c r="P91" s="810"/>
      <c r="Q91" s="819"/>
      <c r="R91" s="857"/>
      <c r="S91" s="858"/>
      <c r="T91" s="859"/>
      <c r="U91" s="859"/>
      <c r="V91" s="159"/>
      <c r="W91" s="860"/>
      <c r="AMI91" s="159"/>
      <c r="AMJ91" s="159"/>
    </row>
    <row r="92" s="824" customFormat="true" ht="14.4" hidden="false" customHeight="true" outlineLevel="0" collapsed="false">
      <c r="A92" s="811"/>
      <c r="B92" s="852" t="s">
        <v>369</v>
      </c>
      <c r="C92" s="853"/>
      <c r="D92" s="595"/>
      <c r="E92" s="595"/>
      <c r="F92" s="853"/>
      <c r="G92" s="810"/>
      <c r="H92" s="810"/>
      <c r="I92" s="810"/>
      <c r="J92" s="810"/>
      <c r="K92" s="810"/>
      <c r="L92" s="854"/>
      <c r="M92" s="855"/>
      <c r="N92" s="855"/>
      <c r="O92" s="856"/>
      <c r="P92" s="810"/>
      <c r="Q92" s="819"/>
      <c r="R92" s="857"/>
      <c r="S92" s="858"/>
      <c r="T92" s="859"/>
      <c r="U92" s="859"/>
      <c r="V92" s="159"/>
      <c r="W92" s="860"/>
      <c r="AMI92" s="159"/>
      <c r="AMJ92" s="159"/>
    </row>
    <row r="93" s="824" customFormat="true" ht="14.4" hidden="false" customHeight="true" outlineLevel="0" collapsed="false">
      <c r="A93" s="811"/>
      <c r="B93" s="852" t="s">
        <v>370</v>
      </c>
      <c r="C93" s="853"/>
      <c r="D93" s="595"/>
      <c r="E93" s="595"/>
      <c r="F93" s="853"/>
      <c r="G93" s="810"/>
      <c r="H93" s="810"/>
      <c r="I93" s="810"/>
      <c r="J93" s="810"/>
      <c r="K93" s="810"/>
      <c r="L93" s="854"/>
      <c r="M93" s="855"/>
      <c r="N93" s="855"/>
      <c r="O93" s="856"/>
      <c r="P93" s="810"/>
      <c r="Q93" s="819"/>
      <c r="R93" s="857"/>
      <c r="S93" s="858"/>
      <c r="T93" s="859"/>
      <c r="U93" s="859"/>
      <c r="V93" s="159"/>
      <c r="W93" s="860"/>
      <c r="AMI93" s="159"/>
      <c r="AMJ93" s="159"/>
    </row>
    <row r="94" s="824" customFormat="true" ht="14.4" hidden="false" customHeight="true" outlineLevel="0" collapsed="false">
      <c r="A94" s="811"/>
      <c r="B94" s="852" t="s">
        <v>371</v>
      </c>
      <c r="C94" s="853"/>
      <c r="D94" s="595"/>
      <c r="E94" s="595"/>
      <c r="F94" s="853"/>
      <c r="G94" s="810"/>
      <c r="H94" s="810"/>
      <c r="I94" s="810"/>
      <c r="J94" s="810"/>
      <c r="K94" s="810"/>
      <c r="L94" s="854"/>
      <c r="M94" s="855"/>
      <c r="N94" s="855"/>
      <c r="O94" s="856"/>
      <c r="P94" s="810"/>
      <c r="Q94" s="819"/>
      <c r="R94" s="857"/>
      <c r="S94" s="858"/>
      <c r="T94" s="859"/>
      <c r="U94" s="859"/>
      <c r="V94" s="159"/>
      <c r="W94" s="860"/>
      <c r="AMI94" s="159"/>
      <c r="AMJ94" s="159"/>
    </row>
    <row r="95" s="824" customFormat="true" ht="14.4" hidden="false" customHeight="true" outlineLevel="0" collapsed="false">
      <c r="A95" s="811"/>
      <c r="B95" s="852" t="s">
        <v>372</v>
      </c>
      <c r="C95" s="853"/>
      <c r="D95" s="595"/>
      <c r="E95" s="595"/>
      <c r="F95" s="853"/>
      <c r="G95" s="810"/>
      <c r="H95" s="810"/>
      <c r="I95" s="810"/>
      <c r="J95" s="810"/>
      <c r="K95" s="810"/>
      <c r="L95" s="854"/>
      <c r="M95" s="855"/>
      <c r="N95" s="855"/>
      <c r="O95" s="856"/>
      <c r="P95" s="810"/>
      <c r="Q95" s="819"/>
      <c r="R95" s="857"/>
      <c r="S95" s="858"/>
      <c r="T95" s="859"/>
      <c r="U95" s="859"/>
      <c r="V95" s="159"/>
      <c r="W95" s="860"/>
      <c r="AMI95" s="159"/>
      <c r="AMJ95" s="159"/>
    </row>
    <row r="96" s="824" customFormat="true" ht="14.4" hidden="false" customHeight="true" outlineLevel="0" collapsed="false">
      <c r="A96" s="811"/>
      <c r="B96" s="852" t="s">
        <v>373</v>
      </c>
      <c r="C96" s="853"/>
      <c r="D96" s="595"/>
      <c r="E96" s="595"/>
      <c r="F96" s="853"/>
      <c r="G96" s="810"/>
      <c r="H96" s="810"/>
      <c r="I96" s="810"/>
      <c r="J96" s="810"/>
      <c r="K96" s="810"/>
      <c r="L96" s="854"/>
      <c r="M96" s="855"/>
      <c r="N96" s="855"/>
      <c r="O96" s="856"/>
      <c r="P96" s="810"/>
      <c r="Q96" s="819"/>
      <c r="R96" s="857"/>
      <c r="S96" s="858"/>
      <c r="T96" s="859"/>
      <c r="U96" s="859"/>
      <c r="V96" s="159"/>
      <c r="W96" s="860"/>
      <c r="AMI96" s="159"/>
      <c r="AMJ96" s="159"/>
    </row>
  </sheetData>
  <sheetProtection sheet="true" objects="true" scenarios="true"/>
  <mergeCells count="9">
    <mergeCell ref="B5:D5"/>
    <mergeCell ref="B6:D6"/>
    <mergeCell ref="B7:D7"/>
    <mergeCell ref="Y11:Z11"/>
    <mergeCell ref="B12:D12"/>
    <mergeCell ref="F12:M12"/>
    <mergeCell ref="O12:R12"/>
    <mergeCell ref="T12:U12"/>
    <mergeCell ref="Y12:Z12"/>
  </mergeCells>
  <conditionalFormatting sqref="B8:D9">
    <cfRule type="cellIs" priority="2" operator="equal" aboveAverage="0" equalAverage="0" bottom="0" percent="0" rank="0" text="" dxfId="0">
      <formula>0</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12.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9"/>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862" width="20.28"/>
    <col collapsed="false" customWidth="true" hidden="false" outlineLevel="0" max="65" min="65" style="862" width="6.09"/>
    <col collapsed="false" customWidth="true" hidden="false" outlineLevel="0" max="66" min="66" style="862" width="8.72"/>
    <col collapsed="false" customWidth="true" hidden="false" outlineLevel="0" max="67" min="67" style="862" width="8.4"/>
    <col collapsed="false" customWidth="true" hidden="false" outlineLevel="0" max="68" min="68" style="862" width="6.21"/>
    <col collapsed="false" customWidth="true" hidden="false" outlineLevel="0" max="69" min="69" style="862" width="7.75"/>
    <col collapsed="false" customWidth="true" hidden="false" outlineLevel="0" max="70" min="70" style="862" width="8.48"/>
    <col collapsed="false" customWidth="true" hidden="false" outlineLevel="0" max="71" min="71" style="862" width="11.23"/>
    <col collapsed="false" customWidth="true" hidden="false" outlineLevel="0" max="72" min="72" style="862" width="6.21"/>
    <col collapsed="false" customWidth="true" hidden="false" outlineLevel="0" max="73" min="73" style="862" width="10.68"/>
    <col collapsed="false" customWidth="true" hidden="false" outlineLevel="0" max="74" min="74" style="862" width="7.4"/>
    <col collapsed="false" customWidth="true" hidden="false" outlineLevel="0" max="75" min="75" style="862" width="6.15"/>
    <col collapsed="false" customWidth="true" hidden="false" outlineLevel="0" max="76" min="76" style="862" width="9.01"/>
    <col collapsed="false" customWidth="true" hidden="false" outlineLevel="0" max="77" min="77" style="862" width="8.58"/>
    <col collapsed="false" customWidth="true" hidden="false" outlineLevel="0" max="78" min="78" style="862" width="9.98"/>
    <col collapsed="false" customWidth="true" hidden="false" outlineLevel="0" max="79" min="79" style="863" width="8.67"/>
    <col collapsed="false" customWidth="true" hidden="false" outlineLevel="0" max="80" min="80" style="863" width="6.19"/>
    <col collapsed="false" customWidth="true" hidden="false" outlineLevel="0" max="81" min="81" style="863" width="8.54"/>
    <col collapsed="false" customWidth="true" hidden="false" outlineLevel="0" max="82" min="82" style="863" width="8.94"/>
    <col collapsed="false" customWidth="true" hidden="false" outlineLevel="0" max="83" min="83" style="863" width="7.95"/>
    <col collapsed="false" customWidth="true" hidden="false" outlineLevel="0" max="84" min="84" style="863" width="8.85"/>
    <col collapsed="false" customWidth="true" hidden="false" outlineLevel="0" max="85" min="85" style="863" width="10.14"/>
    <col collapsed="false" customWidth="true" hidden="false" outlineLevel="0" max="86" min="86" style="863" width="10.08"/>
    <col collapsed="false" customWidth="true" hidden="false" outlineLevel="0" max="87" min="87" style="863" width="9.06"/>
    <col collapsed="false" customWidth="true" hidden="false" outlineLevel="0" max="88" min="88" style="863" width="9.38"/>
    <col collapsed="false" customWidth="true" hidden="false" outlineLevel="0" max="89" min="89" style="863" width="7.42"/>
    <col collapsed="false" customWidth="true" hidden="false" outlineLevel="0" max="90" min="90" style="862" width="6.48"/>
    <col collapsed="false" customWidth="true" hidden="false" outlineLevel="0" max="91" min="91" style="862" width="5.66"/>
    <col collapsed="false" customWidth="true" hidden="false" outlineLevel="0" max="92" min="92" style="862" width="20.28"/>
    <col collapsed="false" customWidth="true" hidden="false" outlineLevel="0" max="93" min="93" style="862" width="6.09"/>
    <col collapsed="false" customWidth="true" hidden="false" outlineLevel="0" max="94" min="94" style="862" width="8.72"/>
    <col collapsed="false" customWidth="true" hidden="false" outlineLevel="0" max="95" min="95" style="862"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A1" s="173"/>
      <c r="AE1" s="433"/>
      <c r="AI1" s="865"/>
      <c r="BH1" s="171"/>
      <c r="BK1" s="862"/>
    </row>
    <row r="2" customFormat="false" ht="16.6"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H2" s="171"/>
      <c r="BK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H3" s="171"/>
      <c r="BK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H4" s="171"/>
      <c r="BK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H5" s="171"/>
      <c r="BK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431"/>
      <c r="AV6" s="861"/>
      <c r="AW6" s="861"/>
      <c r="AX6" s="861"/>
      <c r="AY6" s="861"/>
      <c r="AZ6" s="861"/>
      <c r="BA6" s="861"/>
      <c r="BB6" s="861"/>
      <c r="BC6" s="861"/>
      <c r="BD6" s="171"/>
      <c r="BE6" s="165"/>
      <c r="BF6" s="165"/>
      <c r="BG6" s="165"/>
      <c r="BH6" s="171"/>
      <c r="BI6" s="165"/>
      <c r="BJ6" s="165"/>
      <c r="BK6" s="862"/>
      <c r="BL6" s="862"/>
      <c r="BM6" s="862"/>
      <c r="BN6" s="862"/>
      <c r="BO6" s="862"/>
      <c r="BP6" s="862"/>
      <c r="BQ6" s="862"/>
      <c r="BR6" s="862"/>
      <c r="BS6" s="862"/>
      <c r="BT6" s="862"/>
      <c r="BU6" s="862"/>
      <c r="BV6" s="862"/>
      <c r="BW6" s="862"/>
      <c r="BX6" s="862"/>
      <c r="BY6" s="862"/>
      <c r="BZ6" s="862"/>
      <c r="CA6" s="863"/>
      <c r="CB6" s="863"/>
      <c r="CC6" s="863"/>
      <c r="CD6" s="863"/>
      <c r="CE6" s="863"/>
      <c r="CF6" s="863"/>
      <c r="CG6" s="863"/>
      <c r="CH6" s="863"/>
      <c r="CI6" s="863"/>
      <c r="CJ6" s="863"/>
      <c r="CK6" s="863"/>
      <c r="CL6" s="862"/>
      <c r="CM6" s="862"/>
      <c r="CN6" s="862"/>
      <c r="CO6" s="862"/>
      <c r="CP6" s="862"/>
      <c r="CQ6" s="862"/>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862"/>
      <c r="BL7" s="862"/>
      <c r="BM7" s="862"/>
      <c r="BN7" s="862"/>
      <c r="BO7" s="862"/>
      <c r="BP7" s="862"/>
      <c r="BQ7" s="862"/>
      <c r="BR7" s="862"/>
      <c r="BS7" s="862"/>
      <c r="BT7" s="862"/>
      <c r="BU7" s="862"/>
      <c r="BV7" s="862"/>
      <c r="BW7" s="862"/>
      <c r="BX7" s="862"/>
      <c r="BY7" s="862"/>
      <c r="BZ7" s="862"/>
      <c r="CA7" s="863"/>
      <c r="CB7" s="863"/>
      <c r="CC7" s="863"/>
      <c r="CD7" s="863"/>
      <c r="CE7" s="863"/>
      <c r="CF7" s="863"/>
      <c r="CG7" s="863"/>
      <c r="CH7" s="863"/>
      <c r="CI7" s="863"/>
      <c r="CJ7" s="863"/>
      <c r="CK7" s="863"/>
      <c r="CL7" s="862"/>
      <c r="CM7" s="862"/>
      <c r="CN7" s="862"/>
      <c r="CO7" s="862"/>
      <c r="CP7" s="862"/>
      <c r="CQ7" s="862"/>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862"/>
      <c r="BL9" s="862"/>
      <c r="BM9" s="862"/>
      <c r="BN9" s="862"/>
      <c r="BO9" s="862"/>
      <c r="BP9" s="862"/>
      <c r="BQ9" s="862"/>
      <c r="BR9" s="862"/>
      <c r="BS9" s="862"/>
      <c r="BT9" s="862"/>
      <c r="BU9" s="862"/>
      <c r="BV9" s="862"/>
      <c r="BW9" s="862"/>
      <c r="BX9" s="862"/>
      <c r="BY9" s="862"/>
      <c r="BZ9" s="862"/>
      <c r="CA9" s="863"/>
      <c r="CB9" s="863"/>
      <c r="CC9" s="863"/>
      <c r="CD9" s="863"/>
      <c r="CE9" s="863"/>
      <c r="CF9" s="863"/>
      <c r="CG9" s="863"/>
      <c r="CH9" s="863"/>
      <c r="CI9" s="863"/>
      <c r="CJ9" s="863"/>
      <c r="CK9" s="863"/>
      <c r="CL9" s="862"/>
      <c r="CM9" s="862"/>
      <c r="CN9" s="862"/>
      <c r="CO9" s="862"/>
      <c r="CP9" s="862"/>
      <c r="CQ9" s="862"/>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862"/>
      <c r="BL10" s="862"/>
      <c r="BM10" s="862"/>
      <c r="BN10" s="862"/>
      <c r="BO10" s="862"/>
      <c r="BP10" s="862"/>
      <c r="BQ10" s="862"/>
      <c r="BR10" s="862"/>
      <c r="BS10" s="862"/>
      <c r="BT10" s="862"/>
      <c r="BU10" s="862"/>
      <c r="BV10" s="862"/>
      <c r="BW10" s="862"/>
      <c r="BX10" s="862"/>
      <c r="BY10" s="862"/>
      <c r="BZ10" s="862"/>
      <c r="CA10" s="863"/>
      <c r="CB10" s="863"/>
      <c r="CC10" s="863"/>
      <c r="CD10" s="863"/>
      <c r="CE10" s="863"/>
      <c r="CF10" s="863"/>
      <c r="CG10" s="863"/>
      <c r="CH10" s="863"/>
      <c r="CI10" s="863"/>
      <c r="CJ10" s="863"/>
      <c r="CK10" s="863"/>
      <c r="CL10" s="862"/>
      <c r="CM10" s="862"/>
      <c r="CN10" s="862"/>
      <c r="CO10" s="862"/>
      <c r="CP10" s="862"/>
      <c r="CQ10" s="862"/>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862"/>
      <c r="BL11" s="862"/>
      <c r="BM11" s="862"/>
      <c r="BN11" s="862"/>
      <c r="BO11" s="862"/>
      <c r="BP11" s="862"/>
      <c r="BQ11" s="862"/>
      <c r="BR11" s="862"/>
      <c r="BS11" s="862"/>
      <c r="BT11" s="862"/>
      <c r="BU11" s="862"/>
      <c r="BV11" s="862"/>
      <c r="BW11" s="862"/>
      <c r="BX11" s="862"/>
      <c r="BY11" s="862"/>
      <c r="BZ11" s="862"/>
      <c r="CA11" s="863"/>
      <c r="CB11" s="863"/>
      <c r="CC11" s="863"/>
      <c r="CD11" s="863"/>
      <c r="CE11" s="863"/>
      <c r="CF11" s="863"/>
      <c r="CG11" s="863"/>
      <c r="CH11" s="863"/>
      <c r="CI11" s="863"/>
      <c r="CJ11" s="863"/>
      <c r="CK11" s="863"/>
      <c r="CL11" s="862"/>
      <c r="CM11" s="862"/>
      <c r="CN11" s="862"/>
      <c r="CO11" s="862"/>
      <c r="CP11" s="862"/>
      <c r="CQ11" s="862"/>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862"/>
      <c r="BL12" s="862"/>
      <c r="BM12" s="862"/>
      <c r="BN12" s="862"/>
      <c r="BO12" s="862"/>
      <c r="BP12" s="862"/>
      <c r="BQ12" s="862"/>
      <c r="BR12" s="862"/>
      <c r="BS12" s="862"/>
      <c r="BT12" s="862"/>
      <c r="BU12" s="862"/>
      <c r="BV12" s="862"/>
      <c r="BW12" s="862"/>
      <c r="BX12" s="862"/>
      <c r="BY12" s="862"/>
      <c r="BZ12" s="862"/>
      <c r="CA12" s="863"/>
      <c r="CB12" s="863"/>
      <c r="CC12" s="863"/>
      <c r="CD12" s="863"/>
      <c r="CE12" s="863"/>
      <c r="CF12" s="863"/>
      <c r="CG12" s="863"/>
      <c r="CH12" s="863"/>
      <c r="CI12" s="863"/>
      <c r="CJ12" s="863"/>
      <c r="CK12" s="863"/>
      <c r="CL12" s="862"/>
      <c r="CM12" s="862"/>
      <c r="CN12" s="862"/>
      <c r="CO12" s="862"/>
      <c r="CP12" s="862"/>
      <c r="CQ12" s="862"/>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862"/>
      <c r="BL13" s="862"/>
      <c r="BM13" s="862"/>
      <c r="BN13" s="862"/>
      <c r="BO13" s="862"/>
      <c r="BP13" s="862"/>
      <c r="BQ13" s="862"/>
      <c r="BR13" s="862"/>
      <c r="BS13" s="862"/>
      <c r="BT13" s="862"/>
      <c r="BU13" s="862"/>
      <c r="BV13" s="862"/>
      <c r="BW13" s="862"/>
      <c r="BX13" s="862"/>
      <c r="BY13" s="862"/>
      <c r="BZ13" s="862"/>
      <c r="CA13" s="863"/>
      <c r="CB13" s="863"/>
      <c r="CC13" s="863"/>
      <c r="CD13" s="863"/>
      <c r="CE13" s="863"/>
      <c r="CF13" s="863"/>
      <c r="CG13" s="863"/>
      <c r="CH13" s="863"/>
      <c r="CI13" s="863"/>
      <c r="CJ13" s="863"/>
      <c r="CK13" s="863"/>
      <c r="CL13" s="862"/>
      <c r="CM13" s="862"/>
      <c r="CN13" s="862"/>
      <c r="CO13" s="862"/>
      <c r="CP13" s="862"/>
      <c r="CQ13" s="862"/>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862"/>
      <c r="BL14" s="862"/>
      <c r="BM14" s="862"/>
      <c r="BN14" s="862"/>
      <c r="BO14" s="862"/>
      <c r="BP14" s="862"/>
      <c r="BQ14" s="862"/>
      <c r="BR14" s="862"/>
      <c r="BS14" s="862"/>
      <c r="BT14" s="862"/>
      <c r="BU14" s="862"/>
      <c r="BV14" s="862"/>
      <c r="BW14" s="862"/>
      <c r="BX14" s="862"/>
      <c r="BY14" s="862"/>
      <c r="BZ14" s="862"/>
      <c r="CA14" s="863"/>
      <c r="CB14" s="863"/>
      <c r="CC14" s="863"/>
      <c r="CD14" s="863"/>
      <c r="CE14" s="863"/>
      <c r="CF14" s="863"/>
      <c r="CG14" s="863"/>
      <c r="CH14" s="863"/>
      <c r="CI14" s="863"/>
      <c r="CJ14" s="863"/>
      <c r="CK14" s="863"/>
      <c r="CL14" s="862"/>
      <c r="CM14" s="862"/>
      <c r="CN14" s="862"/>
      <c r="CO14" s="862"/>
      <c r="CP14" s="862"/>
      <c r="CQ14" s="862"/>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862"/>
      <c r="BL15" s="862"/>
      <c r="BM15" s="862"/>
      <c r="BN15" s="862"/>
      <c r="BO15" s="862"/>
      <c r="BP15" s="862"/>
      <c r="BQ15" s="862"/>
      <c r="BR15" s="862"/>
      <c r="BS15" s="862"/>
      <c r="BT15" s="862"/>
      <c r="BU15" s="862"/>
      <c r="BV15" s="862"/>
      <c r="BW15" s="862"/>
      <c r="BX15" s="862"/>
      <c r="BY15" s="862"/>
      <c r="BZ15" s="862"/>
      <c r="CA15" s="863"/>
      <c r="CB15" s="863"/>
      <c r="CC15" s="863"/>
      <c r="CD15" s="863"/>
      <c r="CE15" s="863"/>
      <c r="CF15" s="863"/>
      <c r="CG15" s="863"/>
      <c r="CH15" s="863"/>
      <c r="CI15" s="863"/>
      <c r="CJ15" s="863"/>
      <c r="CK15" s="863"/>
      <c r="CL15" s="862"/>
      <c r="CM15" s="862"/>
      <c r="CN15" s="862"/>
      <c r="CO15" s="862"/>
      <c r="CP15" s="862"/>
      <c r="CQ15" s="862"/>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862"/>
    </row>
    <row r="17" customFormat="false" ht="10.1" hidden="false" customHeight="true" outlineLevel="0" collapsed="false">
      <c r="A17" s="863"/>
      <c r="B17" s="866"/>
      <c r="C17" s="232"/>
      <c r="D17" s="0"/>
      <c r="E17" s="863"/>
      <c r="F17" s="246" t="str">
        <f aca="false">'Master Pay Period 1'!F17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862"/>
      <c r="DN17" s="61"/>
    </row>
    <row r="18" customFormat="false" ht="10.1" hidden="false" customHeight="true" outlineLevel="0" collapsed="false">
      <c r="A18" s="863"/>
      <c r="B18" s="866"/>
      <c r="C18" s="232"/>
      <c r="D18" s="0"/>
      <c r="E18" s="863"/>
      <c r="F18" s="246" t="n">
        <f aca="false">'Master Pay Period 1'!F18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SUM(M125:AA125,M127:AA127)/14</f>
        <v>2.35714285714286</v>
      </c>
      <c r="AS18" s="431" t="n">
        <f aca="false">SUM(SUM(AS10:AS16))</f>
        <v>0</v>
      </c>
      <c r="AT18" s="431" t="n">
        <f aca="false">SUM(SUM(AT10:AT16))</f>
        <v>0</v>
      </c>
      <c r="BE18" s="61"/>
      <c r="BF18" s="61"/>
      <c r="BG18" s="61"/>
      <c r="BH18" s="69"/>
      <c r="BI18" s="61"/>
      <c r="BJ18" s="61"/>
      <c r="BK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1'!F19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863"/>
      <c r="B21" s="0"/>
      <c r="C21" s="235"/>
      <c r="D21" s="0"/>
      <c r="F21" s="260"/>
      <c r="H21" s="172"/>
      <c r="I21" s="174"/>
      <c r="J21" s="175"/>
      <c r="L21" s="230"/>
      <c r="M21" s="29" t="n">
        <f aca="false">Calendar!A2</f>
        <v>1</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E21" s="61"/>
      <c r="BF21" s="61"/>
      <c r="BG21" s="61"/>
      <c r="BH21" s="69"/>
      <c r="BI21" s="61"/>
      <c r="BJ21" s="61"/>
      <c r="BK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Calendar!A3</f>
        <v>0</v>
      </c>
      <c r="N22" s="459" t="n">
        <f aca="false">Calendar!B3</f>
        <v>0</v>
      </c>
      <c r="O22" s="459" t="str">
        <f aca="false">Calendar!C3</f>
        <v>January</v>
      </c>
      <c r="P22" s="459" t="n">
        <f aca="false">Calendar!D3</f>
        <v>0</v>
      </c>
      <c r="Q22" s="459" t="n">
        <f aca="false">Calendar!E3</f>
        <v>0</v>
      </c>
      <c r="R22" s="459" t="n">
        <f aca="false">Calendar!F3</f>
        <v>0</v>
      </c>
      <c r="S22" s="459" t="n">
        <f aca="false">Calendar!G3</f>
        <v>0</v>
      </c>
      <c r="T22" s="35" t="n">
        <f aca="false">Calendar!H3</f>
        <v>2019</v>
      </c>
      <c r="U22" s="459" t="n">
        <f aca="false">Calendar!I3</f>
        <v>0</v>
      </c>
      <c r="V22" s="459" t="n">
        <f aca="false">Calendar!J3</f>
        <v>0</v>
      </c>
      <c r="W22" s="459" t="n">
        <f aca="false">Calendar!K3</f>
        <v>0</v>
      </c>
      <c r="X22" s="459" t="n">
        <f aca="false">Calendar!L3</f>
        <v>0</v>
      </c>
      <c r="Y22" s="459" t="n">
        <f aca="false">Calendar!M3</f>
        <v>0</v>
      </c>
      <c r="Z22" s="459" t="n">
        <f aca="false">Calendar!N3</f>
        <v>0</v>
      </c>
      <c r="AA22" s="459" t="n">
        <f aca="false">Calendar!O3</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461" t="s">
        <v>306</v>
      </c>
      <c r="AE23" s="437" t="s">
        <v>249</v>
      </c>
      <c r="AF23" s="437" t="s">
        <v>272</v>
      </c>
      <c r="AG23" s="437" t="s">
        <v>278</v>
      </c>
      <c r="AH23" s="437" t="s">
        <v>278</v>
      </c>
      <c r="AI23" s="437" t="s">
        <v>247</v>
      </c>
      <c r="AJ23" s="437" t="s">
        <v>278</v>
      </c>
      <c r="AK23" s="437" t="s">
        <v>275</v>
      </c>
      <c r="AL23" s="437" t="s">
        <v>253</v>
      </c>
      <c r="AM23" s="437" t="s">
        <v>245</v>
      </c>
      <c r="AN23" s="437" t="s">
        <v>279</v>
      </c>
      <c r="BK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490" t="n">
        <f aca="false">'Master Pay Period 1'!E27</f>
        <v>6</v>
      </c>
      <c r="F27" s="491" t="n">
        <f aca="false">'Master Pay Period 1'!F27</f>
        <v>0</v>
      </c>
      <c r="G27" s="492" t="str">
        <f aca="false">'Master Pay Period 1'!G27</f>
        <v>PFT</v>
      </c>
      <c r="H27" s="493" t="str">
        <f aca="false">'Master Pay Period 1'!H27</f>
        <v>7a-3-30p</v>
      </c>
      <c r="I27" s="494"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862"/>
      <c r="DN27" s="69"/>
    </row>
    <row r="28" customFormat="false" ht="10.1" hidden="false" customHeight="true" outlineLevel="0" collapsed="false">
      <c r="A28" s="312"/>
      <c r="B28" s="308"/>
      <c r="C28" s="308"/>
      <c r="D28" s="269"/>
      <c r="E28" s="490"/>
      <c r="F28" s="495"/>
      <c r="G28" s="465"/>
      <c r="H28" s="293"/>
      <c r="I28" s="496"/>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862"/>
      <c r="DN28" s="323"/>
    </row>
    <row r="29" customFormat="false" ht="10.1" hidden="false" customHeight="true" outlineLevel="0" collapsed="false">
      <c r="A29" s="312"/>
      <c r="B29" s="308"/>
      <c r="C29" s="308"/>
      <c r="D29" s="269"/>
      <c r="E29" s="490"/>
      <c r="F29" s="465"/>
      <c r="G29" s="465"/>
      <c r="H29" s="229"/>
      <c r="I29" s="497"/>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490" t="n">
        <f aca="false">'Master Pay Period 1'!E30</f>
        <v>8</v>
      </c>
      <c r="F30" s="491" t="n">
        <f aca="false">'Master Pay Period 1'!F30</f>
        <v>0</v>
      </c>
      <c r="G30" s="492" t="str">
        <f aca="false">'Master Pay Period 1'!G30</f>
        <v>Manager</v>
      </c>
      <c r="H30" s="493" t="str">
        <f aca="false">'Master Pay Period 1'!H30</f>
        <v>7a-3-30p</v>
      </c>
      <c r="I30" s="494"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862"/>
      <c r="DN30" s="163"/>
    </row>
    <row r="31" customFormat="false" ht="10.1" hidden="false" customHeight="true" outlineLevel="0" collapsed="false">
      <c r="A31" s="312"/>
      <c r="B31" s="308"/>
      <c r="C31" s="308"/>
      <c r="D31" s="269"/>
      <c r="E31" s="490"/>
      <c r="F31" s="498"/>
      <c r="G31" s="465"/>
      <c r="H31" s="293"/>
      <c r="I31" s="496"/>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266"/>
      <c r="BJ31" s="266"/>
      <c r="BK31" s="862"/>
      <c r="DN31" s="265"/>
    </row>
    <row r="32" customFormat="false" ht="10.1" hidden="false" customHeight="true" outlineLevel="0" collapsed="false">
      <c r="A32" s="312"/>
      <c r="B32" s="308"/>
      <c r="C32" s="308"/>
      <c r="D32" s="269"/>
      <c r="E32" s="490"/>
      <c r="F32" s="499"/>
      <c r="G32" s="229"/>
      <c r="H32" s="223"/>
      <c r="I32" s="500"/>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U32" s="865"/>
      <c r="AV32" s="872"/>
      <c r="AW32" s="872"/>
      <c r="AX32" s="872"/>
      <c r="AY32" s="872"/>
      <c r="AZ32" s="872"/>
      <c r="BA32" s="872"/>
      <c r="BB32" s="872"/>
      <c r="BC32" s="872"/>
      <c r="BD32" s="862"/>
      <c r="BE32" s="266"/>
      <c r="BF32" s="266"/>
      <c r="BG32" s="266"/>
      <c r="BH32" s="162"/>
      <c r="BI32" s="266"/>
      <c r="BJ32" s="266"/>
      <c r="BK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490" t="n">
        <f aca="false">'Master Pay Period 1'!E33</f>
        <v>12</v>
      </c>
      <c r="F33" s="491" t="n">
        <f aca="false">'Master Pay Period 1'!F33</f>
        <v>0</v>
      </c>
      <c r="G33" s="492" t="str">
        <f aca="false">'Master Pay Period 1'!G33</f>
        <v>RRT</v>
      </c>
      <c r="H33" s="493" t="str">
        <f aca="false">'Master Pay Period 1'!H33</f>
        <v>7a-7-30p</v>
      </c>
      <c r="I33" s="494"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865"/>
      <c r="AV33" s="872"/>
      <c r="AW33" s="872"/>
      <c r="AX33" s="872"/>
      <c r="AY33" s="872"/>
      <c r="AZ33" s="872"/>
      <c r="BA33" s="872"/>
      <c r="BB33" s="872"/>
      <c r="BC33" s="872"/>
      <c r="BD33" s="862"/>
      <c r="BE33" s="293"/>
      <c r="BF33" s="293"/>
      <c r="BG33" s="293"/>
      <c r="BH33" s="162"/>
      <c r="BI33" s="293"/>
      <c r="BJ33" s="293"/>
      <c r="BK33" s="862"/>
      <c r="DN33" s="293"/>
      <c r="EE33" s="163"/>
    </row>
    <row r="34" customFormat="false" ht="10.1" hidden="false" customHeight="true" outlineLevel="0" collapsed="false">
      <c r="A34" s="312"/>
      <c r="B34" s="308"/>
      <c r="C34" s="308"/>
      <c r="D34" s="269"/>
      <c r="E34" s="490"/>
      <c r="F34" s="229"/>
      <c r="G34" s="465"/>
      <c r="H34" s="229"/>
      <c r="I34" s="497"/>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U34" s="865"/>
      <c r="AV34" s="872"/>
      <c r="AW34" s="872"/>
      <c r="AX34" s="872"/>
      <c r="AY34" s="872"/>
      <c r="AZ34" s="872"/>
      <c r="BA34" s="872"/>
      <c r="BB34" s="872"/>
      <c r="BC34" s="872"/>
      <c r="BD34" s="862"/>
      <c r="BE34" s="293"/>
      <c r="BF34" s="293"/>
      <c r="BG34" s="293"/>
      <c r="BH34" s="162"/>
      <c r="BI34" s="293"/>
      <c r="BJ34" s="293"/>
      <c r="BK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490" t="n">
        <f aca="false">'Master Pay Period 1'!E35</f>
        <v>12</v>
      </c>
      <c r="F35" s="491" t="n">
        <f aca="false">'Master Pay Period 1'!F35</f>
        <v>0</v>
      </c>
      <c r="G35" s="492" t="str">
        <f aca="false">'Master Pay Period 1'!G35</f>
        <v>RRT</v>
      </c>
      <c r="H35" s="493" t="str">
        <f aca="false">'Master Pay Period 1'!H35</f>
        <v>7a-7-30p</v>
      </c>
      <c r="I35" s="494"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865"/>
      <c r="AV35" s="872"/>
      <c r="AW35" s="872"/>
      <c r="AX35" s="872"/>
      <c r="AY35" s="872"/>
      <c r="AZ35" s="872"/>
      <c r="BA35" s="872"/>
      <c r="BB35" s="872"/>
      <c r="BC35" s="872"/>
      <c r="BD35" s="862"/>
      <c r="BE35" s="345"/>
      <c r="BF35" s="345"/>
      <c r="BG35" s="345"/>
      <c r="BH35" s="345"/>
      <c r="BI35" s="345"/>
      <c r="BJ35" s="345"/>
      <c r="BK35" s="862"/>
      <c r="DN35" s="345"/>
      <c r="EE35" s="163"/>
    </row>
    <row r="36" customFormat="false" ht="10.1" hidden="false" customHeight="true" outlineLevel="0" collapsed="false">
      <c r="A36" s="312"/>
      <c r="B36" s="308"/>
      <c r="C36" s="308"/>
      <c r="D36" s="269"/>
      <c r="E36" s="490"/>
      <c r="F36" s="498"/>
      <c r="G36" s="230"/>
      <c r="H36" s="293"/>
      <c r="I36" s="496"/>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U36" s="865"/>
      <c r="AV36" s="872"/>
      <c r="AW36" s="872"/>
      <c r="AX36" s="872"/>
      <c r="AY36" s="872"/>
      <c r="AZ36" s="872"/>
      <c r="BA36" s="872"/>
      <c r="BB36" s="872"/>
      <c r="BC36" s="872"/>
      <c r="BD36" s="862"/>
      <c r="BE36" s="465"/>
      <c r="BF36" s="465"/>
      <c r="BG36" s="465"/>
      <c r="BH36" s="862"/>
      <c r="BI36" s="307"/>
      <c r="BJ36" s="307"/>
      <c r="BK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490" t="n">
        <f aca="false">'Master Pay Period 1'!E37</f>
        <v>12</v>
      </c>
      <c r="F37" s="491" t="n">
        <f aca="false">'Master Pay Period 1'!F37</f>
        <v>0</v>
      </c>
      <c r="G37" s="492" t="str">
        <f aca="false">'Master Pay Period 1'!G37</f>
        <v>RRT</v>
      </c>
      <c r="H37" s="493" t="str">
        <f aca="false">'Master Pay Period 1'!H37</f>
        <v> 7a-7:30p</v>
      </c>
      <c r="I37" s="494"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465"/>
      <c r="BF37" s="465"/>
      <c r="BG37" s="465"/>
      <c r="BH37" s="862"/>
      <c r="BI37" s="307"/>
      <c r="BJ37" s="307"/>
      <c r="BK37" s="862"/>
      <c r="BL37" s="862"/>
      <c r="BM37" s="862"/>
      <c r="BN37" s="862"/>
      <c r="BO37" s="862"/>
      <c r="BP37" s="862"/>
      <c r="BQ37" s="862"/>
      <c r="BR37" s="862"/>
      <c r="BS37" s="862"/>
      <c r="BT37" s="862"/>
      <c r="BU37" s="862"/>
      <c r="BV37" s="862"/>
      <c r="BW37" s="862"/>
      <c r="BX37" s="862"/>
      <c r="BY37" s="862"/>
      <c r="BZ37" s="862"/>
      <c r="CA37" s="863"/>
      <c r="CB37" s="863"/>
      <c r="CC37" s="863"/>
      <c r="CD37" s="863"/>
      <c r="CE37" s="863"/>
      <c r="CF37" s="863"/>
      <c r="CG37" s="863"/>
      <c r="CH37" s="863"/>
      <c r="CI37" s="863"/>
      <c r="CJ37" s="863"/>
      <c r="CK37" s="863"/>
      <c r="CL37" s="862"/>
      <c r="CM37" s="862"/>
      <c r="CN37" s="862"/>
      <c r="CO37" s="862"/>
      <c r="CP37" s="862"/>
      <c r="CQ37" s="862"/>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490"/>
      <c r="F38" s="498"/>
      <c r="G38" s="162"/>
      <c r="H38" s="293"/>
      <c r="I38" s="496"/>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465"/>
      <c r="BF38" s="465"/>
      <c r="BG38" s="465"/>
      <c r="BH38" s="862"/>
      <c r="BI38" s="307"/>
      <c r="BJ38" s="307"/>
      <c r="BK38" s="862"/>
      <c r="BL38" s="862"/>
      <c r="BM38" s="862"/>
      <c r="BN38" s="862"/>
      <c r="BO38" s="862"/>
      <c r="BP38" s="862"/>
      <c r="BQ38" s="862"/>
      <c r="BR38" s="862"/>
      <c r="BS38" s="862"/>
      <c r="BT38" s="862"/>
      <c r="BU38" s="862"/>
      <c r="BV38" s="862"/>
      <c r="BW38" s="862"/>
      <c r="BX38" s="862"/>
      <c r="BY38" s="862"/>
      <c r="BZ38" s="862"/>
      <c r="CA38" s="863"/>
      <c r="CB38" s="863"/>
      <c r="CC38" s="863"/>
      <c r="CD38" s="863"/>
      <c r="CE38" s="863"/>
      <c r="CF38" s="863"/>
      <c r="CG38" s="863"/>
      <c r="CH38" s="863"/>
      <c r="CI38" s="863"/>
      <c r="CJ38" s="863"/>
      <c r="CK38" s="863"/>
      <c r="CL38" s="862"/>
      <c r="CM38" s="862"/>
      <c r="CN38" s="862"/>
      <c r="CO38" s="862"/>
      <c r="CP38" s="862"/>
      <c r="CQ38" s="862"/>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490" t="n">
        <f aca="false">'Master Pay Period 1'!E39</f>
        <v>12</v>
      </c>
      <c r="F39" s="491" t="n">
        <f aca="false">'Master Pay Period 1'!F39</f>
        <v>0</v>
      </c>
      <c r="G39" s="492" t="str">
        <f aca="false">'Master Pay Period 1'!G39</f>
        <v>RRT</v>
      </c>
      <c r="H39" s="493" t="str">
        <f aca="false">'Master Pay Period 1'!H39</f>
        <v> 7a-7:30p</v>
      </c>
      <c r="I39" s="494"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865"/>
      <c r="AV39" s="872"/>
      <c r="AW39" s="872"/>
      <c r="AX39" s="872"/>
      <c r="AY39" s="872"/>
      <c r="AZ39" s="872"/>
      <c r="BA39" s="872"/>
      <c r="BB39" s="872"/>
      <c r="BC39" s="872"/>
      <c r="BD39" s="862"/>
      <c r="BE39" s="465"/>
      <c r="BF39" s="465"/>
      <c r="BG39" s="465"/>
      <c r="BH39" s="862"/>
      <c r="BI39" s="307"/>
      <c r="BJ39" s="307"/>
      <c r="BK39" s="862"/>
      <c r="DN39" s="307"/>
      <c r="EE39" s="163"/>
    </row>
    <row r="40" s="165" customFormat="true" ht="10.1" hidden="false" customHeight="true" outlineLevel="0" collapsed="false">
      <c r="A40" s="312"/>
      <c r="B40" s="308"/>
      <c r="C40" s="308"/>
      <c r="D40" s="269"/>
      <c r="E40" s="490"/>
      <c r="F40" s="498"/>
      <c r="G40" s="230"/>
      <c r="H40" s="293"/>
      <c r="I40" s="496"/>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465"/>
      <c r="BF40" s="465"/>
      <c r="BG40" s="465"/>
      <c r="BH40" s="862"/>
      <c r="BI40" s="307"/>
      <c r="BJ40" s="307"/>
      <c r="BK40" s="862"/>
      <c r="BL40" s="862"/>
      <c r="BM40" s="862"/>
      <c r="BN40" s="862"/>
      <c r="BO40" s="862"/>
      <c r="BP40" s="862"/>
      <c r="BQ40" s="862"/>
      <c r="BR40" s="862"/>
      <c r="BS40" s="862"/>
      <c r="BT40" s="862"/>
      <c r="BU40" s="862"/>
      <c r="BV40" s="862"/>
      <c r="BW40" s="862"/>
      <c r="BX40" s="862"/>
      <c r="BY40" s="862"/>
      <c r="BZ40" s="862"/>
      <c r="CA40" s="863"/>
      <c r="CB40" s="863"/>
      <c r="CC40" s="863"/>
      <c r="CD40" s="863"/>
      <c r="CE40" s="863"/>
      <c r="CF40" s="863"/>
      <c r="CG40" s="863"/>
      <c r="CH40" s="863"/>
      <c r="CI40" s="863"/>
      <c r="CJ40" s="863"/>
      <c r="CK40" s="863"/>
      <c r="CL40" s="862"/>
      <c r="CM40" s="862"/>
      <c r="CN40" s="862"/>
      <c r="CO40" s="862"/>
      <c r="CP40" s="862"/>
      <c r="CQ40" s="862"/>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490" t="n">
        <f aca="false">'Master Pay Period 1'!E41</f>
        <v>12</v>
      </c>
      <c r="F41" s="491" t="n">
        <f aca="false">'Master Pay Period 1'!F41</f>
        <v>0</v>
      </c>
      <c r="G41" s="492" t="str">
        <f aca="false">'Master Pay Period 1'!G41</f>
        <v>RRT</v>
      </c>
      <c r="H41" s="493" t="str">
        <f aca="false">'Master Pay Period 1'!H41</f>
        <v> 7a-7:30p</v>
      </c>
      <c r="I41" s="494"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465"/>
      <c r="BF41" s="465"/>
      <c r="BG41" s="465"/>
      <c r="BH41" s="862"/>
      <c r="BI41" s="307"/>
      <c r="BJ41" s="307"/>
      <c r="BK41" s="862"/>
      <c r="BL41" s="862"/>
      <c r="BM41" s="862"/>
      <c r="BN41" s="862"/>
      <c r="BO41" s="862"/>
      <c r="BP41" s="862"/>
      <c r="BQ41" s="862"/>
      <c r="BR41" s="862"/>
      <c r="BS41" s="862"/>
      <c r="BT41" s="862"/>
      <c r="BU41" s="862"/>
      <c r="BV41" s="862"/>
      <c r="BW41" s="862"/>
      <c r="BX41" s="862"/>
      <c r="BY41" s="862"/>
      <c r="BZ41" s="862"/>
      <c r="CA41" s="863"/>
      <c r="CB41" s="863"/>
      <c r="CC41" s="863"/>
      <c r="CD41" s="863"/>
      <c r="CE41" s="863"/>
      <c r="CF41" s="863"/>
      <c r="CG41" s="863"/>
      <c r="CH41" s="863"/>
      <c r="CI41" s="863"/>
      <c r="CJ41" s="863"/>
      <c r="CK41" s="863"/>
      <c r="CL41" s="862"/>
      <c r="CM41" s="862"/>
      <c r="CN41" s="862"/>
      <c r="CO41" s="862"/>
      <c r="CP41" s="862"/>
      <c r="CQ41" s="862"/>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490"/>
      <c r="F42" s="498"/>
      <c r="G42" s="230"/>
      <c r="H42" s="293"/>
      <c r="I42" s="496"/>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U42" s="865"/>
      <c r="AV42" s="872"/>
      <c r="AW42" s="872"/>
      <c r="AX42" s="872"/>
      <c r="AY42" s="872"/>
      <c r="AZ42" s="872"/>
      <c r="BA42" s="872"/>
      <c r="BB42" s="872"/>
      <c r="BC42" s="872"/>
      <c r="BD42" s="862"/>
      <c r="BE42" s="289"/>
      <c r="BF42" s="289"/>
      <c r="BG42" s="289"/>
      <c r="BH42" s="862"/>
      <c r="BI42" s="307"/>
      <c r="BJ42" s="307"/>
      <c r="BK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490" t="n">
        <f aca="false">'Master Pay Period 1'!E43</f>
        <v>12</v>
      </c>
      <c r="F43" s="491" t="n">
        <f aca="false">'Master Pay Period 1'!F43</f>
        <v>0</v>
      </c>
      <c r="G43" s="492" t="str">
        <f aca="false">'Master Pay Period 1'!G43</f>
        <v>RRT</v>
      </c>
      <c r="H43" s="493" t="str">
        <f aca="false">'Master Pay Period 1'!H43</f>
        <v> 7a-7:30p</v>
      </c>
      <c r="I43" s="494"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289"/>
      <c r="BF43" s="289"/>
      <c r="BG43" s="289"/>
      <c r="BH43" s="862"/>
      <c r="BI43" s="307"/>
      <c r="BJ43" s="307"/>
      <c r="BK43" s="862"/>
      <c r="BL43" s="862"/>
      <c r="BM43" s="862"/>
      <c r="BN43" s="862"/>
      <c r="BO43" s="862"/>
      <c r="BP43" s="862"/>
      <c r="BQ43" s="862"/>
      <c r="BR43" s="862"/>
      <c r="BS43" s="862"/>
      <c r="BT43" s="862"/>
      <c r="BU43" s="862"/>
      <c r="BV43" s="862"/>
      <c r="BW43" s="862"/>
      <c r="BX43" s="862"/>
      <c r="BY43" s="862"/>
      <c r="BZ43" s="862"/>
      <c r="CA43" s="863"/>
      <c r="CB43" s="863"/>
      <c r="CC43" s="863"/>
      <c r="CD43" s="863"/>
      <c r="CE43" s="863"/>
      <c r="CF43" s="863"/>
      <c r="CG43" s="863"/>
      <c r="CH43" s="863"/>
      <c r="CI43" s="863"/>
      <c r="CJ43" s="863"/>
      <c r="CK43" s="863"/>
      <c r="CL43" s="862"/>
      <c r="CM43" s="862"/>
      <c r="CN43" s="862"/>
      <c r="CO43" s="862"/>
      <c r="CP43" s="862"/>
      <c r="CQ43" s="862"/>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490"/>
      <c r="F44" s="498"/>
      <c r="G44" s="230"/>
      <c r="H44" s="293"/>
      <c r="I44" s="496"/>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U44" s="865"/>
      <c r="AV44" s="872"/>
      <c r="AW44" s="872"/>
      <c r="AX44" s="872"/>
      <c r="AY44" s="872"/>
      <c r="AZ44" s="872"/>
      <c r="BA44" s="872"/>
      <c r="BB44" s="872"/>
      <c r="BC44" s="872"/>
      <c r="BD44" s="862"/>
      <c r="BE44" s="289"/>
      <c r="BF44" s="289"/>
      <c r="BG44" s="289"/>
      <c r="BH44" s="862"/>
      <c r="BI44" s="307"/>
      <c r="BJ44" s="307"/>
      <c r="BK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490" t="n">
        <f aca="false">'Master Pay Period 1'!E45</f>
        <v>12</v>
      </c>
      <c r="F45" s="491" t="n">
        <f aca="false">'Master Pay Period 1'!F45</f>
        <v>0</v>
      </c>
      <c r="G45" s="492" t="str">
        <f aca="false">'Master Pay Period 1'!G45</f>
        <v>RRT</v>
      </c>
      <c r="H45" s="493" t="str">
        <f aca="false">'Master Pay Period 1'!H45</f>
        <v> 7a-7:30p</v>
      </c>
      <c r="I45" s="494"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865"/>
      <c r="AV45" s="872"/>
      <c r="AW45" s="872"/>
      <c r="AX45" s="872"/>
      <c r="AY45" s="872"/>
      <c r="AZ45" s="872"/>
      <c r="BA45" s="872"/>
      <c r="BB45" s="872"/>
      <c r="BC45" s="872"/>
      <c r="BD45" s="862"/>
      <c r="BE45" s="289"/>
      <c r="BF45" s="289"/>
      <c r="BG45" s="289"/>
      <c r="BH45" s="862"/>
      <c r="BI45" s="307"/>
      <c r="BJ45" s="307"/>
      <c r="BK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490"/>
      <c r="F46" s="498"/>
      <c r="G46" s="230"/>
      <c r="H46" s="293"/>
      <c r="I46" s="496"/>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U46" s="865"/>
      <c r="AV46" s="872"/>
      <c r="AW46" s="872"/>
      <c r="AX46" s="872"/>
      <c r="AY46" s="872"/>
      <c r="AZ46" s="872"/>
      <c r="BA46" s="872"/>
      <c r="BB46" s="872"/>
      <c r="BC46" s="872"/>
      <c r="BD46" s="862"/>
      <c r="BE46" s="289"/>
      <c r="BF46" s="289"/>
      <c r="BG46" s="289"/>
      <c r="BH46" s="862"/>
      <c r="BI46" s="293"/>
      <c r="BJ46" s="293"/>
      <c r="BK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490" t="n">
        <f aca="false">'Master Pay Period 1'!E47</f>
        <v>12</v>
      </c>
      <c r="F47" s="491" t="n">
        <f aca="false">'Master Pay Period 1'!F47</f>
        <v>0</v>
      </c>
      <c r="G47" s="492" t="str">
        <f aca="false">'Master Pay Period 1'!G47</f>
        <v>CRT</v>
      </c>
      <c r="H47" s="493" t="str">
        <f aca="false">'Master Pay Period 1'!H47</f>
        <v> 7a-7:30p</v>
      </c>
      <c r="I47" s="494"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865"/>
      <c r="AV47" s="872"/>
      <c r="AW47" s="872"/>
      <c r="AX47" s="872"/>
      <c r="AY47" s="872"/>
      <c r="AZ47" s="872"/>
      <c r="BA47" s="872"/>
      <c r="BB47" s="872"/>
      <c r="BC47" s="872"/>
      <c r="BD47" s="862"/>
      <c r="BE47" s="289"/>
      <c r="BF47" s="289"/>
      <c r="BG47" s="289"/>
      <c r="BH47" s="862"/>
      <c r="BI47" s="293"/>
      <c r="BJ47" s="293"/>
      <c r="BK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490"/>
      <c r="F48" s="229"/>
      <c r="G48" s="229"/>
      <c r="H48" s="223"/>
      <c r="I48" s="500"/>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U48" s="865"/>
      <c r="AV48" s="872"/>
      <c r="AW48" s="872"/>
      <c r="AX48" s="872"/>
      <c r="AY48" s="872"/>
      <c r="AZ48" s="872"/>
      <c r="BA48" s="872"/>
      <c r="BB48" s="872"/>
      <c r="BC48" s="872"/>
      <c r="BD48" s="862"/>
      <c r="BE48" s="289"/>
      <c r="BF48" s="289"/>
      <c r="BG48" s="289"/>
      <c r="BH48" s="862"/>
      <c r="BI48" s="293"/>
      <c r="BJ48" s="293"/>
      <c r="BK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490" t="n">
        <f aca="false">'Master Pay Period 1'!E49</f>
        <v>12</v>
      </c>
      <c r="F49" s="491" t="n">
        <f aca="false">'Master Pay Period 1'!F49</f>
        <v>0</v>
      </c>
      <c r="G49" s="492" t="str">
        <f aca="false">'Master Pay Period 1'!G49</f>
        <v>RRT</v>
      </c>
      <c r="H49" s="493" t="str">
        <f aca="false">'Master Pay Period 1'!H49</f>
        <v> 7a-7:30p</v>
      </c>
      <c r="I49" s="494"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865"/>
      <c r="AV49" s="872"/>
      <c r="AW49" s="872"/>
      <c r="AX49" s="872"/>
      <c r="AY49" s="872"/>
      <c r="AZ49" s="872"/>
      <c r="BA49" s="872"/>
      <c r="BB49" s="872"/>
      <c r="BC49" s="872"/>
      <c r="BD49" s="862"/>
      <c r="BE49" s="289"/>
      <c r="BF49" s="289"/>
      <c r="BG49" s="289"/>
      <c r="BH49" s="862"/>
      <c r="BI49" s="293"/>
      <c r="BJ49" s="293"/>
      <c r="BK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490"/>
      <c r="F50" s="229"/>
      <c r="G50" s="465"/>
      <c r="H50" s="223"/>
      <c r="I50" s="500"/>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U50" s="865"/>
      <c r="AV50" s="872"/>
      <c r="AW50" s="872"/>
      <c r="AX50" s="872"/>
      <c r="AY50" s="872"/>
      <c r="AZ50" s="872"/>
      <c r="BA50" s="872"/>
      <c r="BB50" s="872"/>
      <c r="BC50" s="872"/>
      <c r="BD50" s="862"/>
      <c r="BE50" s="289"/>
      <c r="BF50" s="289"/>
      <c r="BG50" s="289"/>
      <c r="BH50" s="862"/>
      <c r="BI50" s="293"/>
      <c r="BJ50" s="293"/>
      <c r="BK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490" t="n">
        <f aca="false">'Master Pay Period 1'!E51</f>
        <v>12</v>
      </c>
      <c r="F51" s="491" t="n">
        <f aca="false">'Master Pay Period 1'!F51</f>
        <v>0</v>
      </c>
      <c r="G51" s="492" t="str">
        <f aca="false">'Master Pay Period 1'!G51</f>
        <v>RRT</v>
      </c>
      <c r="H51" s="493" t="str">
        <f aca="false">'Master Pay Period 1'!H51</f>
        <v> 7a-7:30p</v>
      </c>
      <c r="I51" s="494"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865"/>
      <c r="AV51" s="872"/>
      <c r="AW51" s="872"/>
      <c r="AX51" s="872"/>
      <c r="AY51" s="872"/>
      <c r="AZ51" s="872"/>
      <c r="BA51" s="872"/>
      <c r="BB51" s="872"/>
      <c r="BC51" s="872"/>
      <c r="BD51" s="862"/>
      <c r="BE51" s="289"/>
      <c r="BF51" s="289"/>
      <c r="BG51" s="289"/>
      <c r="BH51" s="862"/>
      <c r="BI51" s="293"/>
      <c r="BJ51" s="293"/>
      <c r="BK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490"/>
      <c r="F52" s="465"/>
      <c r="G52" s="229"/>
      <c r="H52" s="293"/>
      <c r="I52" s="500"/>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U52" s="865"/>
      <c r="AV52" s="872"/>
      <c r="AW52" s="872"/>
      <c r="AX52" s="872"/>
      <c r="AY52" s="872"/>
      <c r="AZ52" s="872"/>
      <c r="BA52" s="872"/>
      <c r="BB52" s="872"/>
      <c r="BC52" s="872"/>
      <c r="BD52" s="862"/>
      <c r="BE52" s="289"/>
      <c r="BF52" s="289"/>
      <c r="BG52" s="289"/>
      <c r="BH52" s="862"/>
      <c r="BI52" s="293"/>
      <c r="BJ52" s="293"/>
      <c r="BK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490" t="n">
        <f aca="false">'Master Pay Period 1'!E53</f>
        <v>12</v>
      </c>
      <c r="F53" s="491" t="n">
        <f aca="false">'Master Pay Period 1'!F53</f>
        <v>0</v>
      </c>
      <c r="G53" s="492" t="str">
        <f aca="false">'Master Pay Period 1'!G53</f>
        <v>RRT</v>
      </c>
      <c r="H53" s="493" t="str">
        <f aca="false">'Master Pay Period 1'!H53</f>
        <v> 7a-7:30p</v>
      </c>
      <c r="I53" s="494"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865"/>
      <c r="AV53" s="872"/>
      <c r="AW53" s="872"/>
      <c r="AX53" s="872"/>
      <c r="AY53" s="872"/>
      <c r="AZ53" s="872"/>
      <c r="BA53" s="872"/>
      <c r="BB53" s="872"/>
      <c r="BC53" s="872"/>
      <c r="BD53" s="862"/>
      <c r="BE53" s="289"/>
      <c r="BF53" s="289"/>
      <c r="BG53" s="289"/>
      <c r="BH53" s="862"/>
      <c r="BI53" s="293"/>
      <c r="BJ53" s="293"/>
      <c r="BK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490"/>
      <c r="F54" s="465"/>
      <c r="G54" s="465"/>
      <c r="H54" s="293"/>
      <c r="I54" s="500"/>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U54" s="865"/>
      <c r="AV54" s="872"/>
      <c r="AW54" s="872"/>
      <c r="AX54" s="872"/>
      <c r="AY54" s="872"/>
      <c r="AZ54" s="872"/>
      <c r="BA54" s="872"/>
      <c r="BB54" s="872"/>
      <c r="BC54" s="872"/>
      <c r="BD54" s="862"/>
      <c r="BE54" s="289"/>
      <c r="BF54" s="289"/>
      <c r="BG54" s="289"/>
      <c r="BH54" s="862"/>
      <c r="BI54" s="293"/>
      <c r="BJ54" s="293"/>
      <c r="BK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490" t="n">
        <f aca="false">'Master Pay Period 1'!E55</f>
        <v>12</v>
      </c>
      <c r="F55" s="491" t="n">
        <f aca="false">'Master Pay Period 1'!F55</f>
        <v>0</v>
      </c>
      <c r="G55" s="492" t="str">
        <f aca="false">'Master Pay Period 1'!G55</f>
        <v>RRT</v>
      </c>
      <c r="H55" s="493" t="str">
        <f aca="false">'Master Pay Period 1'!H55</f>
        <v> 7a-7:30p</v>
      </c>
      <c r="I55" s="494"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865"/>
      <c r="AV55" s="872"/>
      <c r="AW55" s="872"/>
      <c r="AX55" s="872"/>
      <c r="AY55" s="872"/>
      <c r="AZ55" s="872"/>
      <c r="BA55" s="872"/>
      <c r="BB55" s="872"/>
      <c r="BC55" s="872"/>
      <c r="BD55" s="862"/>
      <c r="BE55" s="289"/>
      <c r="BF55" s="289"/>
      <c r="BG55" s="289"/>
      <c r="BH55" s="862"/>
      <c r="BI55" s="293"/>
      <c r="BJ55" s="293"/>
      <c r="BK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490"/>
      <c r="F56" s="223"/>
      <c r="G56" s="465"/>
      <c r="H56" s="293"/>
      <c r="I56" s="500"/>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U56" s="865"/>
      <c r="AV56" s="872"/>
      <c r="AW56" s="872"/>
      <c r="AX56" s="872"/>
      <c r="AY56" s="872"/>
      <c r="AZ56" s="872"/>
      <c r="BA56" s="872"/>
      <c r="BB56" s="872"/>
      <c r="BC56" s="872"/>
      <c r="BD56" s="862"/>
      <c r="BE56" s="289"/>
      <c r="BF56" s="289"/>
      <c r="BG56" s="289"/>
      <c r="BH56" s="862"/>
      <c r="BI56" s="293"/>
      <c r="BJ56" s="293"/>
      <c r="BK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490" t="n">
        <f aca="false">'Master Pay Period 1'!E57</f>
        <v>12</v>
      </c>
      <c r="F57" s="491" t="n">
        <f aca="false">'Master Pay Period 1'!F57</f>
        <v>0</v>
      </c>
      <c r="G57" s="492" t="str">
        <f aca="false">'Master Pay Period 1'!G57</f>
        <v>RRT</v>
      </c>
      <c r="H57" s="493" t="str">
        <f aca="false">'Master Pay Period 1'!H57</f>
        <v> 7a-7:30p</v>
      </c>
      <c r="I57" s="494"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865"/>
      <c r="AV57" s="872"/>
      <c r="AW57" s="872"/>
      <c r="AX57" s="872"/>
      <c r="AY57" s="872"/>
      <c r="AZ57" s="872"/>
      <c r="BA57" s="872"/>
      <c r="BB57" s="872"/>
      <c r="BC57" s="872"/>
      <c r="BD57" s="862"/>
      <c r="BE57" s="289"/>
      <c r="BF57" s="289"/>
      <c r="BG57" s="289"/>
      <c r="BH57" s="862"/>
      <c r="BI57" s="293"/>
      <c r="BJ57" s="293"/>
      <c r="BK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490"/>
      <c r="F58" s="223"/>
      <c r="G58" s="465"/>
      <c r="H58" s="223"/>
      <c r="I58" s="500"/>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U58" s="865"/>
      <c r="AV58" s="872"/>
      <c r="AW58" s="872"/>
      <c r="AX58" s="872"/>
      <c r="AY58" s="872"/>
      <c r="AZ58" s="872"/>
      <c r="BA58" s="872"/>
      <c r="BB58" s="872"/>
      <c r="BC58" s="872"/>
      <c r="BD58" s="862"/>
      <c r="BE58" s="289"/>
      <c r="BF58" s="289"/>
      <c r="BG58" s="289"/>
      <c r="BH58" s="862"/>
      <c r="BI58" s="293"/>
      <c r="BJ58" s="293"/>
      <c r="BK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490" t="n">
        <f aca="false">'Master Pay Period 1'!E59</f>
        <v>12</v>
      </c>
      <c r="F59" s="491" t="n">
        <f aca="false">'Master Pay Period 1'!F59</f>
        <v>0</v>
      </c>
      <c r="G59" s="492" t="str">
        <f aca="false">'Master Pay Period 1'!G59</f>
        <v>RRT</v>
      </c>
      <c r="H59" s="493" t="str">
        <f aca="false">'Master Pay Period 1'!H59</f>
        <v>7a-7:30p</v>
      </c>
      <c r="I59" s="494"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865"/>
      <c r="AV59" s="872"/>
      <c r="AW59" s="872"/>
      <c r="AX59" s="872"/>
      <c r="AY59" s="872"/>
      <c r="AZ59" s="872"/>
      <c r="BA59" s="872"/>
      <c r="BB59" s="872"/>
      <c r="BC59" s="872"/>
      <c r="BD59" s="862"/>
      <c r="BE59" s="289"/>
      <c r="BF59" s="289"/>
      <c r="BG59" s="289"/>
      <c r="BH59" s="862"/>
      <c r="BI59" s="293"/>
      <c r="BJ59" s="293"/>
      <c r="BK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490"/>
      <c r="F60" s="498"/>
      <c r="G60" s="230"/>
      <c r="H60" s="293"/>
      <c r="I60" s="496"/>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865"/>
      <c r="AV60" s="872"/>
      <c r="AW60" s="872"/>
      <c r="AX60" s="872"/>
      <c r="AY60" s="872"/>
      <c r="AZ60" s="872"/>
      <c r="BA60" s="872"/>
      <c r="BB60" s="872"/>
      <c r="BC60" s="872"/>
      <c r="BD60" s="862"/>
      <c r="BE60" s="289"/>
      <c r="BF60" s="289"/>
      <c r="BG60" s="289"/>
      <c r="BH60" s="862"/>
      <c r="BI60" s="293"/>
      <c r="BJ60" s="293"/>
      <c r="BK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490" t="n">
        <f aca="false">'Master Pay Period 1'!E61</f>
        <v>12</v>
      </c>
      <c r="F61" s="491" t="n">
        <f aca="false">'Master Pay Period 1'!F61</f>
        <v>0</v>
      </c>
      <c r="G61" s="492" t="str">
        <f aca="false">'Master Pay Period 1'!G61</f>
        <v>RRT</v>
      </c>
      <c r="H61" s="493" t="str">
        <f aca="false">'Master Pay Period 1'!H61</f>
        <v> 7a-7:30p</v>
      </c>
      <c r="I61" s="494"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865"/>
      <c r="AV61" s="872"/>
      <c r="AW61" s="872"/>
      <c r="AX61" s="872"/>
      <c r="AY61" s="872"/>
      <c r="AZ61" s="872"/>
      <c r="BA61" s="872"/>
      <c r="BB61" s="872"/>
      <c r="BC61" s="872"/>
      <c r="BD61" s="862"/>
      <c r="BE61" s="289"/>
      <c r="BF61" s="289"/>
      <c r="BG61" s="289"/>
      <c r="BH61" s="862"/>
      <c r="BI61" s="293"/>
      <c r="BJ61" s="293"/>
      <c r="BK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490"/>
      <c r="F62" s="229"/>
      <c r="G62" s="229"/>
      <c r="H62" s="223"/>
      <c r="I62" s="500"/>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865"/>
      <c r="AV62" s="872"/>
      <c r="AW62" s="872"/>
      <c r="AX62" s="872"/>
      <c r="AY62" s="872"/>
      <c r="AZ62" s="872"/>
      <c r="BA62" s="872"/>
      <c r="BB62" s="872"/>
      <c r="BC62" s="872"/>
      <c r="BD62" s="862"/>
      <c r="BE62" s="289"/>
      <c r="BF62" s="289"/>
      <c r="BG62" s="289"/>
      <c r="BH62" s="862"/>
      <c r="BI62" s="293"/>
      <c r="BJ62" s="293"/>
      <c r="BK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490"/>
      <c r="F63" s="229"/>
      <c r="G63" s="229"/>
      <c r="H63" s="229"/>
      <c r="I63" s="497"/>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865"/>
      <c r="AV63" s="872"/>
      <c r="AW63" s="872"/>
      <c r="AX63" s="872"/>
      <c r="AY63" s="872"/>
      <c r="AZ63" s="872"/>
      <c r="BA63" s="872"/>
      <c r="BB63" s="872"/>
      <c r="BC63" s="872"/>
      <c r="BD63" s="862"/>
      <c r="BE63" s="289"/>
      <c r="BF63" s="289"/>
      <c r="BG63" s="289"/>
      <c r="BH63" s="862"/>
      <c r="BI63" s="293"/>
      <c r="BJ63" s="293"/>
      <c r="BK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490" t="n">
        <f aca="false">'Master Pay Period 1'!E64</f>
        <v>8</v>
      </c>
      <c r="F64" s="491" t="n">
        <f aca="false">'Master Pay Period 1'!F64</f>
        <v>0</v>
      </c>
      <c r="G64" s="492" t="str">
        <f aca="false">'Master Pay Period 1'!G64</f>
        <v>RRT</v>
      </c>
      <c r="H64" s="493" t="str">
        <f aca="false">'Master Pay Period 1'!H64</f>
        <v>11a-7:30p</v>
      </c>
      <c r="I64" s="494"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865"/>
      <c r="AV64" s="872"/>
      <c r="AW64" s="872"/>
      <c r="AX64" s="872"/>
      <c r="AY64" s="872"/>
      <c r="AZ64" s="872"/>
      <c r="BA64" s="872"/>
      <c r="BB64" s="872"/>
      <c r="BC64" s="872"/>
      <c r="BD64" s="862"/>
      <c r="BE64" s="289"/>
      <c r="BF64" s="289"/>
      <c r="BG64" s="289"/>
      <c r="BH64" s="862"/>
      <c r="BI64" s="293"/>
      <c r="BJ64" s="293"/>
      <c r="BK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490"/>
      <c r="F65" s="230"/>
      <c r="G65" s="230"/>
      <c r="H65" s="230"/>
      <c r="I65" s="503"/>
      <c r="J65" s="175"/>
      <c r="L65" s="230"/>
      <c r="M65" s="475"/>
      <c r="N65" s="475"/>
      <c r="O65" s="475"/>
      <c r="P65" s="475"/>
      <c r="Q65" s="475"/>
      <c r="R65" s="475"/>
      <c r="S65" s="475"/>
      <c r="T65" s="474"/>
      <c r="U65" s="475"/>
      <c r="V65" s="475"/>
      <c r="W65" s="475"/>
      <c r="X65" s="475"/>
      <c r="Y65" s="475"/>
      <c r="Z65" s="475"/>
      <c r="AA65" s="475"/>
      <c r="AC65" s="437"/>
      <c r="AD65" s="437"/>
      <c r="AU65" s="865"/>
      <c r="AV65" s="872"/>
      <c r="AW65" s="872"/>
      <c r="AX65" s="872"/>
      <c r="AY65" s="872"/>
      <c r="AZ65" s="872"/>
      <c r="BA65" s="872"/>
      <c r="BB65" s="872"/>
      <c r="BC65" s="872"/>
      <c r="BD65" s="862"/>
      <c r="BE65" s="289"/>
      <c r="BF65" s="289"/>
      <c r="BG65" s="289"/>
      <c r="BH65" s="862"/>
      <c r="BI65" s="293"/>
      <c r="BJ65" s="293"/>
      <c r="BK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490"/>
      <c r="F66" s="229"/>
      <c r="G66" s="229"/>
      <c r="H66" s="229"/>
      <c r="I66" s="497"/>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865"/>
      <c r="AV66" s="872"/>
      <c r="AW66" s="872"/>
      <c r="AX66" s="872"/>
      <c r="AY66" s="872"/>
      <c r="AZ66" s="872"/>
      <c r="BA66" s="872"/>
      <c r="BB66" s="872"/>
      <c r="BC66" s="872"/>
      <c r="BD66" s="862"/>
      <c r="BE66" s="289"/>
      <c r="BF66" s="289"/>
      <c r="BG66" s="289"/>
      <c r="BH66" s="862"/>
      <c r="BI66" s="293"/>
      <c r="BJ66" s="293"/>
      <c r="BK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490" t="n">
        <f aca="false">'Master Pay Period 1'!E67</f>
        <v>12</v>
      </c>
      <c r="F67" s="491" t="n">
        <f aca="false">'Master Pay Period 1'!F67</f>
        <v>0</v>
      </c>
      <c r="G67" s="492" t="str">
        <f aca="false">'Master Pay Period 1'!G67</f>
        <v>RRT</v>
      </c>
      <c r="H67" s="493" t="str">
        <f aca="false">'Master Pay Period 1'!H67</f>
        <v>11a-11:30p</v>
      </c>
      <c r="I67" s="494"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865"/>
      <c r="AV67" s="872"/>
      <c r="AW67" s="872"/>
      <c r="AX67" s="872"/>
      <c r="AY67" s="872"/>
      <c r="AZ67" s="872"/>
      <c r="BA67" s="872"/>
      <c r="BB67" s="872"/>
      <c r="BC67" s="872"/>
      <c r="BD67" s="862"/>
      <c r="BE67" s="289"/>
      <c r="BF67" s="289"/>
      <c r="BG67" s="289"/>
      <c r="BH67" s="862"/>
      <c r="BI67" s="293"/>
      <c r="BJ67" s="293"/>
      <c r="BK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490"/>
      <c r="F68" s="229"/>
      <c r="G68" s="465"/>
      <c r="H68" s="223"/>
      <c r="I68" s="500"/>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865"/>
      <c r="AV68" s="872"/>
      <c r="AW68" s="872"/>
      <c r="AX68" s="872"/>
      <c r="AY68" s="872"/>
      <c r="AZ68" s="872"/>
      <c r="BA68" s="872"/>
      <c r="BB68" s="872"/>
      <c r="BC68" s="872"/>
      <c r="BD68" s="862"/>
      <c r="BE68" s="289"/>
      <c r="BF68" s="289"/>
      <c r="BG68" s="289"/>
      <c r="BH68" s="862"/>
      <c r="BI68" s="293"/>
      <c r="BJ68" s="293"/>
      <c r="BK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490" t="n">
        <f aca="false">'Master Pay Period 1'!E69</f>
        <v>12</v>
      </c>
      <c r="F69" s="491" t="n">
        <f aca="false">'Master Pay Period 1'!F69</f>
        <v>0</v>
      </c>
      <c r="G69" s="492" t="str">
        <f aca="false">'Master Pay Period 1'!G69</f>
        <v>RRT</v>
      </c>
      <c r="H69" s="493" t="str">
        <f aca="false">'Master Pay Period 1'!H69</f>
        <v>11a-11:30p</v>
      </c>
      <c r="I69" s="494"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865"/>
      <c r="AV69" s="872"/>
      <c r="AW69" s="872"/>
      <c r="AX69" s="872"/>
      <c r="AY69" s="872"/>
      <c r="AZ69" s="872"/>
      <c r="BA69" s="872"/>
      <c r="BB69" s="872"/>
      <c r="BC69" s="872"/>
      <c r="BD69" s="862"/>
      <c r="BE69" s="289"/>
      <c r="BF69" s="289"/>
      <c r="BG69" s="289"/>
      <c r="BH69" s="862"/>
      <c r="BI69" s="293"/>
      <c r="BJ69" s="293"/>
      <c r="BK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490"/>
      <c r="F70" s="465"/>
      <c r="G70" s="465"/>
      <c r="H70" s="293"/>
      <c r="I70" s="504"/>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865"/>
      <c r="AV70" s="872"/>
      <c r="AW70" s="872"/>
      <c r="AX70" s="872"/>
      <c r="AY70" s="872"/>
      <c r="AZ70" s="872"/>
      <c r="BA70" s="872"/>
      <c r="BB70" s="872"/>
      <c r="BC70" s="872"/>
      <c r="BD70" s="862"/>
      <c r="BE70" s="289"/>
      <c r="BF70" s="289"/>
      <c r="BG70" s="289"/>
      <c r="BH70" s="862"/>
      <c r="BI70" s="293"/>
      <c r="BJ70" s="293"/>
      <c r="BK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490"/>
      <c r="F71" s="229"/>
      <c r="G71" s="229"/>
      <c r="H71" s="229"/>
      <c r="I71" s="497"/>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865"/>
      <c r="AV71" s="872"/>
      <c r="AW71" s="872"/>
      <c r="AX71" s="872"/>
      <c r="AY71" s="872"/>
      <c r="AZ71" s="872"/>
      <c r="BA71" s="872"/>
      <c r="BB71" s="872"/>
      <c r="BC71" s="872"/>
      <c r="BD71" s="862"/>
      <c r="BE71" s="289"/>
      <c r="BF71" s="289"/>
      <c r="BG71" s="289"/>
      <c r="BH71" s="862"/>
      <c r="BI71" s="293"/>
      <c r="BJ71" s="293"/>
      <c r="BK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490" t="n">
        <f aca="false">'Master Pay Period 1'!E72</f>
        <v>5</v>
      </c>
      <c r="F72" s="491" t="n">
        <f aca="false">'Master Pay Period 1'!F72</f>
        <v>0</v>
      </c>
      <c r="G72" s="492" t="str">
        <f aca="false">'Master Pay Period 1'!G72</f>
        <v>Intern</v>
      </c>
      <c r="H72" s="493" t="str">
        <f aca="false">'Master Pay Period 1'!H72</f>
        <v>5p-10p</v>
      </c>
      <c r="I72" s="494"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865"/>
      <c r="AV72" s="872"/>
      <c r="AW72" s="872"/>
      <c r="AX72" s="872"/>
      <c r="AY72" s="872"/>
      <c r="AZ72" s="872"/>
      <c r="BA72" s="872"/>
      <c r="BB72" s="872"/>
      <c r="BC72" s="872"/>
      <c r="BD72" s="862"/>
      <c r="BE72" s="465"/>
      <c r="BF72" s="465"/>
      <c r="BG72" s="465"/>
      <c r="BH72" s="862"/>
      <c r="BI72" s="307"/>
      <c r="BJ72" s="307"/>
      <c r="BK72" s="862"/>
      <c r="DN72" s="307"/>
      <c r="EE72" s="163"/>
    </row>
    <row r="73" customFormat="false" ht="10.1" hidden="false" customHeight="true" outlineLevel="0" collapsed="false">
      <c r="A73" s="312"/>
      <c r="B73" s="308"/>
      <c r="C73" s="308"/>
      <c r="D73" s="269"/>
      <c r="E73" s="490"/>
      <c r="F73" s="229"/>
      <c r="G73" s="465"/>
      <c r="H73" s="223"/>
      <c r="I73" s="500"/>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865"/>
      <c r="AV73" s="872"/>
      <c r="AW73" s="872"/>
      <c r="AX73" s="872"/>
      <c r="AY73" s="872"/>
      <c r="AZ73" s="872"/>
      <c r="BA73" s="872"/>
      <c r="BB73" s="872"/>
      <c r="BC73" s="872"/>
      <c r="BD73" s="862"/>
      <c r="BE73" s="465"/>
      <c r="BF73" s="465"/>
      <c r="BG73" s="465"/>
      <c r="BH73" s="862"/>
      <c r="BI73" s="307"/>
      <c r="BJ73" s="307"/>
      <c r="BK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490" t="n">
        <f aca="false">'Master Pay Period 1'!E74</f>
        <v>5</v>
      </c>
      <c r="F74" s="491" t="n">
        <f aca="false">'Master Pay Period 1'!F74</f>
        <v>0</v>
      </c>
      <c r="G74" s="492" t="str">
        <f aca="false">'Master Pay Period 1'!G74</f>
        <v>Student</v>
      </c>
      <c r="H74" s="493" t="str">
        <f aca="false">'Master Pay Period 1'!H74</f>
        <v>5p-10p</v>
      </c>
      <c r="I74" s="494"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865"/>
      <c r="AV74" s="872"/>
      <c r="AW74" s="872"/>
      <c r="AX74" s="872"/>
      <c r="AY74" s="872"/>
      <c r="AZ74" s="872"/>
      <c r="BA74" s="872"/>
      <c r="BB74" s="872"/>
      <c r="BC74" s="872"/>
      <c r="BD74" s="862"/>
      <c r="BE74" s="465"/>
      <c r="BF74" s="465"/>
      <c r="BG74" s="465"/>
      <c r="BH74" s="862"/>
      <c r="BI74" s="307"/>
      <c r="BJ74" s="307"/>
      <c r="BK74" s="862"/>
      <c r="DN74" s="307"/>
      <c r="EE74" s="163"/>
    </row>
    <row r="75" customFormat="false" ht="10.1" hidden="false" customHeight="true" outlineLevel="0" collapsed="false">
      <c r="A75" s="312"/>
      <c r="B75" s="308"/>
      <c r="C75" s="308"/>
      <c r="D75" s="269"/>
      <c r="E75" s="490"/>
      <c r="F75" s="229"/>
      <c r="G75" s="465"/>
      <c r="H75" s="223"/>
      <c r="I75" s="500"/>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865"/>
      <c r="AV75" s="872"/>
      <c r="AW75" s="872"/>
      <c r="AX75" s="872"/>
      <c r="AY75" s="872"/>
      <c r="AZ75" s="872"/>
      <c r="BA75" s="872"/>
      <c r="BB75" s="872"/>
      <c r="BC75" s="872"/>
      <c r="BD75" s="862"/>
      <c r="BE75" s="475"/>
      <c r="BF75" s="475"/>
      <c r="BG75" s="475"/>
      <c r="BH75" s="862"/>
      <c r="BI75" s="162"/>
      <c r="BJ75" s="162"/>
      <c r="BK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490" t="n">
        <f aca="false">'Master Pay Period 1'!E76</f>
        <v>5</v>
      </c>
      <c r="F76" s="491" t="n">
        <f aca="false">'Master Pay Period 1'!F76</f>
        <v>0</v>
      </c>
      <c r="G76" s="492" t="str">
        <f aca="false">'Master Pay Period 1'!G76</f>
        <v>Student</v>
      </c>
      <c r="H76" s="493" t="str">
        <f aca="false">'Master Pay Period 1'!H76</f>
        <v>5p-10p</v>
      </c>
      <c r="I76" s="494"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865"/>
      <c r="AV76" s="872"/>
      <c r="AW76" s="872"/>
      <c r="AX76" s="872"/>
      <c r="AY76" s="872"/>
      <c r="AZ76" s="872"/>
      <c r="BA76" s="872"/>
      <c r="BB76" s="872"/>
      <c r="BC76" s="872"/>
      <c r="BD76" s="862"/>
      <c r="BE76" s="465"/>
      <c r="BF76" s="465"/>
      <c r="BG76" s="465"/>
      <c r="BH76" s="862"/>
      <c r="BI76" s="307"/>
      <c r="BJ76" s="307"/>
      <c r="BK76" s="862"/>
      <c r="DN76" s="307"/>
      <c r="EE76" s="163"/>
    </row>
    <row r="77" customFormat="false" ht="10.1" hidden="false" customHeight="true" outlineLevel="0" collapsed="false">
      <c r="A77" s="312"/>
      <c r="B77" s="221"/>
      <c r="C77" s="235"/>
      <c r="D77" s="171"/>
      <c r="E77" s="490"/>
      <c r="F77" s="230"/>
      <c r="G77" s="230"/>
      <c r="H77" s="230"/>
      <c r="I77" s="503"/>
      <c r="J77" s="175"/>
      <c r="L77" s="230"/>
      <c r="M77" s="475"/>
      <c r="N77" s="475"/>
      <c r="O77" s="475"/>
      <c r="P77" s="475"/>
      <c r="Q77" s="475"/>
      <c r="R77" s="475"/>
      <c r="S77" s="475"/>
      <c r="T77" s="474"/>
      <c r="U77" s="475"/>
      <c r="V77" s="475"/>
      <c r="W77" s="475"/>
      <c r="X77" s="475"/>
      <c r="Y77" s="475"/>
      <c r="Z77" s="475"/>
      <c r="AA77" s="475"/>
      <c r="AB77" s="471"/>
      <c r="AC77" s="437"/>
      <c r="AD77" s="437"/>
      <c r="AU77" s="865"/>
      <c r="AV77" s="872"/>
      <c r="AW77" s="872"/>
      <c r="AX77" s="872"/>
      <c r="AY77" s="872"/>
      <c r="AZ77" s="872"/>
      <c r="BA77" s="872"/>
      <c r="BB77" s="872"/>
      <c r="BC77" s="872"/>
      <c r="BD77" s="862"/>
      <c r="BE77" s="465"/>
      <c r="BF77" s="465"/>
      <c r="BG77" s="465"/>
      <c r="BH77" s="862"/>
      <c r="BI77" s="307"/>
      <c r="BJ77" s="307"/>
      <c r="BK77" s="862"/>
      <c r="DN77" s="307"/>
      <c r="EE77" s="163"/>
    </row>
    <row r="78" customFormat="false" ht="10.1" hidden="false" customHeight="true" outlineLevel="0" collapsed="false">
      <c r="A78" s="312"/>
      <c r="B78" s="308"/>
      <c r="C78" s="308"/>
      <c r="D78" s="269"/>
      <c r="E78" s="490"/>
      <c r="F78" s="229"/>
      <c r="G78" s="229"/>
      <c r="H78" s="223"/>
      <c r="I78" s="500"/>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U78" s="865"/>
      <c r="AV78" s="872"/>
      <c r="AW78" s="872"/>
      <c r="AX78" s="872"/>
      <c r="AY78" s="872"/>
      <c r="AZ78" s="872"/>
      <c r="BA78" s="872"/>
      <c r="BB78" s="872"/>
      <c r="BC78" s="872"/>
      <c r="BD78" s="862"/>
      <c r="BE78" s="465"/>
      <c r="BF78" s="465"/>
      <c r="BG78" s="465"/>
      <c r="BH78" s="862"/>
      <c r="BI78" s="307"/>
      <c r="BJ78" s="307"/>
      <c r="BK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490" t="n">
        <f aca="false">'Master Pay Period 1'!E79</f>
        <v>12</v>
      </c>
      <c r="F79" s="491" t="n">
        <f aca="false">'Master Pay Period 1'!F79</f>
        <v>0</v>
      </c>
      <c r="G79" s="492" t="str">
        <f aca="false">'Master Pay Period 1'!G79</f>
        <v>RRT</v>
      </c>
      <c r="H79" s="493" t="str">
        <f aca="false">'Master Pay Period 1'!H79</f>
        <v>7p-7:30a</v>
      </c>
      <c r="I79" s="494"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865"/>
      <c r="AV79" s="872"/>
      <c r="AW79" s="872"/>
      <c r="AX79" s="872"/>
      <c r="AY79" s="872"/>
      <c r="AZ79" s="872"/>
      <c r="BA79" s="872"/>
      <c r="BB79" s="872"/>
      <c r="BC79" s="872"/>
      <c r="BD79" s="862"/>
      <c r="BE79" s="465"/>
      <c r="BF79" s="465"/>
      <c r="BG79" s="465"/>
      <c r="BH79" s="862"/>
      <c r="BI79" s="307"/>
      <c r="BJ79" s="307"/>
      <c r="BK79" s="862"/>
      <c r="DN79" s="307"/>
      <c r="EE79" s="163"/>
    </row>
    <row r="80" customFormat="false" ht="10.1" hidden="false" customHeight="true" outlineLevel="0" collapsed="false">
      <c r="A80" s="312"/>
      <c r="B80" s="308"/>
      <c r="C80" s="308"/>
      <c r="D80" s="269"/>
      <c r="E80" s="490"/>
      <c r="F80" s="465"/>
      <c r="G80" s="465"/>
      <c r="H80" s="293"/>
      <c r="I80" s="500"/>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U80" s="865"/>
      <c r="AV80" s="872"/>
      <c r="AW80" s="872"/>
      <c r="AX80" s="872"/>
      <c r="AY80" s="872"/>
      <c r="AZ80" s="872"/>
      <c r="BA80" s="872"/>
      <c r="BB80" s="872"/>
      <c r="BC80" s="872"/>
      <c r="BD80" s="862"/>
      <c r="BE80" s="465"/>
      <c r="BF80" s="465"/>
      <c r="BG80" s="465"/>
      <c r="BH80" s="862"/>
      <c r="BI80" s="307"/>
      <c r="BJ80" s="307"/>
      <c r="BK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490" t="n">
        <f aca="false">'Master Pay Period 1'!E81</f>
        <v>12</v>
      </c>
      <c r="F81" s="491" t="n">
        <f aca="false">'Master Pay Period 1'!F81</f>
        <v>0</v>
      </c>
      <c r="G81" s="492" t="str">
        <f aca="false">'Master Pay Period 1'!G81</f>
        <v>RRT</v>
      </c>
      <c r="H81" s="493" t="str">
        <f aca="false">'Master Pay Period 1'!H81</f>
        <v>7p-7:30a</v>
      </c>
      <c r="I81" s="494"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865"/>
      <c r="AV81" s="872"/>
      <c r="AW81" s="872"/>
      <c r="AX81" s="872"/>
      <c r="AY81" s="872"/>
      <c r="AZ81" s="872"/>
      <c r="BA81" s="872"/>
      <c r="BB81" s="872"/>
      <c r="BC81" s="872"/>
      <c r="BD81" s="862"/>
      <c r="BE81" s="465"/>
      <c r="BF81" s="465"/>
      <c r="BG81" s="465"/>
      <c r="BH81" s="862"/>
      <c r="BI81" s="307"/>
      <c r="BJ81" s="307"/>
      <c r="BK81" s="862"/>
      <c r="DN81" s="307"/>
      <c r="EE81" s="163"/>
    </row>
    <row r="82" customFormat="false" ht="10.1" hidden="false" customHeight="true" outlineLevel="0" collapsed="false">
      <c r="A82" s="312"/>
      <c r="B82" s="308"/>
      <c r="C82" s="308"/>
      <c r="D82" s="269"/>
      <c r="E82" s="490"/>
      <c r="F82" s="465"/>
      <c r="G82" s="229"/>
      <c r="H82" s="293"/>
      <c r="I82" s="500"/>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U82" s="865"/>
      <c r="AV82" s="872"/>
      <c r="AW82" s="872"/>
      <c r="AX82" s="872"/>
      <c r="AY82" s="872"/>
      <c r="AZ82" s="872"/>
      <c r="BA82" s="872"/>
      <c r="BB82" s="872"/>
      <c r="BC82" s="872"/>
      <c r="BD82" s="862"/>
      <c r="BE82" s="465"/>
      <c r="BF82" s="465"/>
      <c r="BG82" s="465"/>
      <c r="BH82" s="862"/>
      <c r="BI82" s="307"/>
      <c r="BJ82" s="307"/>
      <c r="BK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490" t="n">
        <f aca="false">'Master Pay Period 1'!E83</f>
        <v>12</v>
      </c>
      <c r="F83" s="491" t="n">
        <f aca="false">'Master Pay Period 1'!F83</f>
        <v>0</v>
      </c>
      <c r="G83" s="492" t="str">
        <f aca="false">'Master Pay Period 1'!G83</f>
        <v>RRT</v>
      </c>
      <c r="H83" s="493" t="str">
        <f aca="false">'Master Pay Period 1'!H83</f>
        <v>7p-7:30a</v>
      </c>
      <c r="I83" s="494"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865"/>
      <c r="AV83" s="872"/>
      <c r="AW83" s="872"/>
      <c r="AX83" s="872"/>
      <c r="AY83" s="872"/>
      <c r="AZ83" s="872"/>
      <c r="BA83" s="872"/>
      <c r="BB83" s="872"/>
      <c r="BC83" s="872"/>
      <c r="BD83" s="862"/>
      <c r="BE83" s="465"/>
      <c r="BF83" s="465"/>
      <c r="BG83" s="465"/>
      <c r="BH83" s="862"/>
      <c r="BI83" s="307"/>
      <c r="BJ83" s="307"/>
      <c r="BK83" s="862"/>
      <c r="DN83" s="307"/>
      <c r="EE83" s="163"/>
    </row>
    <row r="84" customFormat="false" ht="10.1" hidden="false" customHeight="true" outlineLevel="0" collapsed="false">
      <c r="A84" s="312"/>
      <c r="B84" s="308"/>
      <c r="C84" s="308"/>
      <c r="D84" s="269"/>
      <c r="E84" s="490"/>
      <c r="F84" s="465"/>
      <c r="G84" s="465"/>
      <c r="H84" s="223"/>
      <c r="I84" s="500"/>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U84" s="865"/>
      <c r="AV84" s="872"/>
      <c r="AW84" s="872"/>
      <c r="AX84" s="872"/>
      <c r="AY84" s="872"/>
      <c r="AZ84" s="872"/>
      <c r="BA84" s="872"/>
      <c r="BB84" s="872"/>
      <c r="BC84" s="872"/>
      <c r="BD84" s="862"/>
      <c r="BE84" s="465"/>
      <c r="BF84" s="465"/>
      <c r="BG84" s="465"/>
      <c r="BH84" s="862"/>
      <c r="BI84" s="307"/>
      <c r="BJ84" s="307"/>
      <c r="BK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490" t="n">
        <f aca="false">'Master Pay Period 1'!E85</f>
        <v>12</v>
      </c>
      <c r="F85" s="491" t="n">
        <f aca="false">'Master Pay Period 1'!F85</f>
        <v>0</v>
      </c>
      <c r="G85" s="492" t="str">
        <f aca="false">'Master Pay Period 1'!G85</f>
        <v>RRT</v>
      </c>
      <c r="H85" s="493" t="str">
        <f aca="false">'Master Pay Period 1'!H85</f>
        <v>7p-7:30a</v>
      </c>
      <c r="I85" s="494"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865"/>
      <c r="AV85" s="872"/>
      <c r="AW85" s="872"/>
      <c r="AX85" s="872"/>
      <c r="AY85" s="872"/>
      <c r="AZ85" s="872"/>
      <c r="BA85" s="872"/>
      <c r="BB85" s="872"/>
      <c r="BC85" s="872"/>
      <c r="BD85" s="862"/>
      <c r="BE85" s="465"/>
      <c r="BF85" s="465"/>
      <c r="BG85" s="465"/>
      <c r="BH85" s="862"/>
      <c r="BI85" s="307"/>
      <c r="BJ85" s="307"/>
      <c r="BK85" s="862"/>
      <c r="DN85" s="307"/>
      <c r="EE85" s="163"/>
    </row>
    <row r="86" customFormat="false" ht="10.1" hidden="false" customHeight="true" outlineLevel="0" collapsed="false">
      <c r="A86" s="312"/>
      <c r="B86" s="308"/>
      <c r="C86" s="308"/>
      <c r="D86" s="269"/>
      <c r="E86" s="490"/>
      <c r="F86" s="465"/>
      <c r="G86" s="229"/>
      <c r="H86" s="223"/>
      <c r="I86" s="504"/>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865"/>
      <c r="AV86" s="872"/>
      <c r="AW86" s="872"/>
      <c r="AX86" s="872"/>
      <c r="AY86" s="872"/>
      <c r="AZ86" s="872"/>
      <c r="BA86" s="872"/>
      <c r="BB86" s="872"/>
      <c r="BC86" s="872"/>
      <c r="BD86" s="862"/>
      <c r="BE86" s="465"/>
      <c r="BF86" s="465"/>
      <c r="BG86" s="465"/>
      <c r="BH86" s="862"/>
      <c r="BI86" s="307"/>
      <c r="BJ86" s="307"/>
      <c r="BK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490" t="n">
        <f aca="false">'Master Pay Period 1'!E87</f>
        <v>12</v>
      </c>
      <c r="F87" s="491" t="n">
        <f aca="false">'Master Pay Period 1'!F87</f>
        <v>0</v>
      </c>
      <c r="G87" s="492" t="str">
        <f aca="false">'Master Pay Period 1'!G87</f>
        <v>RRT</v>
      </c>
      <c r="H87" s="493" t="str">
        <f aca="false">'Master Pay Period 1'!H87</f>
        <v>7p-7:30a</v>
      </c>
      <c r="I87" s="494"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865"/>
      <c r="AV87" s="872"/>
      <c r="AW87" s="872"/>
      <c r="AX87" s="872"/>
      <c r="AY87" s="872"/>
      <c r="AZ87" s="872"/>
      <c r="BA87" s="872"/>
      <c r="BB87" s="872"/>
      <c r="BC87" s="872"/>
      <c r="BD87" s="862"/>
      <c r="BE87" s="475"/>
      <c r="BF87" s="475"/>
      <c r="BG87" s="475"/>
      <c r="BH87" s="862"/>
      <c r="BI87" s="162"/>
      <c r="BJ87" s="162"/>
      <c r="BK87" s="862"/>
      <c r="DN87" s="162"/>
    </row>
    <row r="88" customFormat="false" ht="10.1" hidden="false" customHeight="true" outlineLevel="0" collapsed="false">
      <c r="A88" s="312"/>
      <c r="B88" s="308"/>
      <c r="C88" s="308"/>
      <c r="D88" s="269"/>
      <c r="E88" s="490"/>
      <c r="F88" s="229"/>
      <c r="G88" s="465"/>
      <c r="H88" s="293"/>
      <c r="I88" s="497"/>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865"/>
      <c r="AV88" s="872"/>
      <c r="AW88" s="872"/>
      <c r="AX88" s="872"/>
      <c r="AY88" s="872"/>
      <c r="AZ88" s="872"/>
      <c r="BA88" s="872"/>
      <c r="BB88" s="872"/>
      <c r="BC88" s="872"/>
      <c r="BD88" s="862"/>
      <c r="BE88" s="289"/>
      <c r="BF88" s="289"/>
      <c r="BG88" s="289"/>
      <c r="BH88" s="862"/>
      <c r="BI88" s="293"/>
      <c r="BJ88" s="293"/>
      <c r="BK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490" t="n">
        <f aca="false">'Master Pay Period 1'!E89</f>
        <v>12</v>
      </c>
      <c r="F89" s="491" t="n">
        <f aca="false">'Master Pay Period 1'!F89</f>
        <v>0</v>
      </c>
      <c r="G89" s="492" t="str">
        <f aca="false">'Master Pay Period 1'!G89</f>
        <v>RRT</v>
      </c>
      <c r="H89" s="493" t="str">
        <f aca="false">'Master Pay Period 1'!H89</f>
        <v>7p-7:30a</v>
      </c>
      <c r="I89" s="494"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865"/>
      <c r="AV89" s="872"/>
      <c r="AW89" s="872"/>
      <c r="AX89" s="872"/>
      <c r="AY89" s="872"/>
      <c r="AZ89" s="872"/>
      <c r="BA89" s="872"/>
      <c r="BB89" s="872"/>
      <c r="BC89" s="872"/>
      <c r="BD89" s="862"/>
      <c r="BE89" s="289"/>
      <c r="BF89" s="289"/>
      <c r="BG89" s="289"/>
      <c r="BH89" s="862"/>
      <c r="BI89" s="293"/>
      <c r="BJ89" s="293"/>
      <c r="BK89" s="862"/>
      <c r="DN89" s="293"/>
      <c r="DO89" s="184"/>
    </row>
    <row r="90" customFormat="false" ht="10.1" hidden="false" customHeight="true" outlineLevel="0" collapsed="false">
      <c r="A90" s="312"/>
      <c r="B90" s="308"/>
      <c r="C90" s="308"/>
      <c r="D90" s="269"/>
      <c r="E90" s="490"/>
      <c r="F90" s="229"/>
      <c r="G90" s="229"/>
      <c r="H90" s="223"/>
      <c r="I90" s="500"/>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865"/>
      <c r="AV90" s="872"/>
      <c r="AW90" s="872"/>
      <c r="AX90" s="872"/>
      <c r="AY90" s="872"/>
      <c r="AZ90" s="872"/>
      <c r="BA90" s="872"/>
      <c r="BB90" s="872"/>
      <c r="BC90" s="872"/>
      <c r="BD90" s="862"/>
      <c r="BE90" s="289"/>
      <c r="BF90" s="289"/>
      <c r="BG90" s="289"/>
      <c r="BH90" s="862"/>
      <c r="BI90" s="293"/>
      <c r="BJ90" s="293"/>
      <c r="BK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490" t="n">
        <f aca="false">'Master Pay Period 1'!E91</f>
        <v>12</v>
      </c>
      <c r="F91" s="491" t="n">
        <f aca="false">'Master Pay Period 1'!F91</f>
        <v>0</v>
      </c>
      <c r="G91" s="492" t="str">
        <f aca="false">'Master Pay Period 1'!G91</f>
        <v>RRT</v>
      </c>
      <c r="H91" s="493" t="str">
        <f aca="false">'Master Pay Period 1'!H91</f>
        <v>7p-7:30a</v>
      </c>
      <c r="I91" s="494"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865"/>
      <c r="AV91" s="872"/>
      <c r="AW91" s="872"/>
      <c r="AX91" s="872"/>
      <c r="AY91" s="872"/>
      <c r="AZ91" s="872"/>
      <c r="BA91" s="872"/>
      <c r="BB91" s="872"/>
      <c r="BC91" s="872"/>
      <c r="BD91" s="862"/>
      <c r="BE91" s="289"/>
      <c r="BF91" s="289"/>
      <c r="BG91" s="289"/>
      <c r="BH91" s="862"/>
      <c r="BI91" s="293"/>
      <c r="BJ91" s="293"/>
      <c r="BK91" s="862"/>
      <c r="DN91" s="293"/>
      <c r="DO91" s="184"/>
    </row>
    <row r="92" customFormat="false" ht="10.1" hidden="false" customHeight="true" outlineLevel="0" collapsed="false">
      <c r="A92" s="312"/>
      <c r="B92" s="308"/>
      <c r="C92" s="308"/>
      <c r="D92" s="269"/>
      <c r="E92" s="490"/>
      <c r="F92" s="465"/>
      <c r="G92" s="465"/>
      <c r="H92" s="293"/>
      <c r="I92" s="500"/>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865"/>
      <c r="AV92" s="872"/>
      <c r="AW92" s="872"/>
      <c r="AX92" s="872"/>
      <c r="AY92" s="872"/>
      <c r="AZ92" s="872"/>
      <c r="BA92" s="872"/>
      <c r="BB92" s="872"/>
      <c r="BC92" s="872"/>
      <c r="BD92" s="862"/>
      <c r="BE92" s="289"/>
      <c r="BF92" s="289"/>
      <c r="BG92" s="289"/>
      <c r="BH92" s="862"/>
      <c r="BI92" s="293"/>
      <c r="BJ92" s="293"/>
      <c r="BK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490" t="n">
        <f aca="false">'Master Pay Period 1'!E93</f>
        <v>12</v>
      </c>
      <c r="F93" s="491" t="n">
        <f aca="false">'Master Pay Period 1'!F93</f>
        <v>0</v>
      </c>
      <c r="G93" s="492" t="str">
        <f aca="false">'Master Pay Period 1'!G93</f>
        <v>RRT</v>
      </c>
      <c r="H93" s="493" t="str">
        <f aca="false">'Master Pay Period 1'!H93</f>
        <v>7p-7:30a</v>
      </c>
      <c r="I93" s="494"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865"/>
      <c r="AV93" s="872"/>
      <c r="AW93" s="872"/>
      <c r="AX93" s="872"/>
      <c r="AY93" s="872"/>
      <c r="AZ93" s="872"/>
      <c r="BA93" s="872"/>
      <c r="BB93" s="872"/>
      <c r="BC93" s="872"/>
      <c r="BD93" s="862"/>
      <c r="BE93" s="289"/>
      <c r="BF93" s="289"/>
      <c r="BG93" s="289"/>
      <c r="BH93" s="862"/>
      <c r="BI93" s="293"/>
      <c r="BJ93" s="293"/>
      <c r="BK93" s="862"/>
      <c r="DN93" s="293"/>
      <c r="DO93" s="184"/>
    </row>
    <row r="94" customFormat="false" ht="10.1" hidden="false" customHeight="true" outlineLevel="0" collapsed="false">
      <c r="A94" s="312"/>
      <c r="B94" s="308"/>
      <c r="C94" s="308"/>
      <c r="D94" s="269"/>
      <c r="E94" s="490"/>
      <c r="F94" s="465"/>
      <c r="G94" s="229"/>
      <c r="H94" s="293"/>
      <c r="I94" s="500"/>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865"/>
      <c r="AV94" s="872"/>
      <c r="AW94" s="872"/>
      <c r="AX94" s="872"/>
      <c r="AY94" s="872"/>
      <c r="AZ94" s="872"/>
      <c r="BA94" s="872"/>
      <c r="BB94" s="872"/>
      <c r="BC94" s="872"/>
      <c r="BD94" s="862"/>
      <c r="BE94" s="289"/>
      <c r="BF94" s="289"/>
      <c r="BG94" s="289"/>
      <c r="BH94" s="862"/>
      <c r="BI94" s="293"/>
      <c r="BJ94" s="293"/>
      <c r="BK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490" t="n">
        <f aca="false">'Master Pay Period 1'!E95</f>
        <v>12</v>
      </c>
      <c r="F95" s="491" t="n">
        <f aca="false">'Master Pay Period 1'!F95</f>
        <v>0</v>
      </c>
      <c r="G95" s="492" t="str">
        <f aca="false">'Master Pay Period 1'!G95</f>
        <v>RRT</v>
      </c>
      <c r="H95" s="493" t="str">
        <f aca="false">'Master Pay Period 1'!H95</f>
        <v>7p-7:30a</v>
      </c>
      <c r="I95" s="494"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865"/>
      <c r="AV95" s="872"/>
      <c r="AW95" s="872"/>
      <c r="AX95" s="872"/>
      <c r="AY95" s="872"/>
      <c r="AZ95" s="872"/>
      <c r="BA95" s="872"/>
      <c r="BB95" s="872"/>
      <c r="BC95" s="872"/>
      <c r="BD95" s="862"/>
      <c r="BE95" s="289"/>
      <c r="BF95" s="289"/>
      <c r="BG95" s="289"/>
      <c r="BH95" s="862"/>
      <c r="BI95" s="293"/>
      <c r="BJ95" s="293"/>
      <c r="BK95" s="862"/>
      <c r="DN95" s="293"/>
      <c r="DO95" s="184"/>
    </row>
    <row r="96" customFormat="false" ht="10.1" hidden="false" customHeight="true" outlineLevel="0" collapsed="false">
      <c r="A96" s="312"/>
      <c r="B96" s="308"/>
      <c r="C96" s="308"/>
      <c r="D96" s="269"/>
      <c r="E96" s="490"/>
      <c r="F96" s="229"/>
      <c r="G96" s="465"/>
      <c r="H96" s="229"/>
      <c r="I96" s="497"/>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865"/>
      <c r="AV96" s="872"/>
      <c r="AW96" s="872"/>
      <c r="AX96" s="872"/>
      <c r="AY96" s="872"/>
      <c r="AZ96" s="872"/>
      <c r="BA96" s="872"/>
      <c r="BB96" s="872"/>
      <c r="BC96" s="872"/>
      <c r="BD96" s="862"/>
      <c r="BE96" s="289"/>
      <c r="BF96" s="289"/>
      <c r="BG96" s="289"/>
      <c r="BH96" s="862"/>
      <c r="BI96" s="293"/>
      <c r="BJ96" s="293"/>
      <c r="BK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490" t="n">
        <f aca="false">'Master Pay Period 1'!E97</f>
        <v>12</v>
      </c>
      <c r="F97" s="491" t="n">
        <f aca="false">'Master Pay Period 1'!F97</f>
        <v>0</v>
      </c>
      <c r="G97" s="492" t="str">
        <f aca="false">'Master Pay Period 1'!G97</f>
        <v>RRT</v>
      </c>
      <c r="H97" s="493" t="str">
        <f aca="false">'Master Pay Period 1'!H97</f>
        <v>7p-7:30a</v>
      </c>
      <c r="I97" s="494"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865"/>
      <c r="AV97" s="872"/>
      <c r="AW97" s="872"/>
      <c r="AX97" s="872"/>
      <c r="AY97" s="872"/>
      <c r="AZ97" s="872"/>
      <c r="BA97" s="872"/>
      <c r="BB97" s="872"/>
      <c r="BC97" s="872"/>
      <c r="BD97" s="862"/>
      <c r="BE97" s="289"/>
      <c r="BF97" s="289"/>
      <c r="BG97" s="289"/>
      <c r="BH97" s="862"/>
      <c r="BI97" s="293"/>
      <c r="BJ97" s="293"/>
      <c r="BK97" s="862"/>
      <c r="DN97" s="293"/>
      <c r="DO97" s="184"/>
    </row>
    <row r="98" customFormat="false" ht="10.1" hidden="false" customHeight="true" outlineLevel="0" collapsed="false">
      <c r="A98" s="312"/>
      <c r="B98" s="308"/>
      <c r="C98" s="308"/>
      <c r="D98" s="269"/>
      <c r="E98" s="490"/>
      <c r="F98" s="229"/>
      <c r="G98" s="465"/>
      <c r="H98" s="293"/>
      <c r="I98" s="500"/>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865"/>
      <c r="AV98" s="872"/>
      <c r="AW98" s="872"/>
      <c r="AX98" s="872"/>
      <c r="AY98" s="872"/>
      <c r="AZ98" s="872"/>
      <c r="BA98" s="872"/>
      <c r="BB98" s="872"/>
      <c r="BC98" s="872"/>
      <c r="BD98" s="862"/>
      <c r="BE98" s="289"/>
      <c r="BF98" s="289"/>
      <c r="BG98" s="289"/>
      <c r="BH98" s="862"/>
      <c r="BI98" s="274"/>
      <c r="BJ98" s="274"/>
      <c r="BK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490" t="n">
        <f aca="false">'Master Pay Period 1'!E99</f>
        <v>12</v>
      </c>
      <c r="F99" s="491" t="n">
        <f aca="false">'Master Pay Period 1'!F99</f>
        <v>0</v>
      </c>
      <c r="G99" s="492" t="str">
        <f aca="false">'Master Pay Period 1'!G99</f>
        <v>RRT</v>
      </c>
      <c r="H99" s="493" t="str">
        <f aca="false">'Master Pay Period 1'!H99</f>
        <v>7p-7:30a</v>
      </c>
      <c r="I99" s="494"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865"/>
      <c r="AV99" s="872"/>
      <c r="AW99" s="872"/>
      <c r="AX99" s="872"/>
      <c r="AY99" s="872"/>
      <c r="AZ99" s="872"/>
      <c r="BA99" s="872"/>
      <c r="BB99" s="872"/>
      <c r="BC99" s="872"/>
      <c r="BD99" s="862"/>
      <c r="BE99" s="289"/>
      <c r="BF99" s="289"/>
      <c r="BG99" s="289"/>
      <c r="BH99" s="862"/>
      <c r="BI99" s="274"/>
      <c r="BJ99" s="274"/>
      <c r="BK99" s="862"/>
      <c r="DN99" s="274"/>
      <c r="DO99" s="184"/>
    </row>
    <row r="100" customFormat="false" ht="10.1" hidden="false" customHeight="true" outlineLevel="0" collapsed="false">
      <c r="A100" s="312"/>
      <c r="B100" s="308"/>
      <c r="C100" s="308"/>
      <c r="D100" s="269"/>
      <c r="E100" s="490"/>
      <c r="F100" s="465"/>
      <c r="G100" s="465"/>
      <c r="H100" s="293"/>
      <c r="I100" s="500"/>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865"/>
      <c r="AV100" s="872"/>
      <c r="AW100" s="872"/>
      <c r="AX100" s="872"/>
      <c r="AY100" s="872"/>
      <c r="AZ100" s="872"/>
      <c r="BA100" s="872"/>
      <c r="BB100" s="872"/>
      <c r="BC100" s="872"/>
      <c r="BD100" s="862"/>
      <c r="BE100" s="289"/>
      <c r="BF100" s="289"/>
      <c r="BG100" s="289"/>
      <c r="BH100" s="862"/>
      <c r="BI100" s="378"/>
      <c r="BJ100" s="378"/>
      <c r="BK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490" t="n">
        <f aca="false">'Master Pay Period 1'!E101</f>
        <v>12</v>
      </c>
      <c r="F101" s="491" t="n">
        <f aca="false">'Master Pay Period 1'!F101</f>
        <v>0</v>
      </c>
      <c r="G101" s="492" t="str">
        <f aca="false">'Master Pay Period 1'!G101</f>
        <v>CRT</v>
      </c>
      <c r="H101" s="493" t="str">
        <f aca="false">'Master Pay Period 1'!H101</f>
        <v>7p-7:30a</v>
      </c>
      <c r="I101" s="494"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865"/>
      <c r="AV101" s="872"/>
      <c r="AW101" s="872"/>
      <c r="AX101" s="872"/>
      <c r="AY101" s="872"/>
      <c r="AZ101" s="872"/>
      <c r="BA101" s="872"/>
      <c r="BB101" s="872"/>
      <c r="BC101" s="872"/>
      <c r="BD101" s="862"/>
      <c r="BE101" s="289"/>
      <c r="BF101" s="289"/>
      <c r="BG101" s="289"/>
      <c r="BH101" s="862"/>
      <c r="BI101" s="378"/>
      <c r="BJ101" s="378"/>
      <c r="BK101" s="862"/>
      <c r="DN101" s="378"/>
      <c r="DO101" s="184"/>
    </row>
    <row r="102" customFormat="false" ht="10.1" hidden="false" customHeight="true" outlineLevel="0" collapsed="false">
      <c r="A102" s="312"/>
      <c r="B102" s="221"/>
      <c r="C102" s="235"/>
      <c r="D102" s="171"/>
      <c r="E102" s="490"/>
      <c r="F102" s="230"/>
      <c r="G102" s="230"/>
      <c r="H102" s="230"/>
      <c r="I102" s="503"/>
      <c r="J102" s="175"/>
      <c r="L102" s="230"/>
      <c r="M102" s="475"/>
      <c r="N102" s="475"/>
      <c r="O102" s="475"/>
      <c r="P102" s="475"/>
      <c r="Q102" s="475"/>
      <c r="R102" s="475"/>
      <c r="S102" s="475"/>
      <c r="T102" s="475"/>
      <c r="U102" s="475"/>
      <c r="V102" s="475"/>
      <c r="W102" s="475"/>
      <c r="X102" s="475"/>
      <c r="Y102" s="475"/>
      <c r="Z102" s="475"/>
      <c r="AA102" s="475"/>
      <c r="AB102" s="471"/>
      <c r="AC102" s="437"/>
      <c r="AD102" s="437"/>
      <c r="AU102" s="865"/>
      <c r="AV102" s="872"/>
      <c r="AW102" s="872"/>
      <c r="AX102" s="872"/>
      <c r="AY102" s="872"/>
      <c r="AZ102" s="872"/>
      <c r="BA102" s="872"/>
      <c r="BB102" s="872"/>
      <c r="BC102" s="872"/>
      <c r="BD102" s="862"/>
      <c r="BE102" s="289"/>
      <c r="BF102" s="289"/>
      <c r="BG102" s="289"/>
      <c r="BH102" s="862"/>
      <c r="BI102" s="378"/>
      <c r="BJ102" s="378"/>
      <c r="BK102" s="862"/>
      <c r="DN102" s="378"/>
    </row>
    <row r="103" customFormat="false" ht="10.1" hidden="false" customHeight="true" outlineLevel="0" collapsed="false">
      <c r="A103" s="312"/>
      <c r="B103" s="308"/>
      <c r="C103" s="308"/>
      <c r="D103" s="269"/>
      <c r="E103" s="490"/>
      <c r="F103" s="229"/>
      <c r="G103" s="229"/>
      <c r="H103" s="229"/>
      <c r="I103" s="497"/>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865"/>
      <c r="AV103" s="872"/>
      <c r="AW103" s="872"/>
      <c r="AX103" s="872"/>
      <c r="AY103" s="872"/>
      <c r="AZ103" s="872"/>
      <c r="BA103" s="872"/>
      <c r="BB103" s="872"/>
      <c r="BC103" s="872"/>
      <c r="BD103" s="862"/>
      <c r="BE103" s="289"/>
      <c r="BF103" s="289"/>
      <c r="BG103" s="289"/>
      <c r="BH103" s="862"/>
      <c r="BI103" s="378"/>
      <c r="BJ103" s="378"/>
      <c r="BK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490" t="n">
        <f aca="false">'Master Pay Period 1'!E104</f>
        <v>8</v>
      </c>
      <c r="F104" s="491" t="n">
        <f aca="false">'Master Pay Period 1'!F104</f>
        <v>0</v>
      </c>
      <c r="G104" s="492" t="str">
        <f aca="false">'Master Pay Period 1'!G104</f>
        <v>RRT</v>
      </c>
      <c r="H104" s="493" t="str">
        <f aca="false">'Master Pay Period 1'!H104</f>
        <v>11p-7:30a</v>
      </c>
      <c r="I104" s="494"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865"/>
      <c r="AV104" s="872"/>
      <c r="AW104" s="872"/>
      <c r="AX104" s="872"/>
      <c r="AY104" s="872"/>
      <c r="AZ104" s="872"/>
      <c r="BA104" s="872"/>
      <c r="BB104" s="872"/>
      <c r="BC104" s="872"/>
      <c r="BD104" s="862"/>
      <c r="BE104" s="289"/>
      <c r="BF104" s="289"/>
      <c r="BG104" s="289"/>
      <c r="BH104" s="862"/>
      <c r="BI104" s="293"/>
      <c r="BJ104" s="293"/>
      <c r="BK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490"/>
      <c r="F105" s="229"/>
      <c r="G105" s="465"/>
      <c r="H105" s="223"/>
      <c r="I105" s="500"/>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865"/>
      <c r="AV105" s="872"/>
      <c r="AW105" s="872"/>
      <c r="AX105" s="872"/>
      <c r="AY105" s="872"/>
      <c r="AZ105" s="872"/>
      <c r="BA105" s="872"/>
      <c r="BB105" s="872"/>
      <c r="BC105" s="872"/>
      <c r="BD105" s="862"/>
      <c r="BE105" s="289"/>
      <c r="BF105" s="289"/>
      <c r="BG105" s="289"/>
      <c r="BH105" s="862"/>
      <c r="BI105" s="293"/>
      <c r="BJ105" s="293"/>
      <c r="BK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490" t="n">
        <f aca="false">'Master Pay Period 1'!E106</f>
        <v>8</v>
      </c>
      <c r="F106" s="491" t="n">
        <f aca="false">'Master Pay Period 1'!F106</f>
        <v>0</v>
      </c>
      <c r="G106" s="492" t="str">
        <f aca="false">'Master Pay Period 1'!G106</f>
        <v>RRT</v>
      </c>
      <c r="H106" s="493" t="str">
        <f aca="false">'Master Pay Period 1'!H106</f>
        <v>11p-7:30a</v>
      </c>
      <c r="I106" s="494"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865"/>
      <c r="AV106" s="872"/>
      <c r="AW106" s="872"/>
      <c r="AX106" s="872"/>
      <c r="AY106" s="872"/>
      <c r="AZ106" s="872"/>
      <c r="BA106" s="872"/>
      <c r="BB106" s="872"/>
      <c r="BC106" s="872"/>
      <c r="BD106" s="862"/>
      <c r="BE106" s="289"/>
      <c r="BF106" s="289"/>
      <c r="BG106" s="289"/>
      <c r="BH106" s="862"/>
      <c r="BI106" s="293"/>
      <c r="BJ106" s="293"/>
      <c r="BK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1</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865"/>
      <c r="AV107" s="872"/>
      <c r="AW107" s="872"/>
      <c r="AX107" s="872"/>
      <c r="AY107" s="872"/>
      <c r="AZ107" s="872"/>
      <c r="BA107" s="872"/>
      <c r="BB107" s="872"/>
      <c r="BC107" s="872"/>
      <c r="BD107" s="862"/>
      <c r="BE107" s="289"/>
      <c r="BF107" s="289"/>
      <c r="BG107" s="289"/>
      <c r="BH107" s="862"/>
      <c r="BI107" s="293"/>
      <c r="BJ107" s="293"/>
      <c r="BK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n">
        <f aca="false">M22</f>
        <v>0</v>
      </c>
      <c r="N108" s="35" t="n">
        <f aca="false">N22</f>
        <v>0</v>
      </c>
      <c r="O108" s="35" t="str">
        <f aca="false">O22</f>
        <v>January</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865"/>
      <c r="AV108" s="872"/>
      <c r="AW108" s="872"/>
      <c r="AX108" s="872"/>
      <c r="AY108" s="872"/>
      <c r="AZ108" s="872"/>
      <c r="BA108" s="872"/>
      <c r="BB108" s="872"/>
      <c r="BC108" s="872"/>
      <c r="BD108" s="862"/>
      <c r="BE108" s="289"/>
      <c r="BF108" s="289"/>
      <c r="BG108" s="289"/>
      <c r="BH108" s="862"/>
      <c r="BI108" s="274"/>
      <c r="BJ108" s="274"/>
      <c r="BK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30</v>
      </c>
      <c r="N109" s="37" t="n">
        <f aca="false">N23</f>
        <v>31</v>
      </c>
      <c r="O109" s="37" t="n">
        <f aca="false">O23</f>
        <v>1</v>
      </c>
      <c r="P109" s="37" t="n">
        <f aca="false">P23</f>
        <v>2</v>
      </c>
      <c r="Q109" s="37" t="n">
        <f aca="false">Q23</f>
        <v>3</v>
      </c>
      <c r="R109" s="37" t="n">
        <f aca="false">R23</f>
        <v>4</v>
      </c>
      <c r="S109" s="37" t="n">
        <f aca="false">S23</f>
        <v>5</v>
      </c>
      <c r="T109" s="0"/>
      <c r="U109" s="37" t="n">
        <f aca="false">U23</f>
        <v>6</v>
      </c>
      <c r="V109" s="37" t="n">
        <f aca="false">V23</f>
        <v>7</v>
      </c>
      <c r="W109" s="37" t="n">
        <f aca="false">W23</f>
        <v>8</v>
      </c>
      <c r="X109" s="37" t="n">
        <f aca="false">X23</f>
        <v>9</v>
      </c>
      <c r="Y109" s="37" t="n">
        <f aca="false">Y23</f>
        <v>10</v>
      </c>
      <c r="Z109" s="37" t="n">
        <f aca="false">Z23</f>
        <v>11</v>
      </c>
      <c r="AA109" s="37" t="n">
        <f aca="false">AA23</f>
        <v>12</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865"/>
      <c r="AV109" s="872"/>
      <c r="AW109" s="872"/>
      <c r="AX109" s="872"/>
      <c r="AY109" s="872"/>
      <c r="AZ109" s="872"/>
      <c r="BA109" s="872"/>
      <c r="BB109" s="872"/>
      <c r="BC109" s="872"/>
      <c r="BD109" s="862"/>
      <c r="BE109" s="289"/>
      <c r="BF109" s="289"/>
      <c r="BG109" s="289"/>
      <c r="BH109" s="862"/>
      <c r="BI109" s="274"/>
      <c r="BJ109" s="274"/>
      <c r="BK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865"/>
      <c r="AV110" s="872"/>
      <c r="AW110" s="872"/>
      <c r="AX110" s="872"/>
      <c r="AY110" s="872"/>
      <c r="AZ110" s="872"/>
      <c r="BA110" s="872"/>
      <c r="BB110" s="872"/>
      <c r="BC110" s="872"/>
      <c r="BD110" s="862"/>
      <c r="BE110" s="289"/>
      <c r="BF110" s="289"/>
      <c r="BG110" s="289"/>
      <c r="BH110" s="862"/>
      <c r="BI110" s="378"/>
      <c r="BJ110" s="378"/>
      <c r="BK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865"/>
      <c r="AV111" s="872"/>
      <c r="AW111" s="872"/>
      <c r="AX111" s="872"/>
      <c r="AY111" s="872"/>
      <c r="AZ111" s="872"/>
      <c r="BA111" s="872"/>
      <c r="BB111" s="872"/>
      <c r="BC111" s="872"/>
      <c r="BD111" s="862"/>
      <c r="BE111" s="289"/>
      <c r="BF111" s="289"/>
      <c r="BG111" s="289"/>
      <c r="BH111" s="862"/>
      <c r="BI111" s="378"/>
      <c r="BJ111" s="378"/>
      <c r="BK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865"/>
      <c r="AV112" s="872"/>
      <c r="AW112" s="872"/>
      <c r="AX112" s="872"/>
      <c r="AY112" s="872"/>
      <c r="AZ112" s="872"/>
      <c r="BA112" s="872"/>
      <c r="BB112" s="872"/>
      <c r="BC112" s="872"/>
      <c r="BD112" s="862"/>
      <c r="BE112" s="475"/>
      <c r="BF112" s="475"/>
      <c r="BG112" s="475"/>
      <c r="BH112" s="162"/>
      <c r="BI112" s="162"/>
      <c r="BJ112" s="162"/>
      <c r="BK112" s="862"/>
      <c r="DN112" s="162"/>
    </row>
    <row r="113" customFormat="false" ht="14.4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865"/>
      <c r="AV113" s="872"/>
      <c r="AW113" s="872"/>
      <c r="AX113" s="872"/>
      <c r="AY113" s="872"/>
      <c r="AZ113" s="872"/>
      <c r="BA113" s="872"/>
      <c r="BB113" s="872"/>
      <c r="BC113" s="872"/>
      <c r="BD113" s="862"/>
      <c r="BE113" s="465"/>
      <c r="BF113" s="465"/>
      <c r="BG113" s="465"/>
      <c r="BH113" s="307"/>
      <c r="BI113" s="307"/>
      <c r="BJ113" s="307"/>
      <c r="BK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865"/>
      <c r="AV114" s="872"/>
      <c r="AW114" s="872"/>
      <c r="AX114" s="872"/>
      <c r="AY114" s="872"/>
      <c r="AZ114" s="872"/>
      <c r="BA114" s="872"/>
      <c r="BB114" s="872"/>
      <c r="BC114" s="872"/>
      <c r="BD114" s="862"/>
      <c r="BE114" s="465"/>
      <c r="BF114" s="465"/>
      <c r="BG114" s="307"/>
      <c r="BH114" s="307"/>
      <c r="BI114" s="307"/>
      <c r="BJ114" s="307"/>
      <c r="BK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U115" s="865"/>
      <c r="AV115" s="872"/>
      <c r="AW115" s="872"/>
      <c r="AX115" s="872"/>
      <c r="AY115" s="872"/>
      <c r="AZ115" s="872"/>
      <c r="BA115" s="872"/>
      <c r="BB115" s="872"/>
      <c r="BC115" s="872"/>
      <c r="BD115" s="862"/>
      <c r="BE115" s="465"/>
      <c r="BF115" s="465"/>
      <c r="BG115" s="307"/>
      <c r="BH115" s="307"/>
      <c r="BI115" s="307"/>
      <c r="BJ115" s="307"/>
      <c r="BK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U116" s="865"/>
      <c r="AV116" s="872"/>
      <c r="AW116" s="872"/>
      <c r="AX116" s="872"/>
      <c r="AY116" s="872"/>
      <c r="AZ116" s="872"/>
      <c r="BA116" s="872"/>
      <c r="BB116" s="872"/>
      <c r="BC116" s="872"/>
      <c r="BD116" s="862"/>
      <c r="BE116" s="307"/>
      <c r="BF116" s="307"/>
      <c r="BG116" s="307"/>
      <c r="BH116" s="307"/>
      <c r="BI116" s="307"/>
      <c r="BJ116" s="307"/>
      <c r="BK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U117" s="865"/>
      <c r="AV117" s="872"/>
      <c r="AW117" s="872"/>
      <c r="AX117" s="872"/>
      <c r="AY117" s="872"/>
      <c r="AZ117" s="872"/>
      <c r="BA117" s="872"/>
      <c r="BB117" s="872"/>
      <c r="BC117" s="872"/>
      <c r="BD117" s="862"/>
      <c r="BE117" s="268"/>
      <c r="BF117" s="268"/>
      <c r="BG117" s="268"/>
      <c r="BH117" s="162"/>
      <c r="BI117" s="266"/>
      <c r="BJ117" s="266"/>
      <c r="BK117" s="862"/>
      <c r="DN117" s="265"/>
    </row>
    <row r="118" customFormat="false" ht="10.1" hidden="false" customHeight="true" outlineLevel="0" collapsed="false">
      <c r="A118" s="223"/>
      <c r="B118" s="480"/>
      <c r="C118" s="396"/>
      <c r="D118" s="397"/>
      <c r="E118" s="398"/>
      <c r="H118" s="172"/>
      <c r="I118" s="174"/>
      <c r="J118" s="175"/>
      <c r="T118" s="165"/>
      <c r="AA118" s="173"/>
      <c r="AC118" s="470"/>
      <c r="AD118" s="466"/>
      <c r="AE118" s="865"/>
      <c r="AF118" s="865"/>
      <c r="AG118" s="865"/>
      <c r="AH118" s="865"/>
      <c r="AI118" s="865"/>
      <c r="AJ118" s="865"/>
      <c r="AK118" s="865"/>
      <c r="AL118" s="865"/>
      <c r="AM118" s="865"/>
      <c r="AN118" s="865"/>
      <c r="AU118" s="865"/>
      <c r="AV118" s="872"/>
      <c r="AW118" s="872"/>
      <c r="AX118" s="872"/>
      <c r="AY118" s="872"/>
      <c r="AZ118" s="872"/>
      <c r="BA118" s="872"/>
      <c r="BB118" s="872"/>
      <c r="BC118" s="872"/>
      <c r="BD118" s="862"/>
      <c r="BE118" s="266"/>
      <c r="BF118" s="266"/>
      <c r="BG118" s="266"/>
      <c r="BH118" s="162"/>
      <c r="BI118" s="266"/>
      <c r="BJ118" s="266"/>
      <c r="BK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U119" s="865"/>
      <c r="AV119" s="872"/>
      <c r="AW119" s="872"/>
      <c r="AX119" s="872"/>
      <c r="AY119" s="872"/>
      <c r="AZ119" s="872"/>
      <c r="BA119" s="872"/>
      <c r="BB119" s="872"/>
      <c r="BC119" s="872"/>
      <c r="BD119" s="862"/>
      <c r="BE119" s="293"/>
      <c r="BF119" s="293"/>
      <c r="BG119" s="293"/>
      <c r="BH119" s="162"/>
      <c r="BI119" s="293"/>
      <c r="BJ119" s="293"/>
      <c r="BK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U120" s="865"/>
      <c r="AV120" s="872"/>
      <c r="AW120" s="872"/>
      <c r="AX120" s="872"/>
      <c r="AY120" s="872"/>
      <c r="AZ120" s="872"/>
      <c r="BA120" s="872"/>
      <c r="BB120" s="872"/>
      <c r="BC120" s="872"/>
      <c r="BD120" s="862"/>
      <c r="BE120" s="293"/>
      <c r="BF120" s="293"/>
      <c r="BG120" s="293"/>
      <c r="BH120" s="162"/>
      <c r="BI120" s="293"/>
      <c r="BJ120" s="293"/>
      <c r="BK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U121" s="865"/>
      <c r="AV121" s="872"/>
      <c r="AW121" s="872"/>
      <c r="AX121" s="872"/>
      <c r="AY121" s="872"/>
      <c r="AZ121" s="872"/>
      <c r="BA121" s="872"/>
      <c r="BB121" s="872"/>
      <c r="BC121" s="872"/>
      <c r="BD121" s="862"/>
      <c r="BE121" s="69"/>
      <c r="BF121" s="69"/>
      <c r="BG121" s="69"/>
      <c r="BH121" s="69"/>
      <c r="BI121" s="69"/>
      <c r="BJ121" s="69"/>
      <c r="BK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U122" s="865"/>
      <c r="AV122" s="872"/>
      <c r="AW122" s="872"/>
      <c r="AX122" s="872"/>
      <c r="AY122" s="872"/>
      <c r="AZ122" s="872"/>
      <c r="BA122" s="872"/>
      <c r="BB122" s="872"/>
      <c r="BC122" s="872"/>
      <c r="BD122" s="862"/>
      <c r="BE122" s="61"/>
      <c r="BF122" s="61"/>
      <c r="BG122" s="61"/>
      <c r="BH122" s="69"/>
      <c r="BI122" s="61"/>
      <c r="BJ122" s="61"/>
      <c r="BK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U123" s="865"/>
      <c r="AV123" s="872"/>
      <c r="AW123" s="872"/>
      <c r="AX123" s="872"/>
      <c r="AY123" s="872"/>
      <c r="AZ123" s="872"/>
      <c r="BA123" s="872"/>
      <c r="BB123" s="872"/>
      <c r="BC123" s="872"/>
      <c r="BD123" s="862"/>
      <c r="BE123" s="61"/>
      <c r="BF123" s="61"/>
      <c r="BG123" s="61"/>
      <c r="BH123" s="69"/>
      <c r="BI123" s="61"/>
      <c r="BJ123" s="61"/>
      <c r="BK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U124" s="865"/>
      <c r="AV124" s="872"/>
      <c r="AW124" s="872"/>
      <c r="AX124" s="872"/>
      <c r="AY124" s="872"/>
      <c r="AZ124" s="872"/>
      <c r="BA124" s="872"/>
      <c r="BB124" s="872"/>
      <c r="BC124" s="872"/>
      <c r="BD124" s="862"/>
      <c r="BE124" s="61"/>
      <c r="BF124" s="61"/>
      <c r="BG124" s="61"/>
      <c r="BH124" s="69"/>
      <c r="BI124" s="61"/>
      <c r="BJ124" s="61"/>
      <c r="BK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BD125" s="277"/>
      <c r="BE125" s="61"/>
      <c r="BF125" s="61"/>
      <c r="BG125" s="61"/>
      <c r="BH125" s="69"/>
      <c r="BI125" s="61"/>
      <c r="BJ125" s="61"/>
      <c r="BK125" s="862"/>
      <c r="DN125" s="61"/>
      <c r="EE125" s="163"/>
    </row>
    <row r="126" customFormat="false" ht="10.1" hidden="false" customHeight="true" outlineLevel="0" collapsed="false">
      <c r="A126" s="870"/>
      <c r="B126" s="870"/>
      <c r="C126" s="287"/>
      <c r="D126" s="417"/>
      <c r="E126" s="267"/>
      <c r="H126" s="172"/>
      <c r="I126" s="174"/>
      <c r="J126" s="175"/>
      <c r="T126" s="360"/>
      <c r="AA126" s="173"/>
      <c r="AB126" s="378"/>
      <c r="AC126" s="437"/>
      <c r="AD126" s="437"/>
      <c r="AE126" s="865"/>
      <c r="AF126" s="865"/>
      <c r="AG126" s="865"/>
      <c r="AH126" s="865"/>
      <c r="AI126" s="865"/>
      <c r="AJ126" s="865"/>
      <c r="AK126" s="865"/>
      <c r="AL126" s="865"/>
      <c r="AM126" s="865"/>
      <c r="AN126" s="865"/>
      <c r="AU126" s="430"/>
      <c r="AV126" s="879"/>
      <c r="AW126" s="879"/>
      <c r="AX126" s="879"/>
      <c r="AY126" s="879"/>
      <c r="AZ126" s="879"/>
      <c r="BA126" s="879"/>
      <c r="BB126" s="879"/>
      <c r="BC126" s="879"/>
      <c r="BD126" s="258"/>
      <c r="BE126" s="61"/>
      <c r="BF126" s="61"/>
      <c r="BG126" s="61"/>
      <c r="BH126" s="69"/>
      <c r="BI126" s="61"/>
      <c r="BJ126" s="61"/>
      <c r="BK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0" t="n">
        <f aca="false">((M115+M116+M117)*4)/M123</f>
        <v>1</v>
      </c>
      <c r="N127" s="880" t="n">
        <f aca="false">((N115+N116+N117)*4)/N123</f>
        <v>1</v>
      </c>
      <c r="O127" s="880" t="n">
        <f aca="false">((O115+O116+O117)*4)/O123</f>
        <v>1</v>
      </c>
      <c r="P127" s="880" t="n">
        <f aca="false">((P115+P116+P117)*4)/P123</f>
        <v>1</v>
      </c>
      <c r="Q127" s="880" t="n">
        <f aca="false">((Q115+Q116+Q117)*4)/Q123</f>
        <v>1</v>
      </c>
      <c r="R127" s="880" t="n">
        <f aca="false">((R115+R116+R117)*4)/R123</f>
        <v>1</v>
      </c>
      <c r="S127" s="880" t="n">
        <f aca="false">((S115+S116+S117)*4)/S123</f>
        <v>1</v>
      </c>
      <c r="T127" s="881"/>
      <c r="U127" s="880" t="n">
        <f aca="false">((U115+U116+U117)*4)/U123</f>
        <v>1</v>
      </c>
      <c r="V127" s="880" t="n">
        <f aca="false">((V115+V116+V117)*4)/V123</f>
        <v>1</v>
      </c>
      <c r="W127" s="880" t="n">
        <f aca="false">((W115+W116+W117)*4)/W123</f>
        <v>1</v>
      </c>
      <c r="X127" s="880" t="n">
        <f aca="false">((X115+X116+X117)*4)/X123</f>
        <v>1</v>
      </c>
      <c r="Y127" s="880" t="n">
        <f aca="false">((Y115+Y116+Y117)*4)/Y123</f>
        <v>1</v>
      </c>
      <c r="Z127" s="880" t="n">
        <f aca="false">((Z115+Z116+Z117)*4)/Z123</f>
        <v>1</v>
      </c>
      <c r="AA127" s="880" t="n">
        <f aca="false">((AA115+AA116+AA117)*4)/AA123</f>
        <v>1</v>
      </c>
      <c r="AB127" s="378"/>
      <c r="AC127" s="437"/>
      <c r="AD127" s="437"/>
      <c r="AE127" s="865"/>
      <c r="AF127" s="865"/>
      <c r="AG127" s="865"/>
      <c r="AH127" s="865"/>
      <c r="AI127" s="865"/>
      <c r="AJ127" s="865"/>
      <c r="AK127" s="865"/>
      <c r="AL127" s="865"/>
      <c r="AM127" s="865"/>
      <c r="AN127" s="865"/>
      <c r="BD127" s="277"/>
      <c r="BE127" s="61"/>
      <c r="BF127" s="61"/>
      <c r="BG127" s="61"/>
      <c r="BH127" s="69"/>
      <c r="BI127" s="61"/>
      <c r="BJ127" s="61"/>
      <c r="BK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4:B25 B114:B115 B22:D23 B26:C113 B116:D1048576 C115:D115 C25:D25 C1:C21 D1:D20 D24 D26:D114">
    <cfRule type="cellIs" priority="2" operator="equal" aboveAverage="0" equalAverage="0" bottom="0" percent="0" rank="0" text="" dxfId="1">
      <formula>0</formula>
    </cfRule>
  </conditionalFormatting>
  <conditionalFormatting sqref="M24 O24:Q24 S24 U24:AA24">
    <cfRule type="expression" priority="3" aboveAverage="0" equalAverage="0" bottom="0" percent="0" rank="0" text="" dxfId="0">
      <formula>'January 1'!M112&lt;'Master Pay Period 1'!M112</formula>
    </cfRule>
    <cfRule type="expression" priority="4" aboveAverage="0" equalAverage="0" bottom="0" percent="0" rank="0" text="" dxfId="1">
      <formula>'January 1'!M112&gt;'Master Pay Period 1'!M112</formula>
    </cfRule>
  </conditionalFormatting>
  <conditionalFormatting sqref="M26">
    <cfRule type="expression" priority="5" aboveAverage="0" equalAverage="0" bottom="0" percent="0" rank="0" text="" dxfId="0">
      <formula>(OR(M37="H",M37="V",M37="S"))</formula>
    </cfRule>
    <cfRule type="expression" priority="6"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7" operator="greaterThan" aboveAverage="0" equalAverage="0" bottom="0" percent="0" rank="0" text="" dxfId="0">
      <formula>0</formula>
    </cfRule>
    <cfRule type="cellIs" priority="8" operator="between" aboveAverage="0" equalAverage="0" bottom="0" percent="0" rank="0" text="" dxfId="1">
      <formula>"A"</formula>
      <formula>"Z"</formula>
    </cfRule>
    <cfRule type="cellIs" priority="9" operator="equal" aboveAverage="0" equalAverage="0" bottom="0" percent="0" rank="0" text="" dxfId="2">
      <formula>0</formula>
    </cfRule>
  </conditionalFormatting>
  <conditionalFormatting sqref="M28:S28 M31:S31 BE38:BG38 BE41:BG41 M70:S70 BE80:BG80 M62:S62 BE72:BG72 M65:S65 BE75:BG75 M77:S77 BE87:BG87 M102:AA102 T103:T105">
    <cfRule type="cellIs" priority="10" operator="equal" aboveAverage="0" equalAverage="0" bottom="0" percent="0" rank="0" text="" dxfId="8">
      <formula>1</formula>
    </cfRule>
  </conditionalFormatting>
  <conditionalFormatting sqref="N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11" aboveAverage="0" equalAverage="0" bottom="0" percent="0" rank="0" text="" dxfId="0">
      <formula>(OR(M37="H",M37="V",M37="S"))</formula>
    </cfRule>
    <cfRule type="expression" priority="12" aboveAverage="0" equalAverage="0" bottom="0" percent="0" rank="0" text="" dxfId="1">
      <formula>M37&gt;0</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3" operator="greaterThan" aboveAverage="0" equalAverage="0" bottom="0" percent="0" rank="0" text="" dxfId="3">
      <formula>0</formula>
    </cfRule>
    <cfRule type="cellIs" priority="14" operator="between" aboveAverage="0" equalAverage="0" bottom="0" percent="0" rank="0" text="" dxfId="4">
      <formula>"A"</formula>
      <formula>"Z"</formula>
    </cfRule>
    <cfRule type="cellIs" priority="15"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6" operator="greaterThan" aboveAverage="0" equalAverage="0" bottom="0" percent="0" rank="0" text="" dxfId="6">
      <formula>0</formula>
    </cfRule>
    <cfRule type="cellIs" priority="17" operator="between" aboveAverage="0" equalAverage="0" bottom="0" percent="0" rank="0" text="" dxfId="7">
      <formula>"A"</formula>
      <formula>"Z"</formula>
    </cfRule>
    <cfRule type="cellIs" priority="18" operator="equal" aboveAverage="0" equalAverage="0" bottom="0" percent="0" rank="0" text="" dxfId="8">
      <formula>0</formula>
    </cfRule>
  </conditionalFormatting>
  <conditionalFormatting sqref="M110:S110 U110:AA110">
    <cfRule type="expression" priority="19" aboveAverage="0" equalAverage="0" bottom="0" percent="0" rank="0" text="" dxfId="5">
      <formula>'January 1'!M115&lt;'Master Pay Period 1'!M115</formula>
    </cfRule>
    <cfRule type="expression" priority="20" aboveAverage="0" equalAverage="0" bottom="0" percent="0" rank="0" text="" dxfId="6">
      <formula>'January 1'!M115&gt;'Master Pay Period 1'!M115</formula>
    </cfRule>
  </conditionalFormatting>
  <conditionalFormatting sqref="N24">
    <cfRule type="expression" priority="21" aboveAverage="0" equalAverage="0" bottom="0" percent="0" rank="0" text="" dxfId="0">
      <formula>'January 1'!N112&lt;'Master Pay Period 1'!N112</formula>
    </cfRule>
    <cfRule type="expression" priority="22" aboveAverage="0" equalAverage="0" bottom="0" percent="0" rank="0" text="" dxfId="1">
      <formula>'January 1'!N112&gt;'Master Pay Period 1'!N112</formula>
    </cfRule>
  </conditionalFormatting>
  <conditionalFormatting sqref="R24">
    <cfRule type="expression" priority="23" aboveAverage="0" equalAverage="0" bottom="0" percent="0" rank="0" text="" dxfId="0">
      <formula>'January 1'!R112&lt;'Master Pay Period 1'!R112</formula>
    </cfRule>
    <cfRule type="expression" priority="24" aboveAverage="0" equalAverage="0" bottom="0" percent="0" rank="0" text="" dxfId="1">
      <formula>'January 1'!R112&gt;'Master Pay Period 1'!R112</formula>
    </cfRule>
  </conditionalFormatting>
  <conditionalFormatting sqref="S26 S29 S32 S34 S36 S38 S40 S42 S44 S46 S48 S50 S52 S54 S56 S58 S60 S63 S66 S68 S71 S73 S75 S78 S80 S82 S84 S86 S88 S90 S92 S94 S96 S98 S100 S103 S105">
    <cfRule type="expression" priority="25" aboveAverage="0" equalAverage="0" bottom="0" percent="0" rank="0" text="" dxfId="0">
      <formula>(OR(S37="H",S37="V",S37="S"))</formula>
    </cfRule>
    <cfRule type="expression" priority="26" aboveAverage="0" equalAverage="0" bottom="0" percent="0" rank="0" text="" dxfId="1">
      <formula>S37&gt;0</formula>
    </cfRule>
  </conditionalFormatting>
  <conditionalFormatting sqref="T25">
    <cfRule type="cellIs" priority="27" operator="equal" aboveAverage="0" equalAverage="0" bottom="0" percent="0" rank="0" text="" dxfId="21">
      <formula>1</formula>
    </cfRule>
  </conditionalFormatting>
  <conditionalFormatting sqref="T106">
    <cfRule type="cellIs" priority="28" operator="equal" aboveAverage="0" equalAverage="0" bottom="0" percent="0" rank="0" text="" dxfId="8">
      <formula>1</formula>
    </cfRule>
    <cfRule type="expression" priority="29"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30" aboveAverage="0" equalAverage="0" bottom="0" percent="0" rank="0" text="" dxfId="9">
      <formula>(OR(AA116="V",AA116="H",AA116="S"))</formula>
    </cfRule>
    <cfRule type="expression" priority="31" aboveAverage="0" equalAverage="0" bottom="0" percent="0" rank="0" text="" dxfId="10">
      <formula>AA116&gt;0</formula>
    </cfRule>
  </conditionalFormatting>
  <conditionalFormatting sqref="U28:AA28 U31:AA31 U70:AB70 U62:AB62 U65:AB65 U77:AB77 BE112:BG112 AB36:AB61 AB63:AB69 AB71:AB111 AC38:AD38 AC80:AD80 AC75:AD75 AC112:AD112">
    <cfRule type="cellIs" priority="32" operator="equal" aboveAverage="0" equalAverage="0" bottom="0" percent="0" rank="0" text="" dxfId="26">
      <formula>1</formula>
    </cfRule>
  </conditionalFormatting>
  <conditionalFormatting sqref="U105">
    <cfRule type="expression" priority="33" aboveAverage="0" equalAverage="0" bottom="0" percent="0" rank="0" text="" dxfId="9">
      <formula>(OR(U116="V",U116="H",U116="S"))</formula>
    </cfRule>
    <cfRule type="expression" priority="34" aboveAverage="0" equalAverage="0" bottom="0" percent="0" rank="0" text="" dxfId="10">
      <formula>U116&gt;0</formula>
    </cfRule>
  </conditionalFormatting>
  <conditionalFormatting sqref="AC36:AD36 BE36:BG36 BE39:BG39">
    <cfRule type="expression" priority="35" aboveAverage="0" equalAverage="0" bottom="0" percent="0" rank="0" text="" dxfId="5">
      <formula>AN37=1</formula>
    </cfRule>
    <cfRule type="expression" priority="36" aboveAverage="0" equalAverage="0" bottom="0" percent="0" rank="0" text="" dxfId="6">
      <formula>AN37=1</formula>
    </cfRule>
  </conditionalFormatting>
  <conditionalFormatting sqref="AC40:AD40 BE37:BG37 BE40:BG40">
    <cfRule type="cellIs" priority="37" operator="equal" aboveAverage="0" equalAverage="0" bottom="0" percent="0" rank="0" text="" dxfId="60">
      <formula>1</formula>
    </cfRule>
    <cfRule type="cellIs" priority="38" operator="equal" aboveAverage="0" equalAverage="0" bottom="0" percent="0" rank="0" text="" dxfId="61">
      <formula>"V"</formula>
    </cfRule>
    <cfRule type="cellIs" priority="39" operator="equal" aboveAverage="0" equalAverage="0" bottom="0" percent="0" rank="0" text="" dxfId="62">
      <formula>"H"</formula>
    </cfRule>
  </conditionalFormatting>
  <conditionalFormatting sqref="AC42 BE42">
    <cfRule type="expression" priority="40" aboveAverage="0" equalAverage="0" bottom="0" percent="0" rank="0" text="" dxfId="7">
      <formula>N43=1</formula>
    </cfRule>
  </conditionalFormatting>
  <conditionalFormatting sqref="AC44 BE44:BF44">
    <cfRule type="expression" priority="41" aboveAverage="0" equalAverage="0" bottom="0" percent="0" rank="0" text="" dxfId="8">
      <formula>N45=1</formula>
    </cfRule>
  </conditionalFormatting>
  <conditionalFormatting sqref="AC46:AD46 AC48:AD48 AC50:AD50 AC52:AD52 AC54:AD54 AC56:AD56 AC58:AD58 AC60:AD60 AC62:AD62 AC66:AD66 AC68:AD68">
    <cfRule type="expression" priority="42" aboveAverage="0" equalAverage="0" bottom="0" percent="0" rank="0" text="" dxfId="9">
      <formula>AQ69=1</formula>
    </cfRule>
  </conditionalFormatting>
  <conditionalFormatting sqref="AC63:AD63 AC65:AD65">
    <cfRule type="cellIs" priority="43" operator="equal" aboveAverage="0" equalAverage="0" bottom="0" percent="0" rank="0" text="" dxfId="10">
      <formula>1</formula>
    </cfRule>
    <cfRule type="cellIs" priority="44" operator="equal" aboveAverage="0" equalAverage="0" bottom="0" percent="0" rank="0" text="" dxfId="11">
      <formula>"V"</formula>
    </cfRule>
    <cfRule type="cellIs" priority="45" operator="equal" aboveAverage="0" equalAverage="0" bottom="0" percent="0" rank="0" text="" dxfId="12">
      <formula>"H"</formula>
    </cfRule>
  </conditionalFormatting>
  <conditionalFormatting sqref="AC70:AD70">
    <cfRule type="expression" priority="46" aboveAverage="0" equalAverage="0" bottom="0" percent="0" rank="0" text="" dxfId="13">
      <formula>M71=1</formula>
    </cfRule>
  </conditionalFormatting>
  <conditionalFormatting sqref="AC71 AC77:AD77 AC82:AD82 AC84:AD84 AC86:AD86 AC103:AD103 AD107 AC111:AD111 AD105">
    <cfRule type="cellIs" priority="47" operator="equal" aboveAverage="0" equalAverage="0" bottom="0" percent="0" rank="0" text="" dxfId="14">
      <formula>1</formula>
    </cfRule>
    <cfRule type="cellIs" priority="48" operator="equal" aboveAverage="0" equalAverage="0" bottom="0" percent="0" rank="0" text="" dxfId="15">
      <formula>"V"</formula>
    </cfRule>
    <cfRule type="cellIs" priority="49" operator="equal" aboveAverage="0" equalAverage="0" bottom="0" percent="0" rank="0" text="" dxfId="16">
      <formula>"H"</formula>
    </cfRule>
  </conditionalFormatting>
  <conditionalFormatting sqref="AC73:AD73 AC78:AD78">
    <cfRule type="expression" priority="50"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51" aboveAverage="0" equalAverage="0" bottom="0" percent="0" rank="0" text="" dxfId="18">
      <formula>AQ116=1</formula>
    </cfRule>
  </conditionalFormatting>
  <conditionalFormatting sqref="AC109:AD109 AC105">
    <cfRule type="cellIs" priority="52" operator="equal" aboveAverage="0" equalAverage="0" bottom="0" percent="0" rank="0" text="" dxfId="19">
      <formula>1</formula>
    </cfRule>
    <cfRule type="cellIs" priority="53" operator="equal" aboveAverage="0" equalAverage="0" bottom="0" percent="0" rank="0" text="" dxfId="20">
      <formula>"V"</formula>
    </cfRule>
    <cfRule type="cellIs" priority="54"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55" operator="equal" aboveAverage="0" equalAverage="0" bottom="0" percent="0" rank="0" text="" dxfId="22">
      <formula>1</formula>
    </cfRule>
    <cfRule type="cellIs" priority="56" operator="equal" aboveAverage="0" equalAverage="0" bottom="0" percent="0" rank="0" text="" dxfId="23">
      <formula>"V"</formula>
    </cfRule>
    <cfRule type="cellIs" priority="57" operator="equal" aboveAverage="0" equalAverage="0" bottom="0" percent="0" rank="0" text="" dxfId="24">
      <formula>"H"</formula>
    </cfRule>
  </conditionalFormatting>
  <conditionalFormatting sqref="AD42 BF42:BG42">
    <cfRule type="expression" priority="58" aboveAverage="0" equalAverage="0" bottom="0" percent="0" rank="0" text="" dxfId="25">
      <formula>M42=1</formula>
    </cfRule>
    <cfRule type="cellIs" priority="59" operator="equal" aboveAverage="0" equalAverage="0" bottom="0" percent="0" rank="0" text="" dxfId="26">
      <formula>"V"</formula>
    </cfRule>
    <cfRule type="cellIs" priority="60" operator="equal" aboveAverage="0" equalAverage="0" bottom="0" percent="0" rank="0" text="" dxfId="27">
      <formula>"H"</formula>
    </cfRule>
  </conditionalFormatting>
  <conditionalFormatting sqref="AD44 BG44">
    <cfRule type="expression" priority="61" aboveAverage="0" equalAverage="0" bottom="0" percent="0" rank="0" text="" dxfId="28">
      <formula>M45=1</formula>
    </cfRule>
  </conditionalFormatting>
  <conditionalFormatting sqref="AD71 BE47:BF47 BF49 BE51 BE55 BE59:BF59 BF61 BE63:BF63 BE67:BF67 BE71:BF71">
    <cfRule type="cellIs" priority="62" operator="equal" aboveAverage="0" equalAverage="0" bottom="0" percent="0" rank="0" text="" dxfId="29">
      <formula>1</formula>
    </cfRule>
    <cfRule type="cellIs" priority="63" operator="equal" aboveAverage="0" equalAverage="0" bottom="0" percent="0" rank="0" text="" dxfId="30">
      <formula>"V"</formula>
    </cfRule>
    <cfRule type="cellIs" priority="64"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65" operator="equal" aboveAverage="0" equalAverage="0" bottom="0" percent="0" rank="0" text="" dxfId="32">
      <formula>1</formula>
    </cfRule>
    <cfRule type="cellIs" priority="66" operator="equal" aboveAverage="0" equalAverage="0" bottom="0" percent="0" rank="0" text="" dxfId="33">
      <formula>"V"</formula>
    </cfRule>
    <cfRule type="cellIs" priority="67"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68" aboveAverage="0" equalAverage="0" bottom="0" percent="0" rank="0" text="" dxfId="35">
      <formula>BG71=1</formula>
    </cfRule>
  </conditionalFormatting>
  <conditionalFormatting sqref="BE73:BG73 BE76:BG76 BE78:BG78 BE81:BG81 BE83:BG83 BE85:BG85">
    <cfRule type="expression" priority="69" aboveAverage="0" equalAverage="0" bottom="0" percent="0" rank="0" text="" dxfId="36">
      <formula>BG86=1</formula>
    </cfRule>
  </conditionalFormatting>
  <conditionalFormatting sqref="BE74:BG74 BE77:BG77 BE79:BG79 BE82:BG82 BE84:BG84 BE86:BG86">
    <cfRule type="cellIs" priority="70" operator="equal" aboveAverage="0" equalAverage="0" bottom="0" percent="0" rank="0" text="" dxfId="37">
      <formula>1</formula>
    </cfRule>
    <cfRule type="cellIs" priority="71" operator="equal" aboveAverage="0" equalAverage="0" bottom="0" percent="0" rank="0" text="" dxfId="38">
      <formula>"V"</formula>
    </cfRule>
    <cfRule type="cellIs" priority="72"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73" aboveAverage="0" equalAverage="0" bottom="0" percent="0" rank="0" text="" dxfId="40">
      <formula>BG116=1</formula>
    </cfRule>
  </conditionalFormatting>
  <conditionalFormatting sqref="BG45">
    <cfRule type="cellIs" priority="74" operator="equal" aboveAverage="0" equalAverage="0" bottom="0" percent="0" rank="0" text="" dxfId="41">
      <formula>1</formula>
    </cfRule>
    <cfRule type="cellIs" priority="75" operator="equal" aboveAverage="0" equalAverage="0" bottom="0" percent="0" rank="0" text="" dxfId="42">
      <formula>"V"</formula>
    </cfRule>
    <cfRule type="cellIs" priority="76"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1"/>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H1" s="171"/>
      <c r="BK1" s="177"/>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H2" s="171"/>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H3" s="171"/>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H4" s="171"/>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H5" s="171"/>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71"/>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2'!F17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177"/>
      <c r="DN17" s="61"/>
    </row>
    <row r="18" customFormat="false" ht="10.1" hidden="false" customHeight="true" outlineLevel="0" collapsed="false">
      <c r="A18" s="0"/>
      <c r="B18" s="232"/>
      <c r="C18" s="232"/>
      <c r="D18" s="0"/>
      <c r="E18" s="0"/>
      <c r="F18" s="246" t="n">
        <f aca="false">'Master Pay Period 2'!F18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9"/>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2'!F19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Calendar!A8</f>
        <v>2</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9"/>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Calendar!A9</f>
        <v>January</v>
      </c>
      <c r="N22" s="459" t="n">
        <f aca="false">Calendar!B9</f>
        <v>0</v>
      </c>
      <c r="O22" s="459" t="n">
        <f aca="false">Calendar!C9</f>
        <v>0</v>
      </c>
      <c r="P22" s="459" t="n">
        <f aca="false">Calendar!D9</f>
        <v>0</v>
      </c>
      <c r="Q22" s="459" t="n">
        <f aca="false">Calendar!E9</f>
        <v>0</v>
      </c>
      <c r="R22" s="459" t="n">
        <f aca="false">Calendar!F9</f>
        <v>0</v>
      </c>
      <c r="S22" s="459" t="n">
        <f aca="false">Calendar!G9</f>
        <v>0</v>
      </c>
      <c r="T22" s="35" t="n">
        <f aca="false">Calendar!H9</f>
        <v>2019</v>
      </c>
      <c r="U22" s="459" t="n">
        <f aca="false">Calendar!I9</f>
        <v>0</v>
      </c>
      <c r="V22" s="459" t="n">
        <f aca="false">Calendar!J9</f>
        <v>0</v>
      </c>
      <c r="W22" s="459" t="n">
        <f aca="false">Calendar!K9</f>
        <v>0</v>
      </c>
      <c r="X22" s="459" t="n">
        <f aca="false">Calendar!L9</f>
        <v>0</v>
      </c>
      <c r="Y22" s="459" t="n">
        <f aca="false">Calendar!M9</f>
        <v>0</v>
      </c>
      <c r="Z22" s="459" t="n">
        <f aca="false">Calendar!N9</f>
        <v>0</v>
      </c>
      <c r="AA22" s="459" t="n">
        <f aca="false">Calendar!O9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Calendar!A10</f>
        <v>13</v>
      </c>
      <c r="N23" s="37" t="n">
        <f aca="false">Calendar!B10</f>
        <v>14</v>
      </c>
      <c r="O23" s="37" t="n">
        <f aca="false">Calendar!C10</f>
        <v>15</v>
      </c>
      <c r="P23" s="37" t="n">
        <f aca="false">Calendar!D10</f>
        <v>16</v>
      </c>
      <c r="Q23" s="37" t="n">
        <f aca="false">Calendar!E10</f>
        <v>17</v>
      </c>
      <c r="R23" s="37" t="n">
        <f aca="false">Calendar!F10</f>
        <v>18</v>
      </c>
      <c r="S23" s="37" t="n">
        <f aca="false">Calendar!G10</f>
        <v>19</v>
      </c>
      <c r="T23" s="49"/>
      <c r="U23" s="37" t="n">
        <f aca="false">Calendar!I10</f>
        <v>20</v>
      </c>
      <c r="V23" s="37" t="n">
        <f aca="false">Calendar!J10</f>
        <v>21</v>
      </c>
      <c r="W23" s="37" t="n">
        <f aca="false">Calendar!K10</f>
        <v>22</v>
      </c>
      <c r="X23" s="37" t="n">
        <f aca="false">Calendar!L10</f>
        <v>23</v>
      </c>
      <c r="Y23" s="37" t="n">
        <f aca="false">Calendar!M10</f>
        <v>24</v>
      </c>
      <c r="Z23" s="37" t="n">
        <f aca="false">Calendar!N10</f>
        <v>25</v>
      </c>
      <c r="AA23" s="37" t="n">
        <f aca="false">Calendar!O10</f>
        <v>26</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H31" s="162"/>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467"/>
      <c r="BF32" s="467"/>
      <c r="BG32" s="467"/>
      <c r="BH32" s="162"/>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337"/>
      <c r="BF33" s="337"/>
      <c r="BG33" s="337"/>
      <c r="BH33" s="162"/>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337"/>
      <c r="BF34" s="337"/>
      <c r="BG34" s="337"/>
      <c r="BH34" s="162"/>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177"/>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177"/>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177"/>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177"/>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177"/>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177"/>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177"/>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177"/>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177"/>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177"/>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177"/>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177"/>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177"/>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177"/>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177"/>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177"/>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177"/>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177"/>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177"/>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177"/>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177"/>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177"/>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177"/>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177"/>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177"/>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177"/>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177"/>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177"/>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177"/>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U65" s="434"/>
      <c r="AV65" s="882"/>
      <c r="AW65" s="882"/>
      <c r="AX65" s="882"/>
      <c r="AY65" s="882"/>
      <c r="AZ65" s="882"/>
      <c r="BA65" s="882"/>
      <c r="BB65" s="882"/>
      <c r="BC65" s="882"/>
      <c r="BD65" s="177"/>
      <c r="BE65" s="289"/>
      <c r="BF65" s="289"/>
      <c r="BG65" s="289"/>
      <c r="BH65" s="177"/>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177"/>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177"/>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177"/>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177"/>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177"/>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177"/>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177"/>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177"/>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177"/>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177"/>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177"/>
      <c r="BI76" s="307"/>
      <c r="BJ76" s="307"/>
      <c r="BK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U77" s="434"/>
      <c r="AV77" s="882"/>
      <c r="AW77" s="882"/>
      <c r="AX77" s="882"/>
      <c r="AY77" s="882"/>
      <c r="AZ77" s="882"/>
      <c r="BA77" s="882"/>
      <c r="BB77" s="882"/>
      <c r="BC77" s="882"/>
      <c r="BD77" s="177"/>
      <c r="BE77" s="465"/>
      <c r="BF77" s="465"/>
      <c r="BG77" s="465"/>
      <c r="BH77" s="177"/>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177"/>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177"/>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177"/>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177"/>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177"/>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177"/>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177"/>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177"/>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177"/>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177"/>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177"/>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2'!M89</f>
        <v>1</v>
      </c>
      <c r="N89" s="464" t="n">
        <f aca="false">'Master Pay Period 2'!N89</f>
        <v>0</v>
      </c>
      <c r="O89" s="464" t="n">
        <f aca="false">'Master Pay Period 2'!O89</f>
        <v>0</v>
      </c>
      <c r="P89" s="464"/>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177"/>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177"/>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177"/>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177"/>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177"/>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177"/>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177"/>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177"/>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177"/>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177"/>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177"/>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177"/>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177"/>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882"/>
      <c r="AW102" s="882"/>
      <c r="AX102" s="882"/>
      <c r="AY102" s="882"/>
      <c r="AZ102" s="882"/>
      <c r="BA102" s="882"/>
      <c r="BB102" s="882"/>
      <c r="BC102" s="882"/>
      <c r="BD102" s="177"/>
      <c r="BE102" s="289"/>
      <c r="BF102" s="289"/>
      <c r="BG102" s="289"/>
      <c r="BH102" s="177"/>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177"/>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177"/>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177"/>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177"/>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2</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177"/>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str">
        <f aca="false">M22</f>
        <v>January</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177"/>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13</v>
      </c>
      <c r="N109" s="37" t="n">
        <f aca="false">N23</f>
        <v>14</v>
      </c>
      <c r="O109" s="37" t="n">
        <f aca="false">O23</f>
        <v>15</v>
      </c>
      <c r="P109" s="37" t="n">
        <f aca="false">P23</f>
        <v>16</v>
      </c>
      <c r="Q109" s="37" t="n">
        <f aca="false">Q23</f>
        <v>17</v>
      </c>
      <c r="R109" s="37" t="n">
        <f aca="false">R23</f>
        <v>18</v>
      </c>
      <c r="S109" s="37" t="n">
        <f aca="false">S23</f>
        <v>19</v>
      </c>
      <c r="T109" s="0"/>
      <c r="U109" s="37" t="n">
        <f aca="false">U23</f>
        <v>20</v>
      </c>
      <c r="V109" s="37" t="n">
        <f aca="false">V23</f>
        <v>21</v>
      </c>
      <c r="W109" s="37" t="n">
        <f aca="false">W23</f>
        <v>22</v>
      </c>
      <c r="X109" s="37" t="n">
        <f aca="false">X23</f>
        <v>23</v>
      </c>
      <c r="Y109" s="37" t="n">
        <f aca="false">Y23</f>
        <v>24</v>
      </c>
      <c r="Z109" s="37" t="n">
        <f aca="false">Z23</f>
        <v>25</v>
      </c>
      <c r="AA109" s="37" t="n">
        <f aca="false">AA23</f>
        <v>26</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177"/>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177"/>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177"/>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162"/>
      <c r="BI112" s="162"/>
      <c r="BJ112" s="162"/>
      <c r="BK112" s="177"/>
      <c r="DN112" s="162"/>
    </row>
    <row r="113" customFormat="false" ht="14.4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307"/>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307"/>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307"/>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6"/>
      <c r="BF117" s="268"/>
      <c r="BG117" s="268"/>
      <c r="BH117" s="162"/>
      <c r="BI117" s="467"/>
      <c r="BJ117" s="467"/>
      <c r="BK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162"/>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162"/>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162"/>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9"/>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9"/>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9"/>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9"/>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9"/>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9"/>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D19 B20 B24:B25 B114:B115 B22:D23 B26:C113 B116:D1048576 C115:D115 C20:C21 C25:D25 D20 D24 D26:D114">
    <cfRule type="cellIs" priority="2" operator="equal" aboveAverage="0" equalAverage="0" bottom="0" percent="0" rank="0" text="" dxfId="1">
      <formula>0</formula>
    </cfRule>
  </conditionalFormatting>
  <conditionalFormatting sqref="M24:Q24 S24 U24:AA24">
    <cfRule type="expression" priority="3" aboveAverage="0" equalAverage="0" bottom="0" percent="0" rank="0" text="" dxfId="0">
      <formula>'Master Pay Period 2'!M112&lt;'Master Pay Period 2'!M112</formula>
    </cfRule>
    <cfRule type="expression" priority="4"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5" aboveAverage="0" equalAverage="0" bottom="0" percent="0" rank="0" text="" dxfId="0">
      <formula>(OR(M37="H",M37="S",M37="V"))</formula>
    </cfRule>
    <cfRule type="expression" priority="6"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110:S110 U110:AA110">
    <cfRule type="expression" priority="10" aboveAverage="0" equalAverage="0" bottom="0" percent="0" rank="0" text="" dxfId="5">
      <formula>'Master Pay Period 2'!M115&lt;'Master Pay Period 2'!M115</formula>
    </cfRule>
    <cfRule type="expression" priority="11" aboveAverage="0" equalAverage="0" bottom="0" percent="0" rank="0" text="" dxfId="6">
      <formula>'Master Pay Period 2'!M115&gt;'Master Pay Period 2'!M115</formula>
    </cfRule>
  </conditionalFormatting>
  <conditionalFormatting sqref="R24">
    <cfRule type="expression" priority="12" aboveAverage="0" equalAverage="0" bottom="0" percent="0" rank="0" text="" dxfId="0">
      <formula>'January 2'!R112&lt;'Master Pay Period 2'!R112</formula>
    </cfRule>
    <cfRule type="expression" priority="13" aboveAverage="0" equalAverage="0" bottom="0" percent="0" rank="0" text="" dxfId="1">
      <formula>'January 2'!R112&gt;'Master Pay Period 2'!R112</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4" aboveAverage="0" equalAverage="0" bottom="0" percent="0" rank="0" text="" dxfId="0">
      <formula>(OR(AA37="H",AA37="S",AA37="V"))</formula>
    </cfRule>
    <cfRule type="expression" priority="15" aboveAverage="0" equalAverage="0" bottom="0" percent="0" rank="0" text="" dxfId="1">
      <formula>AA37&gt;0</formula>
    </cfRule>
  </conditionalFormatting>
  <conditionalFormatting sqref="AB36:AB111 AC38:AD38 AC80:AD80 AC75:AD75 AC112:AD112 BE112:BG112">
    <cfRule type="cellIs" priority="16" operator="equal" aboveAverage="0" equalAverage="0" bottom="0" percent="0" rank="0" text="" dxfId="26">
      <formula>1</formula>
    </cfRule>
  </conditionalFormatting>
  <conditionalFormatting sqref="AC36:AD36 BE36:BG36 BE39:BG39">
    <cfRule type="expression" priority="17" aboveAverage="0" equalAverage="0" bottom="0" percent="0" rank="0" text="" dxfId="5">
      <formula>AN37=1</formula>
    </cfRule>
    <cfRule type="expression" priority="18" aboveAverage="0" equalAverage="0" bottom="0" percent="0" rank="0" text="" dxfId="6">
      <formula>AN37=1</formula>
    </cfRule>
  </conditionalFormatting>
  <conditionalFormatting sqref="AC40:AD40">
    <cfRule type="cellIs" priority="19" operator="equal" aboveAverage="0" equalAverage="0" bottom="0" percent="0" rank="0" text="" dxfId="60">
      <formula>1</formula>
    </cfRule>
    <cfRule type="cellIs" priority="20" operator="equal" aboveAverage="0" equalAverage="0" bottom="0" percent="0" rank="0" text="" dxfId="61">
      <formula>"V"</formula>
    </cfRule>
    <cfRule type="cellIs" priority="21" operator="equal" aboveAverage="0" equalAverage="0" bottom="0" percent="0" rank="0" text="" dxfId="62">
      <formula>"H"</formula>
    </cfRule>
  </conditionalFormatting>
  <conditionalFormatting sqref="AC42 BE42">
    <cfRule type="expression" priority="22" aboveAverage="0" equalAverage="0" bottom="0" percent="0" rank="0" text="" dxfId="7">
      <formula>N43=1</formula>
    </cfRule>
  </conditionalFormatting>
  <conditionalFormatting sqref="AC44 BE44:BF44">
    <cfRule type="expression" priority="23" aboveAverage="0" equalAverage="0" bottom="0" percent="0" rank="0" text="" dxfId="8">
      <formula>N45=1</formula>
    </cfRule>
  </conditionalFormatting>
  <conditionalFormatting sqref="AC46:AD46 AC48:AD48 AC50:AD50 AC52:AD52 AC54:AD54 AC56:AD56 AC58:AD58 AC60:AD60 AC62:AD62 AC66:AD66 AC68:AD68">
    <cfRule type="expression" priority="24" aboveAverage="0" equalAverage="0" bottom="0" percent="0" rank="0" text="" dxfId="9">
      <formula>AQ69=1</formula>
    </cfRule>
  </conditionalFormatting>
  <conditionalFormatting sqref="AC63:AD63 AC65:AD65">
    <cfRule type="cellIs" priority="25" operator="equal" aboveAverage="0" equalAverage="0" bottom="0" percent="0" rank="0" text="" dxfId="10">
      <formula>1</formula>
    </cfRule>
    <cfRule type="cellIs" priority="26" operator="equal" aboveAverage="0" equalAverage="0" bottom="0" percent="0" rank="0" text="" dxfId="11">
      <formula>"V"</formula>
    </cfRule>
    <cfRule type="cellIs" priority="27" operator="equal" aboveAverage="0" equalAverage="0" bottom="0" percent="0" rank="0" text="" dxfId="12">
      <formula>"H"</formula>
    </cfRule>
  </conditionalFormatting>
  <conditionalFormatting sqref="AC70:AD70">
    <cfRule type="expression" priority="28" aboveAverage="0" equalAverage="0" bottom="0" percent="0" rank="0" text="" dxfId="13">
      <formula>M71=1</formula>
    </cfRule>
  </conditionalFormatting>
  <conditionalFormatting sqref="AC71 AC77:AD77 AC82:AD82 AC84:AD84 AC86:AD86 AC103:AD103 AD107 AC111:AD111 AD105">
    <cfRule type="cellIs" priority="29" operator="equal" aboveAverage="0" equalAverage="0" bottom="0" percent="0" rank="0" text="" dxfId="14">
      <formula>1</formula>
    </cfRule>
    <cfRule type="cellIs" priority="30" operator="equal" aboveAverage="0" equalAverage="0" bottom="0" percent="0" rank="0" text="" dxfId="15">
      <formula>"V"</formula>
    </cfRule>
    <cfRule type="cellIs" priority="31" operator="equal" aboveAverage="0" equalAverage="0" bottom="0" percent="0" rank="0" text="" dxfId="16">
      <formula>"H"</formula>
    </cfRule>
  </conditionalFormatting>
  <conditionalFormatting sqref="AC73:AD73 AC78:AD78">
    <cfRule type="expression" priority="32"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3" aboveAverage="0" equalAverage="0" bottom="0" percent="0" rank="0" text="" dxfId="18">
      <formula>AQ116=1</formula>
    </cfRule>
  </conditionalFormatting>
  <conditionalFormatting sqref="AC109:AD109 AC105">
    <cfRule type="cellIs" priority="34" operator="equal" aboveAverage="0" equalAverage="0" bottom="0" percent="0" rank="0" text="" dxfId="19">
      <formula>1</formula>
    </cfRule>
    <cfRule type="cellIs" priority="35" operator="equal" aboveAverage="0" equalAverage="0" bottom="0" percent="0" rank="0" text="" dxfId="20">
      <formula>"V"</formula>
    </cfRule>
    <cfRule type="cellIs" priority="36"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37" operator="equal" aboveAverage="0" equalAverage="0" bottom="0" percent="0" rank="0" text="" dxfId="22">
      <formula>1</formula>
    </cfRule>
    <cfRule type="cellIs" priority="38" operator="equal" aboveAverage="0" equalAverage="0" bottom="0" percent="0" rank="0" text="" dxfId="23">
      <formula>"V"</formula>
    </cfRule>
    <cfRule type="cellIs" priority="39" operator="equal" aboveAverage="0" equalAverage="0" bottom="0" percent="0" rank="0" text="" dxfId="24">
      <formula>"H"</formula>
    </cfRule>
  </conditionalFormatting>
  <conditionalFormatting sqref="AD42 BF42:BG42">
    <cfRule type="expression" priority="40" aboveAverage="0" equalAverage="0" bottom="0" percent="0" rank="0" text="" dxfId="25">
      <formula>M42=1</formula>
    </cfRule>
    <cfRule type="cellIs" priority="41" operator="equal" aboveAverage="0" equalAverage="0" bottom="0" percent="0" rank="0" text="" dxfId="26">
      <formula>"V"</formula>
    </cfRule>
    <cfRule type="cellIs" priority="42" operator="equal" aboveAverage="0" equalAverage="0" bottom="0" percent="0" rank="0" text="" dxfId="27">
      <formula>"H"</formula>
    </cfRule>
  </conditionalFormatting>
  <conditionalFormatting sqref="AD44 BG44">
    <cfRule type="expression" priority="43" aboveAverage="0" equalAverage="0" bottom="0" percent="0" rank="0" text="" dxfId="28">
      <formula>M45=1</formula>
    </cfRule>
  </conditionalFormatting>
  <conditionalFormatting sqref="AD71 BF47 BF49 BE51 BE53 BE55 BF59 BF61 BE63 BE65 BE67 BF71">
    <cfRule type="cellIs" priority="44" operator="equal" aboveAverage="0" equalAverage="0" bottom="0" percent="0" rank="0" text="" dxfId="29">
      <formula>1</formula>
    </cfRule>
    <cfRule type="cellIs" priority="45" operator="equal" aboveAverage="0" equalAverage="0" bottom="0" percent="0" rank="0" text="" dxfId="30">
      <formula>"V"</formula>
    </cfRule>
    <cfRule type="cellIs" priority="46" operator="equal" aboveAverage="0" equalAverage="0" bottom="0" percent="0" rank="0" text="" dxfId="31">
      <formula>"H"</formula>
    </cfRule>
  </conditionalFormatting>
  <conditionalFormatting sqref="BE37:BG37 BE40:BG40 BE43:BG43 BE45:BF45 BE47 BG47 BE49 BG49 BF51:BG51 BF53:BG53 BF55:BG55 BE57:BG57 BE59 BG59 BE61 BG61 BF63:BG63 BF65:BG65 BF67:BG67 BE69:BG69 BE71 BG71">
    <cfRule type="cellIs" priority="47" operator="equal" aboveAverage="0" equalAverage="0" bottom="0" percent="0" rank="0" text="" dxfId="32">
      <formula>1</formula>
    </cfRule>
    <cfRule type="cellIs" priority="48" operator="equal" aboveAverage="0" equalAverage="0" bottom="0" percent="0" rank="0" text="" dxfId="33">
      <formula>"V"</formula>
    </cfRule>
    <cfRule type="cellIs" priority="49" operator="equal" aboveAverage="0" equalAverage="0" bottom="0" percent="0" rank="0" text="" dxfId="34">
      <formula>"H"</formula>
    </cfRule>
  </conditionalFormatting>
  <conditionalFormatting sqref="BE38:BG38 BE41:BG41 BE80:BG80 BE72:BG72 BE75:BG75 BE87:BG87">
    <cfRule type="cellIs" priority="50" operator="equal" aboveAverage="0" equalAverage="0" bottom="0" percent="0" rank="0" text="" dxfId="8">
      <formula>1</formula>
    </cfRule>
  </conditionalFormatting>
  <conditionalFormatting sqref="BE46:BG46 BE48:BG48 BE50:BG50 BE52:BG52 BE54:BG54 BE56:BG56 BE58:BG58 BE60:BG60 BE62:BG62 BE64:BG64 BE66:BG66 BE68:BG68 BE70:BG70">
    <cfRule type="expression" priority="51" aboveAverage="0" equalAverage="0" bottom="0" percent="0" rank="0" text="" dxfId="35">
      <formula>BG71=1</formula>
    </cfRule>
  </conditionalFormatting>
  <conditionalFormatting sqref="BE73:BG73 BE76:BG76 BE78:BG78 BE81:BG81 BE83:BG83 BE85:BG85">
    <cfRule type="expression" priority="52" aboveAverage="0" equalAverage="0" bottom="0" percent="0" rank="0" text="" dxfId="36">
      <formula>BG86=1</formula>
    </cfRule>
  </conditionalFormatting>
  <conditionalFormatting sqref="BE74:BG74 BE77:BG77 BE79:BG79 BE82:BG82 BE84:BG84 BE86:BG86">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56" aboveAverage="0" equalAverage="0" bottom="0" percent="0" rank="0" text="" dxfId="40">
      <formula>BG116=1</formula>
    </cfRule>
  </conditionalFormatting>
  <conditionalFormatting sqref="BG45">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1"/>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57" min="57" style="177" width="6.48"/>
    <col collapsed="false" customWidth="true" hidden="false" outlineLevel="0" max="58" min="58" style="177" width="5.66"/>
    <col collapsed="false" customWidth="true" hidden="false" outlineLevel="0" max="60" min="59" style="177" width="20.28"/>
    <col collapsed="false" customWidth="true" hidden="false" outlineLevel="0" max="62" min="61" style="177" width="6.48"/>
    <col collapsed="false" customWidth="true" hidden="false" outlineLevel="0" max="63" min="63" style="177" width="5.66"/>
    <col collapsed="false" customWidth="true" hidden="false" outlineLevel="0" max="64" min="64" style="177" width="20.28"/>
    <col collapsed="false" customWidth="true" hidden="false" outlineLevel="0" max="65" min="65" style="177" width="6.6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77"/>
      <c r="BF10" s="177"/>
      <c r="BG10" s="177"/>
      <c r="BH10" s="177"/>
      <c r="BI10" s="177"/>
      <c r="BJ10" s="177"/>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Calendar!A14</f>
        <v>3</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Calendar!A15</f>
        <v>0</v>
      </c>
      <c r="N22" s="459" t="n">
        <f aca="false">Calendar!B15</f>
        <v>0</v>
      </c>
      <c r="O22" s="459" t="n">
        <f aca="false">Calendar!C15</f>
        <v>0</v>
      </c>
      <c r="P22" s="459" t="n">
        <f aca="false">Calendar!D15</f>
        <v>0</v>
      </c>
      <c r="Q22" s="459" t="n">
        <f aca="false">Calendar!E15</f>
        <v>0</v>
      </c>
      <c r="R22" s="459" t="str">
        <f aca="false">Calendar!F15</f>
        <v>February</v>
      </c>
      <c r="S22" s="459" t="n">
        <f aca="false">Calendar!G15</f>
        <v>0</v>
      </c>
      <c r="T22" s="35" t="n">
        <f aca="false">Calendar!H15</f>
        <v>2019</v>
      </c>
      <c r="U22" s="459" t="n">
        <f aca="false">Calendar!I15</f>
        <v>0</v>
      </c>
      <c r="V22" s="459" t="n">
        <f aca="false">Calendar!J15</f>
        <v>0</v>
      </c>
      <c r="W22" s="459" t="n">
        <f aca="false">Calendar!K15</f>
        <v>0</v>
      </c>
      <c r="X22" s="459" t="n">
        <f aca="false">Calendar!L15</f>
        <v>0</v>
      </c>
      <c r="Y22" s="459" t="n">
        <f aca="false">Calendar!M15</f>
        <v>0</v>
      </c>
      <c r="Z22" s="459" t="n">
        <f aca="false">Calendar!N15</f>
        <v>0</v>
      </c>
      <c r="AA22" s="459" t="n">
        <f aca="false">Calendar!O15</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Calendar!A16</f>
        <v>27</v>
      </c>
      <c r="N23" s="37" t="n">
        <f aca="false">Calendar!B16</f>
        <v>28</v>
      </c>
      <c r="O23" s="37" t="n">
        <f aca="false">Calendar!C16</f>
        <v>29</v>
      </c>
      <c r="P23" s="37" t="n">
        <f aca="false">Calendar!D16</f>
        <v>30</v>
      </c>
      <c r="Q23" s="37" t="n">
        <f aca="false">Calendar!E16</f>
        <v>31</v>
      </c>
      <c r="R23" s="37" t="n">
        <f aca="false">Calendar!F16</f>
        <v>1</v>
      </c>
      <c r="S23" s="37" t="n">
        <f aca="false">Calendar!G16</f>
        <v>2</v>
      </c>
      <c r="T23" s="49"/>
      <c r="U23" s="37" t="n">
        <f aca="false">Calendar!I16</f>
        <v>3</v>
      </c>
      <c r="V23" s="37" t="n">
        <f aca="false">Calendar!J16</f>
        <v>4</v>
      </c>
      <c r="W23" s="37" t="n">
        <f aca="false">Calendar!K16</f>
        <v>5</v>
      </c>
      <c r="X23" s="37" t="n">
        <f aca="false">Calendar!L16</f>
        <v>6</v>
      </c>
      <c r="Y23" s="37" t="n">
        <f aca="false">Calendar!M16</f>
        <v>7</v>
      </c>
      <c r="Z23" s="37" t="n">
        <f aca="false">Calendar!N16</f>
        <v>8</v>
      </c>
      <c r="AA23" s="37" t="n">
        <f aca="false">Calendar!O16</f>
        <v>9</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U65" s="434"/>
      <c r="AV65" s="882"/>
      <c r="AW65" s="882"/>
      <c r="AX65" s="882"/>
      <c r="AY65" s="882"/>
      <c r="AZ65" s="882"/>
      <c r="BA65" s="882"/>
      <c r="BB65" s="882"/>
      <c r="BC65" s="882"/>
      <c r="BD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U77" s="434"/>
      <c r="AV77" s="882"/>
      <c r="AW77" s="882"/>
      <c r="AX77" s="882"/>
      <c r="AY77" s="882"/>
      <c r="AZ77" s="882"/>
      <c r="BA77" s="882"/>
      <c r="BB77" s="882"/>
      <c r="BC77" s="882"/>
      <c r="BD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U102" s="434"/>
      <c r="AV102" s="882"/>
      <c r="AW102" s="882"/>
      <c r="AX102" s="882"/>
      <c r="AY102" s="882"/>
      <c r="AZ102" s="882"/>
      <c r="BA102" s="882"/>
      <c r="BB102" s="882"/>
      <c r="BC102" s="882"/>
      <c r="BD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3</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n">
        <f aca="false">M22</f>
        <v>0</v>
      </c>
      <c r="N108" s="35" t="n">
        <f aca="false">N22</f>
        <v>0</v>
      </c>
      <c r="O108" s="35" t="n">
        <f aca="false">O22</f>
        <v>0</v>
      </c>
      <c r="P108" s="35" t="n">
        <f aca="false">P22</f>
        <v>0</v>
      </c>
      <c r="Q108" s="35" t="n">
        <f aca="false">Q22</f>
        <v>0</v>
      </c>
      <c r="R108" s="35" t="str">
        <f aca="false">R22</f>
        <v>February</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27</v>
      </c>
      <c r="N109" s="37" t="n">
        <f aca="false">N23</f>
        <v>28</v>
      </c>
      <c r="O109" s="37" t="n">
        <f aca="false">O23</f>
        <v>29</v>
      </c>
      <c r="P109" s="37" t="n">
        <f aca="false">P23</f>
        <v>30</v>
      </c>
      <c r="Q109" s="37" t="n">
        <f aca="false">Q23</f>
        <v>31</v>
      </c>
      <c r="R109" s="37" t="n">
        <f aca="false">R23</f>
        <v>1</v>
      </c>
      <c r="S109" s="37" t="n">
        <f aca="false">S23</f>
        <v>2</v>
      </c>
      <c r="T109" s="0"/>
      <c r="U109" s="37" t="n">
        <f aca="false">U23</f>
        <v>3</v>
      </c>
      <c r="V109" s="37" t="n">
        <f aca="false">V23</f>
        <v>4</v>
      </c>
      <c r="W109" s="37" t="n">
        <f aca="false">W23</f>
        <v>5</v>
      </c>
      <c r="X109" s="37" t="n">
        <f aca="false">X23</f>
        <v>6</v>
      </c>
      <c r="Y109" s="37" t="n">
        <f aca="false">Y23</f>
        <v>7</v>
      </c>
      <c r="Z109" s="37" t="n">
        <f aca="false">Z23</f>
        <v>8</v>
      </c>
      <c r="AA109" s="37" t="n">
        <f aca="false">AA23</f>
        <v>9</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D19 B20 B24:B25 B114:B115 B22:D23 B26:C113 B116:D1048576 C115:D115 C20:C21 C25:D25 D20 D24 D26:D114">
    <cfRule type="cellIs" priority="2" operator="equal" aboveAverage="0" equalAverage="0" bottom="0" percent="0" rank="0" text="" dxfId="1">
      <formula>0</formula>
    </cfRule>
  </conditionalFormatting>
  <conditionalFormatting sqref="M24:P24 R24:S24 U24:AA24">
    <cfRule type="expression" priority="3" aboveAverage="0" equalAverage="0" bottom="0" percent="0" rank="0" text="" dxfId="0">
      <formula>'Master Pay Period 3'!M112&lt;'Master Pay Period 3'!M112</formula>
    </cfRule>
    <cfRule type="expression" priority="4" aboveAverage="0" equalAverage="0" bottom="0" percent="0" rank="0" text="" dxfId="1">
      <formula>'Master Pay Period 3'!M112&gt;'Master Pay Period 3'!M112</formula>
    </cfRule>
  </conditionalFormatting>
  <conditionalFormatting sqref="M26:S26 U26:Z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5" aboveAverage="0" equalAverage="0" bottom="0" percent="0" rank="0" text="" dxfId="0">
      <formula>(OR(AA71="H",AA71="S",AA71="V"))</formula>
    </cfRule>
    <cfRule type="expression" priority="6"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0"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1" operator="greaterThan" aboveAverage="0" equalAverage="0" bottom="0" percent="0" rank="0" text="" dxfId="5">
      <formula>0</formula>
    </cfRule>
    <cfRule type="cellIs" priority="12" operator="between" aboveAverage="0" equalAverage="0" bottom="0" percent="0" rank="0" text="" dxfId="6">
      <formula>"A"</formula>
      <formula>"Z"</formula>
    </cfRule>
    <cfRule type="cellIs" priority="13" operator="equal" aboveAverage="0" equalAverage="0" bottom="0" percent="0" rank="0" text="" dxfId="7">
      <formula>0</formula>
    </cfRule>
  </conditionalFormatting>
  <conditionalFormatting sqref="M63:S63 U63:AA63 M66:S66 U66:AA66 M68:S68 U68:AA68">
    <cfRule type="expression" priority="14" aboveAverage="0" equalAverage="0" bottom="0" percent="0" rank="0" text="" dxfId="8">
      <formula>AA109&gt;0</formula>
    </cfRule>
    <cfRule type="expression" priority="15" aboveAverage="0" equalAverage="0" bottom="0" percent="0" rank="0" text="" dxfId="9">
      <formula>AA109="H"</formula>
    </cfRule>
    <cfRule type="expression" priority="16" aboveAverage="0" equalAverage="0" bottom="0" percent="0" rank="0" text="" dxfId="10">
      <formula>AA109="V"</formula>
    </cfRule>
  </conditionalFormatting>
  <conditionalFormatting sqref="M71:S71 U71:AA71 M73:S73 U73:AA73 M75:S75 U75:AA75 M103:S103 U103:AA103 M105:S105 U105:Z105 M78:S78 U78:AA78 M80:S80 U80:AA80 M84:S84 U84:AA84 M86:S86 U86:AA86 M88:S88 U88:AA88 M90:S90 U90:AA90 M92:S92 U92:AA92 M96:S96 U96:Z96 M98:S98 U98:AA98 M100:S100 U100:AA100 M82:S82 U82:AA82 M94:S94 U94:AA94">
    <cfRule type="expression" priority="17" aboveAverage="0" equalAverage="0" bottom="0" percent="0" rank="0" text="" dxfId="11">
      <formula>(OR(S116="H",S116="S",S116="V"))</formula>
    </cfRule>
    <cfRule type="expression" priority="18" aboveAverage="0" equalAverage="0" bottom="0" percent="0" rank="0" text="" dxfId="12">
      <formula>S116&gt;0</formula>
    </cfRule>
  </conditionalFormatting>
  <conditionalFormatting sqref="M95:S95 U95:AA95 M97:S97 U97:AA97 M99:S99 U99:AA99 M101:S101 U101:AA101 M104:S104 U104:AA104 M106:S106 U106:AA106">
    <cfRule type="cellIs" priority="19" operator="greaterThan" aboveAverage="0" equalAverage="0" bottom="0" percent="0" rank="0" text="" dxfId="13">
      <formula>0</formula>
    </cfRule>
    <cfRule type="cellIs" priority="20" operator="between" aboveAverage="0" equalAverage="0" bottom="0" percent="0" rank="0" text="" dxfId="14">
      <formula>"A"</formula>
      <formula>"Z"</formula>
    </cfRule>
    <cfRule type="cellIs" priority="21" operator="equal" aboveAverage="0" equalAverage="0" bottom="0" percent="0" rank="0" text="" dxfId="15">
      <formula>0</formula>
    </cfRule>
  </conditionalFormatting>
  <conditionalFormatting sqref="M110:R110 U110:Z110">
    <cfRule type="expression" priority="22" aboveAverage="0" equalAverage="0" bottom="0" percent="0" rank="0" text="" dxfId="5">
      <formula>'Master Pay Period 3'!M115&lt;'Master Pay Period 3'!M115</formula>
    </cfRule>
    <cfRule type="expression" priority="23" aboveAverage="0" equalAverage="0" bottom="0" percent="0" rank="0" text="" dxfId="6">
      <formula>'Master Pay Period 3'!M115&gt;'Master Pay Period 3'!M115</formula>
    </cfRule>
  </conditionalFormatting>
  <conditionalFormatting sqref="Q24">
    <cfRule type="expression" priority="24" aboveAverage="0" equalAverage="0" bottom="0" percent="0" rank="0" text="" dxfId="0">
      <formula>'February 3'!Q112&lt;'Master Pay Period 3'!Q112</formula>
    </cfRule>
    <cfRule type="expression" priority="25" aboveAverage="0" equalAverage="0" bottom="0" percent="0" rank="0" text="" dxfId="1">
      <formula>'February 3'!Q112&gt;'Master Pay Period 3'!Q112</formula>
    </cfRule>
  </conditionalFormatting>
  <conditionalFormatting sqref="S110 AA110">
    <cfRule type="expression" priority="26" aboveAverage="0" equalAverage="0" bottom="0" percent="0" rank="0" text="" dxfId="5">
      <formula>'Master Pay Period 3'!S115&lt;'Master Pay Period 3'!S115</formula>
    </cfRule>
    <cfRule type="expression" priority="27" aboveAverage="0" equalAverage="0" bottom="0" percent="0" rank="0" text="" dxfId="6">
      <formula>'Master Pay Period 3'!S115&gt;'Master Pay Period 3'!S115</formula>
    </cfRule>
  </conditionalFormatting>
  <conditionalFormatting sqref="T27 AC40:AD40">
    <cfRule type="cellIs" priority="28" operator="equal" aboveAverage="0" equalAverage="0" bottom="0" percent="0" rank="0" text="" dxfId="60">
      <formula>1</formula>
    </cfRule>
    <cfRule type="cellIs" priority="29" operator="equal" aboveAverage="0" equalAverage="0" bottom="0" percent="0" rank="0" text="" dxfId="61">
      <formula>"V"</formula>
    </cfRule>
    <cfRule type="cellIs" priority="30" operator="equal" aboveAverage="0" equalAverage="0" bottom="0" percent="0" rank="0" text="" dxfId="62">
      <formula>"H"</formula>
    </cfRule>
  </conditionalFormatting>
  <conditionalFormatting sqref="U28:AA28 U31:AA31 U70:AA70 U62:AA62 U65:AA65 U77:AA77">
    <cfRule type="cellIs" priority="31" operator="equal" aboveAverage="0" equalAverage="0" bottom="0" percent="0" rank="0" text="" dxfId="8">
      <formula>1</formula>
    </cfRule>
  </conditionalFormatting>
  <conditionalFormatting sqref="Y40">
    <cfRule type="expression" priority="32" aboveAverage="0" equalAverage="0" bottom="0" percent="0" rank="0" text="" dxfId="0">
      <formula>(OR(Y51="H",Y51="S",Y51="V"))</formula>
    </cfRule>
    <cfRule type="expression" priority="33" aboveAverage="0" equalAverage="0" bottom="0" percent="0" rank="0" text="" dxfId="1">
      <formula>Y51&gt;0</formula>
    </cfRule>
  </conditionalFormatting>
  <conditionalFormatting sqref="AA26">
    <cfRule type="expression" priority="34" aboveAverage="0" equalAverage="0" bottom="0" percent="0" rank="0" text="" dxfId="0">
      <formula>(OR(AA37="H",AA37="S",AA37="V"))</formula>
    </cfRule>
    <cfRule type="expression" priority="35" aboveAverage="0" equalAverage="0" bottom="0" percent="0" rank="0" text="" dxfId="1">
      <formula>AA37&gt;0</formula>
    </cfRule>
  </conditionalFormatting>
  <conditionalFormatting sqref="AA96">
    <cfRule type="expression" priority="36" aboveAverage="0" equalAverage="0" bottom="0" percent="0" rank="0" text="" dxfId="11">
      <formula>(OR(AA107="H",AA107="S",AA107="V"))</formula>
    </cfRule>
    <cfRule type="expression" priority="37" aboveAverage="0" equalAverage="0" bottom="0" percent="0" rank="0" text="" dxfId="12">
      <formula>AA107&gt;0</formula>
    </cfRule>
  </conditionalFormatting>
  <conditionalFormatting sqref="AA105">
    <cfRule type="expression" priority="38" aboveAverage="0" equalAverage="0" bottom="0" percent="0" rank="0" text="" dxfId="11">
      <formula>(OR(AA116="H",AA116="S",AA116="V"))</formula>
    </cfRule>
    <cfRule type="expression" priority="39" aboveAverage="0" equalAverage="0" bottom="0" percent="0" rank="0" text="" dxfId="12">
      <formula>AA116&gt;0</formula>
    </cfRule>
  </conditionalFormatting>
  <conditionalFormatting sqref="AC36:AD36">
    <cfRule type="expression" priority="40" aboveAverage="0" equalAverage="0" bottom="0" percent="0" rank="0" text="" dxfId="5">
      <formula>AN37=1</formula>
    </cfRule>
    <cfRule type="expression" priority="41" aboveAverage="0" equalAverage="0" bottom="0" percent="0" rank="0" text="" dxfId="6">
      <formula>AN37=1</formula>
    </cfRule>
  </conditionalFormatting>
  <conditionalFormatting sqref="AC42">
    <cfRule type="expression" priority="42" aboveAverage="0" equalAverage="0" bottom="0" percent="0" rank="0" text="" dxfId="7">
      <formula>N43=1</formula>
    </cfRule>
  </conditionalFormatting>
  <conditionalFormatting sqref="AC44">
    <cfRule type="expression" priority="43" aboveAverage="0" equalAverage="0" bottom="0" percent="0" rank="0" text="" dxfId="8">
      <formula>N45=1</formula>
    </cfRule>
  </conditionalFormatting>
  <conditionalFormatting sqref="AC46:AD46 AC48:AD48 AC50:AD50 AC52:AD52 AC54:AD54 AC56:AD56 AC58:AD58 AC60:AD60 AC62:AD62 AC66:AD66 AC68:AD68">
    <cfRule type="expression" priority="44" aboveAverage="0" equalAverage="0" bottom="0" percent="0" rank="0" text="" dxfId="9">
      <formula>AQ69=1</formula>
    </cfRule>
  </conditionalFormatting>
  <conditionalFormatting sqref="AC63:AD63 AC65:AD65">
    <cfRule type="cellIs" priority="45" operator="equal" aboveAverage="0" equalAverage="0" bottom="0" percent="0" rank="0" text="" dxfId="10">
      <formula>1</formula>
    </cfRule>
    <cfRule type="cellIs" priority="46" operator="equal" aboveAverage="0" equalAverage="0" bottom="0" percent="0" rank="0" text="" dxfId="11">
      <formula>"V"</formula>
    </cfRule>
    <cfRule type="cellIs" priority="47" operator="equal" aboveAverage="0" equalAverage="0" bottom="0" percent="0" rank="0" text="" dxfId="12">
      <formula>"H"</formula>
    </cfRule>
  </conditionalFormatting>
  <conditionalFormatting sqref="AC70:AD70">
    <cfRule type="expression" priority="48" aboveAverage="0" equalAverage="0" bottom="0" percent="0" rank="0" text="" dxfId="13">
      <formula>M71=1</formula>
    </cfRule>
  </conditionalFormatting>
  <conditionalFormatting sqref="AC71 AC77:AD77 AC82:AD82 AC84:AD84 AC86:AD86 AC103:AD103 AD107 AC111:AD111 AD105">
    <cfRule type="cellIs" priority="49" operator="equal" aboveAverage="0" equalAverage="0" bottom="0" percent="0" rank="0" text="" dxfId="14">
      <formula>1</formula>
    </cfRule>
    <cfRule type="cellIs" priority="50" operator="equal" aboveAverage="0" equalAverage="0" bottom="0" percent="0" rank="0" text="" dxfId="15">
      <formula>"V"</formula>
    </cfRule>
    <cfRule type="cellIs" priority="51" operator="equal" aboveAverage="0" equalAverage="0" bottom="0" percent="0" rank="0" text="" dxfId="16">
      <formula>"H"</formula>
    </cfRule>
  </conditionalFormatting>
  <conditionalFormatting sqref="AC73:AD73 AC78:AD78">
    <cfRule type="expression" priority="52"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53" aboveAverage="0" equalAverage="0" bottom="0" percent="0" rank="0" text="" dxfId="18">
      <formula>AQ116=1</formula>
    </cfRule>
  </conditionalFormatting>
  <conditionalFormatting sqref="AC109:AD109 AC105">
    <cfRule type="cellIs" priority="54" operator="equal" aboveAverage="0" equalAverage="0" bottom="0" percent="0" rank="0" text="" dxfId="19">
      <formula>1</formula>
    </cfRule>
    <cfRule type="cellIs" priority="55" operator="equal" aboveAverage="0" equalAverage="0" bottom="0" percent="0" rank="0" text="" dxfId="20">
      <formula>"V"</formula>
    </cfRule>
    <cfRule type="cellIs" priority="56" operator="equal" aboveAverage="0" equalAverage="0" bottom="0" percent="0" rank="0" text="" dxfId="21">
      <formula>"H"</formula>
    </cfRule>
  </conditionalFormatting>
  <conditionalFormatting sqref="AC107 AC114:AD114 AC116:AD116">
    <cfRule type="cellIs" priority="57" operator="equal" aboveAverage="0" equalAverage="0" bottom="0" percent="0" rank="0" text="" dxfId="22">
      <formula>1</formula>
    </cfRule>
    <cfRule type="cellIs" priority="58" operator="equal" aboveAverage="0" equalAverage="0" bottom="0" percent="0" rank="0" text="" dxfId="23">
      <formula>"V"</formula>
    </cfRule>
    <cfRule type="cellIs" priority="59" operator="equal" aboveAverage="0" equalAverage="0" bottom="0" percent="0" rank="0" text="" dxfId="24">
      <formula>"H"</formula>
    </cfRule>
  </conditionalFormatting>
  <conditionalFormatting sqref="AD42">
    <cfRule type="expression" priority="60" aboveAverage="0" equalAverage="0" bottom="0" percent="0" rank="0" text="" dxfId="25">
      <formula>M42=1</formula>
    </cfRule>
    <cfRule type="cellIs" priority="61" operator="equal" aboveAverage="0" equalAverage="0" bottom="0" percent="0" rank="0" text="" dxfId="26">
      <formula>"V"</formula>
    </cfRule>
    <cfRule type="cellIs" priority="62" operator="equal" aboveAverage="0" equalAverage="0" bottom="0" percent="0" rank="0" text="" dxfId="27">
      <formula>"H"</formula>
    </cfRule>
  </conditionalFormatting>
  <conditionalFormatting sqref="AD44">
    <cfRule type="expression" priority="63" aboveAverage="0" equalAverage="0" bottom="0" percent="0" rank="0" text="" dxfId="28">
      <formula>M45=1</formula>
    </cfRule>
  </conditionalFormatting>
  <conditionalFormatting sqref="AD71">
    <cfRule type="cellIs" priority="64" operator="equal" aboveAverage="0" equalAverage="0" bottom="0" percent="0" rank="0" text="" dxfId="29">
      <formula>1</formula>
    </cfRule>
    <cfRule type="cellIs" priority="65" operator="equal" aboveAverage="0" equalAverage="0" bottom="0" percent="0" rank="0" text="" dxfId="30">
      <formula>"V"</formula>
    </cfRule>
    <cfRule type="cellIs" priority="66"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6"/>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862" width="20.28"/>
    <col collapsed="false" customWidth="true" hidden="false" outlineLevel="0" max="65" min="65" style="862" width="6.09"/>
    <col collapsed="false" customWidth="true" hidden="false" outlineLevel="0" max="66" min="66" style="862" width="8.72"/>
    <col collapsed="false" customWidth="true" hidden="false" outlineLevel="0" max="67" min="67" style="862" width="8.4"/>
    <col collapsed="false" customWidth="true" hidden="false" outlineLevel="0" max="68" min="68" style="862" width="6.21"/>
    <col collapsed="false" customWidth="true" hidden="false" outlineLevel="0" max="69" min="69" style="862" width="7.75"/>
    <col collapsed="false" customWidth="true" hidden="false" outlineLevel="0" max="70" min="70" style="862" width="8.48"/>
    <col collapsed="false" customWidth="true" hidden="false" outlineLevel="0" max="71" min="71" style="862" width="11.23"/>
    <col collapsed="false" customWidth="true" hidden="false" outlineLevel="0" max="72" min="72" style="862" width="6.21"/>
    <col collapsed="false" customWidth="true" hidden="false" outlineLevel="0" max="73" min="73" style="862" width="10.68"/>
    <col collapsed="false" customWidth="true" hidden="false" outlineLevel="0" max="74" min="74" style="862" width="7.4"/>
    <col collapsed="false" customWidth="true" hidden="false" outlineLevel="0" max="75" min="75" style="862" width="6.15"/>
    <col collapsed="false" customWidth="true" hidden="false" outlineLevel="0" max="76" min="76" style="862" width="9.01"/>
    <col collapsed="false" customWidth="true" hidden="false" outlineLevel="0" max="77" min="77" style="862" width="8.58"/>
    <col collapsed="false" customWidth="true" hidden="false" outlineLevel="0" max="78" min="78" style="862" width="9.98"/>
    <col collapsed="false" customWidth="true" hidden="false" outlineLevel="0" max="79" min="79" style="862" width="8.67"/>
    <col collapsed="false" customWidth="true" hidden="false" outlineLevel="0" max="80" min="80" style="862" width="6.19"/>
    <col collapsed="false" customWidth="true" hidden="false" outlineLevel="0" max="81" min="81" style="862" width="8.54"/>
    <col collapsed="false" customWidth="true" hidden="false" outlineLevel="0" max="82" min="82" style="862" width="8.94"/>
    <col collapsed="false" customWidth="true" hidden="false" outlineLevel="0" max="83" min="83" style="862" width="7.95"/>
    <col collapsed="false" customWidth="true" hidden="false" outlineLevel="0" max="84" min="84" style="862" width="8.85"/>
    <col collapsed="false" customWidth="true" hidden="false" outlineLevel="0" max="85" min="85" style="862" width="10.14"/>
    <col collapsed="false" customWidth="true" hidden="false" outlineLevel="0" max="86" min="86" style="862" width="10.08"/>
    <col collapsed="false" customWidth="true" hidden="false" outlineLevel="0" max="87" min="87" style="862" width="9.06"/>
    <col collapsed="false" customWidth="true" hidden="false" outlineLevel="0" max="88" min="88" style="863" width="9.38"/>
    <col collapsed="false" customWidth="true" hidden="false" outlineLevel="0" max="89" min="89" style="863" width="7.42"/>
    <col collapsed="false" customWidth="true" hidden="false" outlineLevel="0" max="90" min="90" style="862" width="6.48"/>
    <col collapsed="false" customWidth="true" hidden="false" outlineLevel="0" max="91" min="91" style="862" width="5.66"/>
    <col collapsed="false" customWidth="true" hidden="false" outlineLevel="0" max="92" min="92" style="862" width="20.28"/>
    <col collapsed="false" customWidth="true" hidden="false" outlineLevel="0" max="93" min="93" style="862" width="6.09"/>
    <col collapsed="false" customWidth="true" hidden="false" outlineLevel="0" max="94" min="94" style="862" width="8.72"/>
    <col collapsed="false" customWidth="true" hidden="false" outlineLevel="0" max="95" min="95" style="862"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A1" s="173"/>
      <c r="AE1" s="433"/>
      <c r="AI1" s="865"/>
      <c r="BH1" s="171"/>
      <c r="BK1" s="862"/>
    </row>
    <row r="2" customFormat="false" ht="16.6"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H2" s="171"/>
      <c r="BK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H3" s="171"/>
      <c r="BK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H4" s="171"/>
      <c r="BK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H5" s="171"/>
      <c r="BK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431"/>
      <c r="AV6" s="861"/>
      <c r="AW6" s="861"/>
      <c r="AX6" s="861"/>
      <c r="AY6" s="861"/>
      <c r="AZ6" s="861"/>
      <c r="BA6" s="861"/>
      <c r="BB6" s="861"/>
      <c r="BC6" s="861"/>
      <c r="BD6" s="171"/>
      <c r="BE6" s="165"/>
      <c r="BF6" s="165"/>
      <c r="BG6" s="165"/>
      <c r="BH6" s="171"/>
      <c r="BI6" s="165"/>
      <c r="BJ6" s="165"/>
      <c r="BK6" s="862"/>
      <c r="BL6" s="862"/>
      <c r="BM6" s="862"/>
      <c r="BN6" s="862"/>
      <c r="BO6" s="862"/>
      <c r="BP6" s="862"/>
      <c r="BQ6" s="862"/>
      <c r="BR6" s="862"/>
      <c r="BS6" s="862"/>
      <c r="BT6" s="862"/>
      <c r="BU6" s="862"/>
      <c r="BV6" s="862"/>
      <c r="BW6" s="862"/>
      <c r="BX6" s="862"/>
      <c r="BY6" s="862"/>
      <c r="BZ6" s="862"/>
      <c r="CA6" s="862"/>
      <c r="CB6" s="862"/>
      <c r="CC6" s="862"/>
      <c r="CD6" s="862"/>
      <c r="CE6" s="862"/>
      <c r="CF6" s="862"/>
      <c r="CG6" s="862"/>
      <c r="CH6" s="862"/>
      <c r="CI6" s="862"/>
      <c r="CJ6" s="863"/>
      <c r="CK6" s="863"/>
      <c r="CL6" s="862"/>
      <c r="CM6" s="862"/>
      <c r="CN6" s="862"/>
      <c r="CO6" s="862"/>
      <c r="CP6" s="862"/>
      <c r="CQ6" s="862"/>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862"/>
      <c r="BL7" s="862"/>
      <c r="BM7" s="862"/>
      <c r="BN7" s="862"/>
      <c r="BO7" s="862"/>
      <c r="BP7" s="862"/>
      <c r="BQ7" s="862"/>
      <c r="BR7" s="862"/>
      <c r="BS7" s="862"/>
      <c r="BT7" s="862"/>
      <c r="BU7" s="862"/>
      <c r="BV7" s="862"/>
      <c r="BW7" s="862"/>
      <c r="BX7" s="862"/>
      <c r="BY7" s="862"/>
      <c r="BZ7" s="862"/>
      <c r="CA7" s="862"/>
      <c r="CB7" s="862"/>
      <c r="CC7" s="862"/>
      <c r="CD7" s="862"/>
      <c r="CE7" s="862"/>
      <c r="CF7" s="862"/>
      <c r="CG7" s="862"/>
      <c r="CH7" s="862"/>
      <c r="CI7" s="862"/>
      <c r="CJ7" s="863"/>
      <c r="CK7" s="863"/>
      <c r="CL7" s="862"/>
      <c r="CM7" s="862"/>
      <c r="CN7" s="862"/>
      <c r="CO7" s="862"/>
      <c r="CP7" s="862"/>
      <c r="CQ7" s="862"/>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862"/>
      <c r="BL9" s="862"/>
      <c r="BM9" s="862"/>
      <c r="BN9" s="862"/>
      <c r="BO9" s="862"/>
      <c r="BP9" s="862"/>
      <c r="BQ9" s="862"/>
      <c r="BR9" s="862"/>
      <c r="BS9" s="862"/>
      <c r="BT9" s="862"/>
      <c r="BU9" s="862"/>
      <c r="BV9" s="862"/>
      <c r="BW9" s="862"/>
      <c r="BX9" s="862"/>
      <c r="BY9" s="862"/>
      <c r="BZ9" s="862"/>
      <c r="CA9" s="862"/>
      <c r="CB9" s="862"/>
      <c r="CC9" s="862"/>
      <c r="CD9" s="862"/>
      <c r="CE9" s="862"/>
      <c r="CF9" s="862"/>
      <c r="CG9" s="862"/>
      <c r="CH9" s="862"/>
      <c r="CI9" s="862"/>
      <c r="CJ9" s="863"/>
      <c r="CK9" s="863"/>
      <c r="CL9" s="862"/>
      <c r="CM9" s="862"/>
      <c r="CN9" s="862"/>
      <c r="CO9" s="862"/>
      <c r="CP9" s="862"/>
      <c r="CQ9" s="862"/>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862"/>
      <c r="BL10" s="862"/>
      <c r="BM10" s="862"/>
      <c r="BN10" s="862"/>
      <c r="BO10" s="862"/>
      <c r="BP10" s="862"/>
      <c r="BQ10" s="862"/>
      <c r="BR10" s="862"/>
      <c r="BS10" s="862"/>
      <c r="BT10" s="862"/>
      <c r="BU10" s="862"/>
      <c r="BV10" s="862"/>
      <c r="BW10" s="862"/>
      <c r="BX10" s="862"/>
      <c r="BY10" s="862"/>
      <c r="BZ10" s="862"/>
      <c r="CA10" s="862"/>
      <c r="CB10" s="862"/>
      <c r="CC10" s="862"/>
      <c r="CD10" s="862"/>
      <c r="CE10" s="862"/>
      <c r="CF10" s="862"/>
      <c r="CG10" s="862"/>
      <c r="CH10" s="862"/>
      <c r="CI10" s="862"/>
      <c r="CJ10" s="863"/>
      <c r="CK10" s="863"/>
      <c r="CL10" s="862"/>
      <c r="CM10" s="862"/>
      <c r="CN10" s="862"/>
      <c r="CO10" s="862"/>
      <c r="CP10" s="862"/>
      <c r="CQ10" s="862"/>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862"/>
      <c r="BL11" s="862"/>
      <c r="BM11" s="862"/>
      <c r="BN11" s="862"/>
      <c r="BO11" s="862"/>
      <c r="BP11" s="862"/>
      <c r="BQ11" s="862"/>
      <c r="BR11" s="862"/>
      <c r="BS11" s="862"/>
      <c r="BT11" s="862"/>
      <c r="BU11" s="862"/>
      <c r="BV11" s="862"/>
      <c r="BW11" s="862"/>
      <c r="BX11" s="862"/>
      <c r="BY11" s="862"/>
      <c r="BZ11" s="862"/>
      <c r="CA11" s="862"/>
      <c r="CB11" s="862"/>
      <c r="CC11" s="862"/>
      <c r="CD11" s="862"/>
      <c r="CE11" s="862"/>
      <c r="CF11" s="862"/>
      <c r="CG11" s="862"/>
      <c r="CH11" s="862"/>
      <c r="CI11" s="862"/>
      <c r="CJ11" s="863"/>
      <c r="CK11" s="863"/>
      <c r="CL11" s="862"/>
      <c r="CM11" s="862"/>
      <c r="CN11" s="862"/>
      <c r="CO11" s="862"/>
      <c r="CP11" s="862"/>
      <c r="CQ11" s="862"/>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862"/>
      <c r="BL12" s="862"/>
      <c r="BM12" s="862"/>
      <c r="BN12" s="862"/>
      <c r="BO12" s="862"/>
      <c r="BP12" s="862"/>
      <c r="BQ12" s="862"/>
      <c r="BR12" s="862"/>
      <c r="BS12" s="862"/>
      <c r="BT12" s="862"/>
      <c r="BU12" s="862"/>
      <c r="BV12" s="862"/>
      <c r="BW12" s="862"/>
      <c r="BX12" s="862"/>
      <c r="BY12" s="862"/>
      <c r="BZ12" s="862"/>
      <c r="CA12" s="862"/>
      <c r="CB12" s="862"/>
      <c r="CC12" s="862"/>
      <c r="CD12" s="862"/>
      <c r="CE12" s="862"/>
      <c r="CF12" s="862"/>
      <c r="CG12" s="862"/>
      <c r="CH12" s="862"/>
      <c r="CI12" s="862"/>
      <c r="CJ12" s="863"/>
      <c r="CK12" s="863"/>
      <c r="CL12" s="862"/>
      <c r="CM12" s="862"/>
      <c r="CN12" s="862"/>
      <c r="CO12" s="862"/>
      <c r="CP12" s="862"/>
      <c r="CQ12" s="862"/>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862"/>
      <c r="BL13" s="862"/>
      <c r="BM13" s="862"/>
      <c r="BN13" s="862"/>
      <c r="BO13" s="862"/>
      <c r="BP13" s="862"/>
      <c r="BQ13" s="862"/>
      <c r="BR13" s="862"/>
      <c r="BS13" s="862"/>
      <c r="BT13" s="862"/>
      <c r="BU13" s="862"/>
      <c r="BV13" s="862"/>
      <c r="BW13" s="862"/>
      <c r="BX13" s="862"/>
      <c r="BY13" s="862"/>
      <c r="BZ13" s="862"/>
      <c r="CA13" s="862"/>
      <c r="CB13" s="862"/>
      <c r="CC13" s="862"/>
      <c r="CD13" s="862"/>
      <c r="CE13" s="862"/>
      <c r="CF13" s="862"/>
      <c r="CG13" s="862"/>
      <c r="CH13" s="862"/>
      <c r="CI13" s="862"/>
      <c r="CJ13" s="863"/>
      <c r="CK13" s="863"/>
      <c r="CL13" s="862"/>
      <c r="CM13" s="862"/>
      <c r="CN13" s="862"/>
      <c r="CO13" s="862"/>
      <c r="CP13" s="862"/>
      <c r="CQ13" s="862"/>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862"/>
      <c r="BL14" s="862"/>
      <c r="BM14" s="862"/>
      <c r="BN14" s="862"/>
      <c r="BO14" s="862"/>
      <c r="BP14" s="862"/>
      <c r="BQ14" s="862"/>
      <c r="BR14" s="862"/>
      <c r="BS14" s="862"/>
      <c r="BT14" s="862"/>
      <c r="BU14" s="862"/>
      <c r="BV14" s="862"/>
      <c r="BW14" s="862"/>
      <c r="BX14" s="862"/>
      <c r="BY14" s="862"/>
      <c r="BZ14" s="862"/>
      <c r="CA14" s="862"/>
      <c r="CB14" s="862"/>
      <c r="CC14" s="862"/>
      <c r="CD14" s="862"/>
      <c r="CE14" s="862"/>
      <c r="CF14" s="862"/>
      <c r="CG14" s="862"/>
      <c r="CH14" s="862"/>
      <c r="CI14" s="862"/>
      <c r="CJ14" s="863"/>
      <c r="CK14" s="863"/>
      <c r="CL14" s="862"/>
      <c r="CM14" s="862"/>
      <c r="CN14" s="862"/>
      <c r="CO14" s="862"/>
      <c r="CP14" s="862"/>
      <c r="CQ14" s="862"/>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862"/>
      <c r="BL15" s="862"/>
      <c r="BM15" s="862"/>
      <c r="BN15" s="862"/>
      <c r="BO15" s="862"/>
      <c r="BP15" s="862"/>
      <c r="BQ15" s="862"/>
      <c r="BR15" s="862"/>
      <c r="BS15" s="862"/>
      <c r="BT15" s="862"/>
      <c r="BU15" s="862"/>
      <c r="BV15" s="862"/>
      <c r="BW15" s="862"/>
      <c r="BX15" s="862"/>
      <c r="BY15" s="862"/>
      <c r="BZ15" s="862"/>
      <c r="CA15" s="862"/>
      <c r="CB15" s="862"/>
      <c r="CC15" s="862"/>
      <c r="CD15" s="862"/>
      <c r="CE15" s="862"/>
      <c r="CF15" s="862"/>
      <c r="CG15" s="862"/>
      <c r="CH15" s="862"/>
      <c r="CI15" s="862"/>
      <c r="CJ15" s="863"/>
      <c r="CK15" s="863"/>
      <c r="CL15" s="862"/>
      <c r="CM15" s="862"/>
      <c r="CN15" s="862"/>
      <c r="CO15" s="862"/>
      <c r="CP15" s="862"/>
      <c r="CQ15" s="862"/>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862"/>
    </row>
    <row r="17" customFormat="false" ht="10.1" hidden="false" customHeight="true" outlineLevel="0" collapsed="false">
      <c r="A17" s="863"/>
      <c r="B17" s="866"/>
      <c r="C17" s="232"/>
      <c r="D17" s="0"/>
      <c r="E17" s="863"/>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862"/>
      <c r="DN17" s="61"/>
    </row>
    <row r="18" customFormat="false" ht="10.1" hidden="false" customHeight="true" outlineLevel="0" collapsed="false">
      <c r="A18" s="863"/>
      <c r="B18" s="866"/>
      <c r="C18" s="232"/>
      <c r="D18" s="0"/>
      <c r="E18" s="863"/>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SUM(M125:AA125,M127:AA127)/14</f>
        <v>2.35714285714286</v>
      </c>
      <c r="AS18" s="431" t="n">
        <f aca="false">SUM(SUM(AS10:AS16))</f>
        <v>0</v>
      </c>
      <c r="AT18" s="431" t="n">
        <f aca="false">SUM(SUM(AT10:AT16))</f>
        <v>0</v>
      </c>
      <c r="BE18" s="61"/>
      <c r="BF18" s="61"/>
      <c r="BG18" s="61"/>
      <c r="BH18" s="69"/>
      <c r="BI18" s="61"/>
      <c r="BJ18" s="61"/>
      <c r="BK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863"/>
      <c r="B21" s="0"/>
      <c r="C21" s="235"/>
      <c r="D21" s="0"/>
      <c r="F21" s="260"/>
      <c r="H21" s="172"/>
      <c r="I21" s="174"/>
      <c r="J21" s="175"/>
      <c r="L21" s="230"/>
      <c r="M21" s="29" t="n">
        <f aca="false">Calendar!A20</f>
        <v>4</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E21" s="61"/>
      <c r="BF21" s="61"/>
      <c r="BG21" s="61"/>
      <c r="BH21" s="69"/>
      <c r="BI21" s="61"/>
      <c r="BJ21" s="61"/>
      <c r="BK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Calendar!A21</f>
        <v>February</v>
      </c>
      <c r="N22" s="459" t="n">
        <f aca="false">Calendar!B21</f>
        <v>0</v>
      </c>
      <c r="O22" s="459" t="n">
        <f aca="false">Calendar!C21</f>
        <v>0</v>
      </c>
      <c r="P22" s="459" t="n">
        <f aca="false">Calendar!D21</f>
        <v>0</v>
      </c>
      <c r="Q22" s="459" t="n">
        <f aca="false">Calendar!E21</f>
        <v>0</v>
      </c>
      <c r="R22" s="459" t="n">
        <f aca="false">Calendar!F21</f>
        <v>0</v>
      </c>
      <c r="S22" s="459" t="n">
        <f aca="false">Calendar!G21</f>
        <v>0</v>
      </c>
      <c r="T22" s="35" t="n">
        <f aca="false">Calendar!H21</f>
        <v>2019</v>
      </c>
      <c r="U22" s="459" t="n">
        <f aca="false">Calendar!I21</f>
        <v>0</v>
      </c>
      <c r="V22" s="459" t="n">
        <f aca="false">Calendar!J21</f>
        <v>0</v>
      </c>
      <c r="W22" s="459" t="n">
        <f aca="false">Calendar!K21</f>
        <v>0</v>
      </c>
      <c r="X22" s="459" t="n">
        <f aca="false">Calendar!L21</f>
        <v>0</v>
      </c>
      <c r="Y22" s="459" t="n">
        <f aca="false">Calendar!M21</f>
        <v>0</v>
      </c>
      <c r="Z22" s="459" t="n">
        <f aca="false">Calendar!N21</f>
        <v>0</v>
      </c>
      <c r="AA22" s="459" t="n">
        <f aca="false">Calendar!O21</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Calendar!A22</f>
        <v>10</v>
      </c>
      <c r="N23" s="37" t="n">
        <f aca="false">Calendar!B22</f>
        <v>11</v>
      </c>
      <c r="O23" s="37" t="n">
        <f aca="false">Calendar!C22</f>
        <v>12</v>
      </c>
      <c r="P23" s="37" t="n">
        <f aca="false">Calendar!D22</f>
        <v>13</v>
      </c>
      <c r="Q23" s="37" t="n">
        <f aca="false">Calendar!E22</f>
        <v>14</v>
      </c>
      <c r="R23" s="37" t="n">
        <f aca="false">Calendar!F22</f>
        <v>15</v>
      </c>
      <c r="S23" s="37" t="n">
        <f aca="false">Calendar!G22</f>
        <v>16</v>
      </c>
      <c r="T23" s="49"/>
      <c r="U23" s="37" t="n">
        <f aca="false">Calendar!I22</f>
        <v>17</v>
      </c>
      <c r="V23" s="37" t="n">
        <f aca="false">Calendar!J22</f>
        <v>18</v>
      </c>
      <c r="W23" s="37" t="n">
        <f aca="false">Calendar!K22</f>
        <v>19</v>
      </c>
      <c r="X23" s="37" t="n">
        <f aca="false">Calendar!L22</f>
        <v>20</v>
      </c>
      <c r="Y23" s="37" t="n">
        <f aca="false">Calendar!M22</f>
        <v>21</v>
      </c>
      <c r="Z23" s="37" t="n">
        <f aca="false">Calendar!N22</f>
        <v>22</v>
      </c>
      <c r="AA23" s="37" t="n">
        <f aca="false">Calendar!O22</f>
        <v>23</v>
      </c>
      <c r="AB23" s="461" t="s">
        <v>306</v>
      </c>
      <c r="AE23" s="437" t="s">
        <v>249</v>
      </c>
      <c r="AF23" s="437" t="s">
        <v>272</v>
      </c>
      <c r="AG23" s="437" t="s">
        <v>278</v>
      </c>
      <c r="AH23" s="437" t="s">
        <v>278</v>
      </c>
      <c r="AI23" s="437" t="s">
        <v>247</v>
      </c>
      <c r="AJ23" s="437" t="s">
        <v>278</v>
      </c>
      <c r="AK23" s="437" t="s">
        <v>275</v>
      </c>
      <c r="AL23" s="437" t="s">
        <v>253</v>
      </c>
      <c r="AM23" s="437" t="s">
        <v>245</v>
      </c>
      <c r="AN23" s="437" t="s">
        <v>279</v>
      </c>
      <c r="BK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862"/>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862"/>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862"/>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266"/>
      <c r="BJ31" s="266"/>
      <c r="BK31" s="862"/>
      <c r="DN31" s="265"/>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U32" s="865"/>
      <c r="AV32" s="872"/>
      <c r="AW32" s="872"/>
      <c r="AX32" s="872"/>
      <c r="AY32" s="872"/>
      <c r="AZ32" s="872"/>
      <c r="BA32" s="872"/>
      <c r="BB32" s="872"/>
      <c r="BC32" s="872"/>
      <c r="BD32" s="862"/>
      <c r="BE32" s="266"/>
      <c r="BF32" s="266"/>
      <c r="BG32" s="266"/>
      <c r="BH32" s="162"/>
      <c r="BI32" s="266"/>
      <c r="BJ32" s="266"/>
      <c r="BK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865"/>
      <c r="AV33" s="872"/>
      <c r="AW33" s="872"/>
      <c r="AX33" s="872"/>
      <c r="AY33" s="872"/>
      <c r="AZ33" s="872"/>
      <c r="BA33" s="872"/>
      <c r="BB33" s="872"/>
      <c r="BC33" s="872"/>
      <c r="BD33" s="862"/>
      <c r="BE33" s="293"/>
      <c r="BF33" s="293"/>
      <c r="BG33" s="293"/>
      <c r="BH33" s="162"/>
      <c r="BI33" s="293"/>
      <c r="BJ33" s="293"/>
      <c r="BK33" s="862"/>
      <c r="DN33" s="293"/>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U34" s="865"/>
      <c r="AV34" s="872"/>
      <c r="AW34" s="872"/>
      <c r="AX34" s="872"/>
      <c r="AY34" s="872"/>
      <c r="AZ34" s="872"/>
      <c r="BA34" s="872"/>
      <c r="BB34" s="872"/>
      <c r="BC34" s="872"/>
      <c r="BD34" s="862"/>
      <c r="BE34" s="293"/>
      <c r="BF34" s="293"/>
      <c r="BG34" s="293"/>
      <c r="BH34" s="162"/>
      <c r="BI34" s="293"/>
      <c r="BJ34" s="293"/>
      <c r="BK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865"/>
      <c r="AV35" s="872"/>
      <c r="AW35" s="872"/>
      <c r="AX35" s="872"/>
      <c r="AY35" s="872"/>
      <c r="AZ35" s="872"/>
      <c r="BA35" s="872"/>
      <c r="BB35" s="872"/>
      <c r="BC35" s="872"/>
      <c r="BD35" s="862"/>
      <c r="BE35" s="345"/>
      <c r="BF35" s="345"/>
      <c r="BG35" s="345"/>
      <c r="BH35" s="345"/>
      <c r="BI35" s="345"/>
      <c r="BJ35" s="345"/>
      <c r="BK35" s="862"/>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U36" s="865"/>
      <c r="AV36" s="872"/>
      <c r="AW36" s="872"/>
      <c r="AX36" s="872"/>
      <c r="AY36" s="872"/>
      <c r="AZ36" s="872"/>
      <c r="BA36" s="872"/>
      <c r="BB36" s="872"/>
      <c r="BC36" s="872"/>
      <c r="BD36" s="862"/>
      <c r="BE36" s="465"/>
      <c r="BF36" s="465"/>
      <c r="BG36" s="465"/>
      <c r="BH36" s="862"/>
      <c r="BI36" s="307"/>
      <c r="BJ36" s="307"/>
      <c r="BK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465"/>
      <c r="BF37" s="465"/>
      <c r="BG37" s="465"/>
      <c r="BH37" s="862"/>
      <c r="BI37" s="307"/>
      <c r="BJ37" s="307"/>
      <c r="BK37" s="862"/>
      <c r="BL37" s="862"/>
      <c r="BM37" s="862"/>
      <c r="BN37" s="862"/>
      <c r="BO37" s="862"/>
      <c r="BP37" s="862"/>
      <c r="BQ37" s="862"/>
      <c r="BR37" s="862"/>
      <c r="BS37" s="862"/>
      <c r="BT37" s="862"/>
      <c r="BU37" s="862"/>
      <c r="BV37" s="862"/>
      <c r="BW37" s="862"/>
      <c r="BX37" s="862"/>
      <c r="BY37" s="862"/>
      <c r="BZ37" s="862"/>
      <c r="CA37" s="862"/>
      <c r="CB37" s="862"/>
      <c r="CC37" s="862"/>
      <c r="CD37" s="862"/>
      <c r="CE37" s="862"/>
      <c r="CF37" s="862"/>
      <c r="CG37" s="862"/>
      <c r="CH37" s="862"/>
      <c r="CI37" s="862"/>
      <c r="CJ37" s="863"/>
      <c r="CK37" s="863"/>
      <c r="CL37" s="862"/>
      <c r="CM37" s="862"/>
      <c r="CN37" s="862"/>
      <c r="CO37" s="862"/>
      <c r="CP37" s="862"/>
      <c r="CQ37" s="862"/>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465"/>
      <c r="BF38" s="465"/>
      <c r="BG38" s="465"/>
      <c r="BH38" s="862"/>
      <c r="BI38" s="307"/>
      <c r="BJ38" s="307"/>
      <c r="BK38" s="862"/>
      <c r="BL38" s="862"/>
      <c r="BM38" s="862"/>
      <c r="BN38" s="862"/>
      <c r="BO38" s="862"/>
      <c r="BP38" s="862"/>
      <c r="BQ38" s="862"/>
      <c r="BR38" s="862"/>
      <c r="BS38" s="862"/>
      <c r="BT38" s="862"/>
      <c r="BU38" s="862"/>
      <c r="BV38" s="862"/>
      <c r="BW38" s="862"/>
      <c r="BX38" s="862"/>
      <c r="BY38" s="862"/>
      <c r="BZ38" s="862"/>
      <c r="CA38" s="862"/>
      <c r="CB38" s="862"/>
      <c r="CC38" s="862"/>
      <c r="CD38" s="862"/>
      <c r="CE38" s="862"/>
      <c r="CF38" s="862"/>
      <c r="CG38" s="862"/>
      <c r="CH38" s="862"/>
      <c r="CI38" s="862"/>
      <c r="CJ38" s="863"/>
      <c r="CK38" s="863"/>
      <c r="CL38" s="862"/>
      <c r="CM38" s="862"/>
      <c r="CN38" s="862"/>
      <c r="CO38" s="862"/>
      <c r="CP38" s="862"/>
      <c r="CQ38" s="862"/>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865"/>
      <c r="AV39" s="872"/>
      <c r="AW39" s="872"/>
      <c r="AX39" s="872"/>
      <c r="AY39" s="872"/>
      <c r="AZ39" s="872"/>
      <c r="BA39" s="872"/>
      <c r="BB39" s="872"/>
      <c r="BC39" s="872"/>
      <c r="BD39" s="862"/>
      <c r="BE39" s="465"/>
      <c r="BF39" s="465"/>
      <c r="BG39" s="465"/>
      <c r="BH39" s="862"/>
      <c r="BI39" s="307"/>
      <c r="BJ39" s="307"/>
      <c r="BK39" s="862"/>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465"/>
      <c r="BF40" s="465"/>
      <c r="BG40" s="465"/>
      <c r="BH40" s="862"/>
      <c r="BI40" s="307"/>
      <c r="BJ40" s="307"/>
      <c r="BK40" s="862"/>
      <c r="BL40" s="862"/>
      <c r="BM40" s="862"/>
      <c r="BN40" s="862"/>
      <c r="BO40" s="862"/>
      <c r="BP40" s="862"/>
      <c r="BQ40" s="862"/>
      <c r="BR40" s="862"/>
      <c r="BS40" s="862"/>
      <c r="BT40" s="862"/>
      <c r="BU40" s="862"/>
      <c r="BV40" s="862"/>
      <c r="BW40" s="862"/>
      <c r="BX40" s="862"/>
      <c r="BY40" s="862"/>
      <c r="BZ40" s="862"/>
      <c r="CA40" s="862"/>
      <c r="CB40" s="862"/>
      <c r="CC40" s="862"/>
      <c r="CD40" s="862"/>
      <c r="CE40" s="862"/>
      <c r="CF40" s="862"/>
      <c r="CG40" s="862"/>
      <c r="CH40" s="862"/>
      <c r="CI40" s="862"/>
      <c r="CJ40" s="863"/>
      <c r="CK40" s="863"/>
      <c r="CL40" s="862"/>
      <c r="CM40" s="862"/>
      <c r="CN40" s="862"/>
      <c r="CO40" s="862"/>
      <c r="CP40" s="862"/>
      <c r="CQ40" s="862"/>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465"/>
      <c r="BF41" s="465"/>
      <c r="BG41" s="465"/>
      <c r="BH41" s="862"/>
      <c r="BI41" s="307"/>
      <c r="BJ41" s="307"/>
      <c r="BK41" s="862"/>
      <c r="BL41" s="862"/>
      <c r="BM41" s="862"/>
      <c r="BN41" s="862"/>
      <c r="BO41" s="862"/>
      <c r="BP41" s="862"/>
      <c r="BQ41" s="862"/>
      <c r="BR41" s="862"/>
      <c r="BS41" s="862"/>
      <c r="BT41" s="862"/>
      <c r="BU41" s="862"/>
      <c r="BV41" s="862"/>
      <c r="BW41" s="862"/>
      <c r="BX41" s="862"/>
      <c r="BY41" s="862"/>
      <c r="BZ41" s="862"/>
      <c r="CA41" s="862"/>
      <c r="CB41" s="862"/>
      <c r="CC41" s="862"/>
      <c r="CD41" s="862"/>
      <c r="CE41" s="862"/>
      <c r="CF41" s="862"/>
      <c r="CG41" s="862"/>
      <c r="CH41" s="862"/>
      <c r="CI41" s="862"/>
      <c r="CJ41" s="863"/>
      <c r="CK41" s="863"/>
      <c r="CL41" s="862"/>
      <c r="CM41" s="862"/>
      <c r="CN41" s="862"/>
      <c r="CO41" s="862"/>
      <c r="CP41" s="862"/>
      <c r="CQ41" s="862"/>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U42" s="865"/>
      <c r="AV42" s="872"/>
      <c r="AW42" s="872"/>
      <c r="AX42" s="872"/>
      <c r="AY42" s="872"/>
      <c r="AZ42" s="872"/>
      <c r="BA42" s="872"/>
      <c r="BB42" s="872"/>
      <c r="BC42" s="872"/>
      <c r="BD42" s="862"/>
      <c r="BE42" s="289"/>
      <c r="BF42" s="289"/>
      <c r="BG42" s="289"/>
      <c r="BH42" s="862"/>
      <c r="BI42" s="307"/>
      <c r="BJ42" s="307"/>
      <c r="BK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289"/>
      <c r="BF43" s="289"/>
      <c r="BG43" s="289"/>
      <c r="BH43" s="862"/>
      <c r="BI43" s="307"/>
      <c r="BJ43" s="307"/>
      <c r="BK43" s="862"/>
      <c r="BL43" s="862"/>
      <c r="BM43" s="862"/>
      <c r="BN43" s="862"/>
      <c r="BO43" s="862"/>
      <c r="BP43" s="862"/>
      <c r="BQ43" s="862"/>
      <c r="BR43" s="862"/>
      <c r="BS43" s="862"/>
      <c r="BT43" s="862"/>
      <c r="BU43" s="862"/>
      <c r="BV43" s="862"/>
      <c r="BW43" s="862"/>
      <c r="BX43" s="862"/>
      <c r="BY43" s="862"/>
      <c r="BZ43" s="862"/>
      <c r="CA43" s="862"/>
      <c r="CB43" s="862"/>
      <c r="CC43" s="862"/>
      <c r="CD43" s="862"/>
      <c r="CE43" s="862"/>
      <c r="CF43" s="862"/>
      <c r="CG43" s="862"/>
      <c r="CH43" s="862"/>
      <c r="CI43" s="862"/>
      <c r="CJ43" s="863"/>
      <c r="CK43" s="863"/>
      <c r="CL43" s="862"/>
      <c r="CM43" s="862"/>
      <c r="CN43" s="862"/>
      <c r="CO43" s="862"/>
      <c r="CP43" s="862"/>
      <c r="CQ43" s="862"/>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U44" s="865"/>
      <c r="AV44" s="872"/>
      <c r="AW44" s="872"/>
      <c r="AX44" s="872"/>
      <c r="AY44" s="872"/>
      <c r="AZ44" s="872"/>
      <c r="BA44" s="872"/>
      <c r="BB44" s="872"/>
      <c r="BC44" s="872"/>
      <c r="BD44" s="862"/>
      <c r="BE44" s="289"/>
      <c r="BF44" s="289"/>
      <c r="BG44" s="289"/>
      <c r="BH44" s="862"/>
      <c r="BI44" s="307"/>
      <c r="BJ44" s="307"/>
      <c r="BK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865"/>
      <c r="AV45" s="872"/>
      <c r="AW45" s="872"/>
      <c r="AX45" s="872"/>
      <c r="AY45" s="872"/>
      <c r="AZ45" s="872"/>
      <c r="BA45" s="872"/>
      <c r="BB45" s="872"/>
      <c r="BC45" s="872"/>
      <c r="BD45" s="862"/>
      <c r="BE45" s="289"/>
      <c r="BF45" s="289"/>
      <c r="BG45" s="289"/>
      <c r="BH45" s="862"/>
      <c r="BI45" s="307"/>
      <c r="BJ45" s="307"/>
      <c r="BK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U46" s="865"/>
      <c r="AV46" s="872"/>
      <c r="AW46" s="872"/>
      <c r="AX46" s="872"/>
      <c r="AY46" s="872"/>
      <c r="AZ46" s="872"/>
      <c r="BA46" s="872"/>
      <c r="BB46" s="872"/>
      <c r="BC46" s="872"/>
      <c r="BD46" s="862"/>
      <c r="BE46" s="289"/>
      <c r="BF46" s="289"/>
      <c r="BG46" s="289"/>
      <c r="BH46" s="862"/>
      <c r="BI46" s="293"/>
      <c r="BJ46" s="293"/>
      <c r="BK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865"/>
      <c r="AV47" s="872"/>
      <c r="AW47" s="872"/>
      <c r="AX47" s="872"/>
      <c r="AY47" s="872"/>
      <c r="AZ47" s="872"/>
      <c r="BA47" s="872"/>
      <c r="BB47" s="872"/>
      <c r="BC47" s="872"/>
      <c r="BD47" s="862"/>
      <c r="BE47" s="289"/>
      <c r="BF47" s="289"/>
      <c r="BG47" s="289"/>
      <c r="BH47" s="862"/>
      <c r="BI47" s="293"/>
      <c r="BJ47" s="293"/>
      <c r="BK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U48" s="865"/>
      <c r="AV48" s="872"/>
      <c r="AW48" s="872"/>
      <c r="AX48" s="872"/>
      <c r="AY48" s="872"/>
      <c r="AZ48" s="872"/>
      <c r="BA48" s="872"/>
      <c r="BB48" s="872"/>
      <c r="BC48" s="872"/>
      <c r="BD48" s="862"/>
      <c r="BE48" s="289"/>
      <c r="BF48" s="289"/>
      <c r="BG48" s="289"/>
      <c r="BH48" s="862"/>
      <c r="BI48" s="293"/>
      <c r="BJ48" s="293"/>
      <c r="BK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865"/>
      <c r="AV49" s="872"/>
      <c r="AW49" s="872"/>
      <c r="AX49" s="872"/>
      <c r="AY49" s="872"/>
      <c r="AZ49" s="872"/>
      <c r="BA49" s="872"/>
      <c r="BB49" s="872"/>
      <c r="BC49" s="872"/>
      <c r="BD49" s="862"/>
      <c r="BE49" s="289"/>
      <c r="BF49" s="289"/>
      <c r="BG49" s="289"/>
      <c r="BH49" s="862"/>
      <c r="BI49" s="293"/>
      <c r="BJ49" s="293"/>
      <c r="BK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U50" s="865"/>
      <c r="AV50" s="872"/>
      <c r="AW50" s="872"/>
      <c r="AX50" s="872"/>
      <c r="AY50" s="872"/>
      <c r="AZ50" s="872"/>
      <c r="BA50" s="872"/>
      <c r="BB50" s="872"/>
      <c r="BC50" s="872"/>
      <c r="BD50" s="862"/>
      <c r="BE50" s="289"/>
      <c r="BF50" s="289"/>
      <c r="BG50" s="289"/>
      <c r="BH50" s="862"/>
      <c r="BI50" s="293"/>
      <c r="BJ50" s="293"/>
      <c r="BK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865"/>
      <c r="AV51" s="872"/>
      <c r="AW51" s="872"/>
      <c r="AX51" s="872"/>
      <c r="AY51" s="872"/>
      <c r="AZ51" s="872"/>
      <c r="BA51" s="872"/>
      <c r="BB51" s="872"/>
      <c r="BC51" s="872"/>
      <c r="BD51" s="862"/>
      <c r="BE51" s="289"/>
      <c r="BF51" s="289"/>
      <c r="BG51" s="289"/>
      <c r="BH51" s="862"/>
      <c r="BI51" s="293"/>
      <c r="BJ51" s="293"/>
      <c r="BK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U52" s="865"/>
      <c r="AV52" s="872"/>
      <c r="AW52" s="872"/>
      <c r="AX52" s="872"/>
      <c r="AY52" s="872"/>
      <c r="AZ52" s="872"/>
      <c r="BA52" s="872"/>
      <c r="BB52" s="872"/>
      <c r="BC52" s="872"/>
      <c r="BD52" s="862"/>
      <c r="BE52" s="289"/>
      <c r="BF52" s="289"/>
      <c r="BG52" s="289"/>
      <c r="BH52" s="862"/>
      <c r="BI52" s="293"/>
      <c r="BJ52" s="293"/>
      <c r="BK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865"/>
      <c r="AV53" s="872"/>
      <c r="AW53" s="872"/>
      <c r="AX53" s="872"/>
      <c r="AY53" s="872"/>
      <c r="AZ53" s="872"/>
      <c r="BA53" s="872"/>
      <c r="BB53" s="872"/>
      <c r="BC53" s="872"/>
      <c r="BD53" s="862"/>
      <c r="BE53" s="289"/>
      <c r="BF53" s="289"/>
      <c r="BG53" s="289"/>
      <c r="BH53" s="862"/>
      <c r="BI53" s="293"/>
      <c r="BJ53" s="293"/>
      <c r="BK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U54" s="865"/>
      <c r="AV54" s="872"/>
      <c r="AW54" s="872"/>
      <c r="AX54" s="872"/>
      <c r="AY54" s="872"/>
      <c r="AZ54" s="872"/>
      <c r="BA54" s="872"/>
      <c r="BB54" s="872"/>
      <c r="BC54" s="872"/>
      <c r="BD54" s="862"/>
      <c r="BE54" s="289"/>
      <c r="BF54" s="289"/>
      <c r="BG54" s="289"/>
      <c r="BH54" s="862"/>
      <c r="BI54" s="293"/>
      <c r="BJ54" s="293"/>
      <c r="BK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865"/>
      <c r="AV55" s="872"/>
      <c r="AW55" s="872"/>
      <c r="AX55" s="872"/>
      <c r="AY55" s="872"/>
      <c r="AZ55" s="872"/>
      <c r="BA55" s="872"/>
      <c r="BB55" s="872"/>
      <c r="BC55" s="872"/>
      <c r="BD55" s="862"/>
      <c r="BE55" s="289"/>
      <c r="BF55" s="289"/>
      <c r="BG55" s="289"/>
      <c r="BH55" s="862"/>
      <c r="BI55" s="293"/>
      <c r="BJ55" s="293"/>
      <c r="BK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U56" s="865"/>
      <c r="AV56" s="872"/>
      <c r="AW56" s="872"/>
      <c r="AX56" s="872"/>
      <c r="AY56" s="872"/>
      <c r="AZ56" s="872"/>
      <c r="BA56" s="872"/>
      <c r="BB56" s="872"/>
      <c r="BC56" s="872"/>
      <c r="BD56" s="862"/>
      <c r="BE56" s="289"/>
      <c r="BF56" s="289"/>
      <c r="BG56" s="289"/>
      <c r="BH56" s="862"/>
      <c r="BI56" s="293"/>
      <c r="BJ56" s="293"/>
      <c r="BK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865"/>
      <c r="AV57" s="872"/>
      <c r="AW57" s="872"/>
      <c r="AX57" s="872"/>
      <c r="AY57" s="872"/>
      <c r="AZ57" s="872"/>
      <c r="BA57" s="872"/>
      <c r="BB57" s="872"/>
      <c r="BC57" s="872"/>
      <c r="BD57" s="862"/>
      <c r="BE57" s="289"/>
      <c r="BF57" s="289"/>
      <c r="BG57" s="289"/>
      <c r="BH57" s="862"/>
      <c r="BI57" s="293"/>
      <c r="BJ57" s="293"/>
      <c r="BK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U58" s="865"/>
      <c r="AV58" s="872"/>
      <c r="AW58" s="872"/>
      <c r="AX58" s="872"/>
      <c r="AY58" s="872"/>
      <c r="AZ58" s="872"/>
      <c r="BA58" s="872"/>
      <c r="BB58" s="872"/>
      <c r="BC58" s="872"/>
      <c r="BD58" s="862"/>
      <c r="BE58" s="289"/>
      <c r="BF58" s="289"/>
      <c r="BG58" s="289"/>
      <c r="BH58" s="862"/>
      <c r="BI58" s="293"/>
      <c r="BJ58" s="293"/>
      <c r="BK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865"/>
      <c r="AV59" s="872"/>
      <c r="AW59" s="872"/>
      <c r="AX59" s="872"/>
      <c r="AY59" s="872"/>
      <c r="AZ59" s="872"/>
      <c r="BA59" s="872"/>
      <c r="BB59" s="872"/>
      <c r="BC59" s="872"/>
      <c r="BD59" s="862"/>
      <c r="BE59" s="289"/>
      <c r="BF59" s="289"/>
      <c r="BG59" s="289"/>
      <c r="BH59" s="862"/>
      <c r="BI59" s="293"/>
      <c r="BJ59" s="293"/>
      <c r="BK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865"/>
      <c r="AV60" s="872"/>
      <c r="AW60" s="872"/>
      <c r="AX60" s="872"/>
      <c r="AY60" s="872"/>
      <c r="AZ60" s="872"/>
      <c r="BA60" s="872"/>
      <c r="BB60" s="872"/>
      <c r="BC60" s="872"/>
      <c r="BD60" s="862"/>
      <c r="BE60" s="289"/>
      <c r="BF60" s="289"/>
      <c r="BG60" s="289"/>
      <c r="BH60" s="862"/>
      <c r="BI60" s="293"/>
      <c r="BJ60" s="293"/>
      <c r="BK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865"/>
      <c r="AV61" s="872"/>
      <c r="AW61" s="872"/>
      <c r="AX61" s="872"/>
      <c r="AY61" s="872"/>
      <c r="AZ61" s="872"/>
      <c r="BA61" s="872"/>
      <c r="BB61" s="872"/>
      <c r="BC61" s="872"/>
      <c r="BD61" s="862"/>
      <c r="BE61" s="289"/>
      <c r="BF61" s="289"/>
      <c r="BG61" s="289"/>
      <c r="BH61" s="862"/>
      <c r="BI61" s="293"/>
      <c r="BJ61" s="293"/>
      <c r="BK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865"/>
      <c r="AV62" s="872"/>
      <c r="AW62" s="872"/>
      <c r="AX62" s="872"/>
      <c r="AY62" s="872"/>
      <c r="AZ62" s="872"/>
      <c r="BA62" s="872"/>
      <c r="BB62" s="872"/>
      <c r="BC62" s="872"/>
      <c r="BD62" s="862"/>
      <c r="BE62" s="289"/>
      <c r="BF62" s="289"/>
      <c r="BG62" s="289"/>
      <c r="BH62" s="862"/>
      <c r="BI62" s="293"/>
      <c r="BJ62" s="293"/>
      <c r="BK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865"/>
      <c r="AV63" s="872"/>
      <c r="AW63" s="872"/>
      <c r="AX63" s="872"/>
      <c r="AY63" s="872"/>
      <c r="AZ63" s="872"/>
      <c r="BA63" s="872"/>
      <c r="BB63" s="872"/>
      <c r="BC63" s="872"/>
      <c r="BD63" s="862"/>
      <c r="BE63" s="289"/>
      <c r="BF63" s="289"/>
      <c r="BG63" s="289"/>
      <c r="BH63" s="862"/>
      <c r="BI63" s="293"/>
      <c r="BJ63" s="293"/>
      <c r="BK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865"/>
      <c r="AV64" s="872"/>
      <c r="AW64" s="872"/>
      <c r="AX64" s="872"/>
      <c r="AY64" s="872"/>
      <c r="AZ64" s="872"/>
      <c r="BA64" s="872"/>
      <c r="BB64" s="872"/>
      <c r="BC64" s="872"/>
      <c r="BD64" s="862"/>
      <c r="BE64" s="289"/>
      <c r="BF64" s="289"/>
      <c r="BG64" s="289"/>
      <c r="BH64" s="862"/>
      <c r="BI64" s="293"/>
      <c r="BJ64" s="293"/>
      <c r="BK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U65" s="865"/>
      <c r="AV65" s="872"/>
      <c r="AW65" s="872"/>
      <c r="AX65" s="872"/>
      <c r="AY65" s="872"/>
      <c r="AZ65" s="872"/>
      <c r="BA65" s="872"/>
      <c r="BB65" s="872"/>
      <c r="BC65" s="872"/>
      <c r="BD65" s="862"/>
      <c r="BE65" s="289"/>
      <c r="BF65" s="289"/>
      <c r="BG65" s="289"/>
      <c r="BH65" s="862"/>
      <c r="BI65" s="293"/>
      <c r="BJ65" s="293"/>
      <c r="BK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865"/>
      <c r="AV66" s="872"/>
      <c r="AW66" s="872"/>
      <c r="AX66" s="872"/>
      <c r="AY66" s="872"/>
      <c r="AZ66" s="872"/>
      <c r="BA66" s="872"/>
      <c r="BB66" s="872"/>
      <c r="BC66" s="872"/>
      <c r="BD66" s="862"/>
      <c r="BE66" s="289"/>
      <c r="BF66" s="289"/>
      <c r="BG66" s="289"/>
      <c r="BH66" s="862"/>
      <c r="BI66" s="293"/>
      <c r="BJ66" s="293"/>
      <c r="BK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865"/>
      <c r="AV67" s="872"/>
      <c r="AW67" s="872"/>
      <c r="AX67" s="872"/>
      <c r="AY67" s="872"/>
      <c r="AZ67" s="872"/>
      <c r="BA67" s="872"/>
      <c r="BB67" s="872"/>
      <c r="BC67" s="872"/>
      <c r="BD67" s="862"/>
      <c r="BE67" s="289"/>
      <c r="BF67" s="289"/>
      <c r="BG67" s="289"/>
      <c r="BH67" s="862"/>
      <c r="BI67" s="293"/>
      <c r="BJ67" s="293"/>
      <c r="BK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865"/>
      <c r="AV68" s="872"/>
      <c r="AW68" s="872"/>
      <c r="AX68" s="872"/>
      <c r="AY68" s="872"/>
      <c r="AZ68" s="872"/>
      <c r="BA68" s="872"/>
      <c r="BB68" s="872"/>
      <c r="BC68" s="872"/>
      <c r="BD68" s="862"/>
      <c r="BE68" s="289"/>
      <c r="BF68" s="289"/>
      <c r="BG68" s="289"/>
      <c r="BH68" s="862"/>
      <c r="BI68" s="293"/>
      <c r="BJ68" s="293"/>
      <c r="BK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865"/>
      <c r="AV69" s="872"/>
      <c r="AW69" s="872"/>
      <c r="AX69" s="872"/>
      <c r="AY69" s="872"/>
      <c r="AZ69" s="872"/>
      <c r="BA69" s="872"/>
      <c r="BB69" s="872"/>
      <c r="BC69" s="872"/>
      <c r="BD69" s="862"/>
      <c r="BE69" s="289"/>
      <c r="BF69" s="289"/>
      <c r="BG69" s="289"/>
      <c r="BH69" s="862"/>
      <c r="BI69" s="293"/>
      <c r="BJ69" s="293"/>
      <c r="BK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865"/>
      <c r="AV70" s="872"/>
      <c r="AW70" s="872"/>
      <c r="AX70" s="872"/>
      <c r="AY70" s="872"/>
      <c r="AZ70" s="872"/>
      <c r="BA70" s="872"/>
      <c r="BB70" s="872"/>
      <c r="BC70" s="872"/>
      <c r="BD70" s="862"/>
      <c r="BE70" s="289"/>
      <c r="BF70" s="289"/>
      <c r="BG70" s="289"/>
      <c r="BH70" s="862"/>
      <c r="BI70" s="293"/>
      <c r="BJ70" s="293"/>
      <c r="BK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865"/>
      <c r="AV71" s="872"/>
      <c r="AW71" s="872"/>
      <c r="AX71" s="872"/>
      <c r="AY71" s="872"/>
      <c r="AZ71" s="872"/>
      <c r="BA71" s="872"/>
      <c r="BB71" s="872"/>
      <c r="BC71" s="872"/>
      <c r="BD71" s="862"/>
      <c r="BE71" s="289"/>
      <c r="BF71" s="289"/>
      <c r="BG71" s="289"/>
      <c r="BH71" s="862"/>
      <c r="BI71" s="293"/>
      <c r="BJ71" s="293"/>
      <c r="BK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865"/>
      <c r="AV72" s="872"/>
      <c r="AW72" s="872"/>
      <c r="AX72" s="872"/>
      <c r="AY72" s="872"/>
      <c r="AZ72" s="872"/>
      <c r="BA72" s="872"/>
      <c r="BB72" s="872"/>
      <c r="BC72" s="872"/>
      <c r="BD72" s="862"/>
      <c r="BE72" s="465"/>
      <c r="BF72" s="465"/>
      <c r="BG72" s="465"/>
      <c r="BH72" s="862"/>
      <c r="BI72" s="307"/>
      <c r="BJ72" s="307"/>
      <c r="BK72" s="862"/>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865"/>
      <c r="AV73" s="872"/>
      <c r="AW73" s="872"/>
      <c r="AX73" s="872"/>
      <c r="AY73" s="872"/>
      <c r="AZ73" s="872"/>
      <c r="BA73" s="872"/>
      <c r="BB73" s="872"/>
      <c r="BC73" s="872"/>
      <c r="BD73" s="862"/>
      <c r="BE73" s="465"/>
      <c r="BF73" s="465"/>
      <c r="BG73" s="465"/>
      <c r="BH73" s="862"/>
      <c r="BI73" s="307"/>
      <c r="BJ73" s="307"/>
      <c r="BK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865"/>
      <c r="AV74" s="872"/>
      <c r="AW74" s="872"/>
      <c r="AX74" s="872"/>
      <c r="AY74" s="872"/>
      <c r="AZ74" s="872"/>
      <c r="BA74" s="872"/>
      <c r="BB74" s="872"/>
      <c r="BC74" s="872"/>
      <c r="BD74" s="862"/>
      <c r="BE74" s="465"/>
      <c r="BF74" s="465"/>
      <c r="BG74" s="465"/>
      <c r="BH74" s="862"/>
      <c r="BI74" s="307"/>
      <c r="BJ74" s="307"/>
      <c r="BK74" s="862"/>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865"/>
      <c r="AV75" s="872"/>
      <c r="AW75" s="872"/>
      <c r="AX75" s="872"/>
      <c r="AY75" s="872"/>
      <c r="AZ75" s="872"/>
      <c r="BA75" s="872"/>
      <c r="BB75" s="872"/>
      <c r="BC75" s="872"/>
      <c r="BD75" s="862"/>
      <c r="BE75" s="475"/>
      <c r="BF75" s="475"/>
      <c r="BG75" s="475"/>
      <c r="BH75" s="862"/>
      <c r="BI75" s="162"/>
      <c r="BJ75" s="162"/>
      <c r="BK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865"/>
      <c r="AV76" s="872"/>
      <c r="AW76" s="872"/>
      <c r="AX76" s="872"/>
      <c r="AY76" s="872"/>
      <c r="AZ76" s="872"/>
      <c r="BA76" s="872"/>
      <c r="BB76" s="872"/>
      <c r="BC76" s="872"/>
      <c r="BD76" s="862"/>
      <c r="BE76" s="465"/>
      <c r="BF76" s="465"/>
      <c r="BG76" s="465"/>
      <c r="BH76" s="862"/>
      <c r="BI76" s="307"/>
      <c r="BJ76" s="307"/>
      <c r="BK76" s="862"/>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U77" s="865"/>
      <c r="AV77" s="872"/>
      <c r="AW77" s="872"/>
      <c r="AX77" s="872"/>
      <c r="AY77" s="872"/>
      <c r="AZ77" s="872"/>
      <c r="BA77" s="872"/>
      <c r="BB77" s="872"/>
      <c r="BC77" s="872"/>
      <c r="BD77" s="862"/>
      <c r="BE77" s="465"/>
      <c r="BF77" s="465"/>
      <c r="BG77" s="465"/>
      <c r="BH77" s="862"/>
      <c r="BI77" s="307"/>
      <c r="BJ77" s="307"/>
      <c r="BK77" s="862"/>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U78" s="865"/>
      <c r="AV78" s="872"/>
      <c r="AW78" s="872"/>
      <c r="AX78" s="872"/>
      <c r="AY78" s="872"/>
      <c r="AZ78" s="872"/>
      <c r="BA78" s="872"/>
      <c r="BB78" s="872"/>
      <c r="BC78" s="872"/>
      <c r="BD78" s="862"/>
      <c r="BE78" s="465"/>
      <c r="BF78" s="465"/>
      <c r="BG78" s="465"/>
      <c r="BH78" s="862"/>
      <c r="BI78" s="307"/>
      <c r="BJ78" s="307"/>
      <c r="BK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865"/>
      <c r="AV79" s="872"/>
      <c r="AW79" s="872"/>
      <c r="AX79" s="872"/>
      <c r="AY79" s="872"/>
      <c r="AZ79" s="872"/>
      <c r="BA79" s="872"/>
      <c r="BB79" s="872"/>
      <c r="BC79" s="872"/>
      <c r="BD79" s="862"/>
      <c r="BE79" s="465"/>
      <c r="BF79" s="465"/>
      <c r="BG79" s="465"/>
      <c r="BH79" s="862"/>
      <c r="BI79" s="307"/>
      <c r="BJ79" s="307"/>
      <c r="BK79" s="862"/>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U80" s="865"/>
      <c r="AV80" s="872"/>
      <c r="AW80" s="872"/>
      <c r="AX80" s="872"/>
      <c r="AY80" s="872"/>
      <c r="AZ80" s="872"/>
      <c r="BA80" s="872"/>
      <c r="BB80" s="872"/>
      <c r="BC80" s="872"/>
      <c r="BD80" s="862"/>
      <c r="BE80" s="465"/>
      <c r="BF80" s="465"/>
      <c r="BG80" s="465"/>
      <c r="BH80" s="862"/>
      <c r="BI80" s="307"/>
      <c r="BJ80" s="307"/>
      <c r="BK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865"/>
      <c r="AV81" s="872"/>
      <c r="AW81" s="872"/>
      <c r="AX81" s="872"/>
      <c r="AY81" s="872"/>
      <c r="AZ81" s="872"/>
      <c r="BA81" s="872"/>
      <c r="BB81" s="872"/>
      <c r="BC81" s="872"/>
      <c r="BD81" s="862"/>
      <c r="BE81" s="465"/>
      <c r="BF81" s="465"/>
      <c r="BG81" s="465"/>
      <c r="BH81" s="862"/>
      <c r="BI81" s="307"/>
      <c r="BJ81" s="307"/>
      <c r="BK81" s="862"/>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U82" s="865"/>
      <c r="AV82" s="872"/>
      <c r="AW82" s="872"/>
      <c r="AX82" s="872"/>
      <c r="AY82" s="872"/>
      <c r="AZ82" s="872"/>
      <c r="BA82" s="872"/>
      <c r="BB82" s="872"/>
      <c r="BC82" s="872"/>
      <c r="BD82" s="862"/>
      <c r="BE82" s="465"/>
      <c r="BF82" s="465"/>
      <c r="BG82" s="465"/>
      <c r="BH82" s="862"/>
      <c r="BI82" s="307"/>
      <c r="BJ82" s="307"/>
      <c r="BK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865"/>
      <c r="AV83" s="872"/>
      <c r="AW83" s="872"/>
      <c r="AX83" s="872"/>
      <c r="AY83" s="872"/>
      <c r="AZ83" s="872"/>
      <c r="BA83" s="872"/>
      <c r="BB83" s="872"/>
      <c r="BC83" s="872"/>
      <c r="BD83" s="862"/>
      <c r="BE83" s="465"/>
      <c r="BF83" s="465"/>
      <c r="BG83" s="465"/>
      <c r="BH83" s="862"/>
      <c r="BI83" s="307"/>
      <c r="BJ83" s="307"/>
      <c r="BK83" s="862"/>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U84" s="865"/>
      <c r="AV84" s="872"/>
      <c r="AW84" s="872"/>
      <c r="AX84" s="872"/>
      <c r="AY84" s="872"/>
      <c r="AZ84" s="872"/>
      <c r="BA84" s="872"/>
      <c r="BB84" s="872"/>
      <c r="BC84" s="872"/>
      <c r="BD84" s="862"/>
      <c r="BE84" s="465"/>
      <c r="BF84" s="465"/>
      <c r="BG84" s="465"/>
      <c r="BH84" s="862"/>
      <c r="BI84" s="307"/>
      <c r="BJ84" s="307"/>
      <c r="BK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865"/>
      <c r="AV85" s="872"/>
      <c r="AW85" s="872"/>
      <c r="AX85" s="872"/>
      <c r="AY85" s="872"/>
      <c r="AZ85" s="872"/>
      <c r="BA85" s="872"/>
      <c r="BB85" s="872"/>
      <c r="BC85" s="872"/>
      <c r="BD85" s="862"/>
      <c r="BE85" s="465"/>
      <c r="BF85" s="465"/>
      <c r="BG85" s="465"/>
      <c r="BH85" s="862"/>
      <c r="BI85" s="307"/>
      <c r="BJ85" s="307"/>
      <c r="BK85" s="862"/>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865"/>
      <c r="AV86" s="872"/>
      <c r="AW86" s="872"/>
      <c r="AX86" s="872"/>
      <c r="AY86" s="872"/>
      <c r="AZ86" s="872"/>
      <c r="BA86" s="872"/>
      <c r="BB86" s="872"/>
      <c r="BC86" s="872"/>
      <c r="BD86" s="862"/>
      <c r="BE86" s="465"/>
      <c r="BF86" s="465"/>
      <c r="BG86" s="465"/>
      <c r="BH86" s="862"/>
      <c r="BI86" s="307"/>
      <c r="BJ86" s="307"/>
      <c r="BK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865"/>
      <c r="AV87" s="872"/>
      <c r="AW87" s="872"/>
      <c r="AX87" s="872"/>
      <c r="AY87" s="872"/>
      <c r="AZ87" s="872"/>
      <c r="BA87" s="872"/>
      <c r="BB87" s="872"/>
      <c r="BC87" s="872"/>
      <c r="BD87" s="862"/>
      <c r="BE87" s="475"/>
      <c r="BF87" s="475"/>
      <c r="BG87" s="475"/>
      <c r="BH87" s="862"/>
      <c r="BI87" s="162"/>
      <c r="BJ87" s="162"/>
      <c r="BK87" s="862"/>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865"/>
      <c r="AV88" s="872"/>
      <c r="AW88" s="872"/>
      <c r="AX88" s="872"/>
      <c r="AY88" s="872"/>
      <c r="AZ88" s="872"/>
      <c r="BA88" s="872"/>
      <c r="BB88" s="872"/>
      <c r="BC88" s="872"/>
      <c r="BD88" s="862"/>
      <c r="BE88" s="289"/>
      <c r="BF88" s="289"/>
      <c r="BG88" s="289"/>
      <c r="BH88" s="862"/>
      <c r="BI88" s="293"/>
      <c r="BJ88" s="293"/>
      <c r="BK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865"/>
      <c r="AV89" s="872"/>
      <c r="AW89" s="872"/>
      <c r="AX89" s="872"/>
      <c r="AY89" s="872"/>
      <c r="AZ89" s="872"/>
      <c r="BA89" s="872"/>
      <c r="BB89" s="872"/>
      <c r="BC89" s="872"/>
      <c r="BD89" s="862"/>
      <c r="BE89" s="289"/>
      <c r="BF89" s="289"/>
      <c r="BG89" s="289"/>
      <c r="BH89" s="862"/>
      <c r="BI89" s="293"/>
      <c r="BJ89" s="293"/>
      <c r="BK89" s="862"/>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865"/>
      <c r="AV90" s="872"/>
      <c r="AW90" s="872"/>
      <c r="AX90" s="872"/>
      <c r="AY90" s="872"/>
      <c r="AZ90" s="872"/>
      <c r="BA90" s="872"/>
      <c r="BB90" s="872"/>
      <c r="BC90" s="872"/>
      <c r="BD90" s="862"/>
      <c r="BE90" s="289"/>
      <c r="BF90" s="289"/>
      <c r="BG90" s="289"/>
      <c r="BH90" s="862"/>
      <c r="BI90" s="293"/>
      <c r="BJ90" s="293"/>
      <c r="BK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865"/>
      <c r="AV91" s="872"/>
      <c r="AW91" s="872"/>
      <c r="AX91" s="872"/>
      <c r="AY91" s="872"/>
      <c r="AZ91" s="872"/>
      <c r="BA91" s="872"/>
      <c r="BB91" s="872"/>
      <c r="BC91" s="872"/>
      <c r="BD91" s="862"/>
      <c r="BE91" s="289"/>
      <c r="BF91" s="289"/>
      <c r="BG91" s="289"/>
      <c r="BH91" s="862"/>
      <c r="BI91" s="293"/>
      <c r="BJ91" s="293"/>
      <c r="BK91" s="862"/>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865"/>
      <c r="AV92" s="872"/>
      <c r="AW92" s="872"/>
      <c r="AX92" s="872"/>
      <c r="AY92" s="872"/>
      <c r="AZ92" s="872"/>
      <c r="BA92" s="872"/>
      <c r="BB92" s="872"/>
      <c r="BC92" s="872"/>
      <c r="BD92" s="862"/>
      <c r="BE92" s="289"/>
      <c r="BF92" s="289"/>
      <c r="BG92" s="289"/>
      <c r="BH92" s="862"/>
      <c r="BI92" s="293"/>
      <c r="BJ92" s="293"/>
      <c r="BK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865"/>
      <c r="AV93" s="872"/>
      <c r="AW93" s="872"/>
      <c r="AX93" s="872"/>
      <c r="AY93" s="872"/>
      <c r="AZ93" s="872"/>
      <c r="BA93" s="872"/>
      <c r="BB93" s="872"/>
      <c r="BC93" s="872"/>
      <c r="BD93" s="862"/>
      <c r="BE93" s="289"/>
      <c r="BF93" s="289"/>
      <c r="BG93" s="289"/>
      <c r="BH93" s="862"/>
      <c r="BI93" s="293"/>
      <c r="BJ93" s="293"/>
      <c r="BK93" s="862"/>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865"/>
      <c r="AV94" s="872"/>
      <c r="AW94" s="872"/>
      <c r="AX94" s="872"/>
      <c r="AY94" s="872"/>
      <c r="AZ94" s="872"/>
      <c r="BA94" s="872"/>
      <c r="BB94" s="872"/>
      <c r="BC94" s="872"/>
      <c r="BD94" s="862"/>
      <c r="BE94" s="289"/>
      <c r="BF94" s="289"/>
      <c r="BG94" s="289"/>
      <c r="BH94" s="862"/>
      <c r="BI94" s="293"/>
      <c r="BJ94" s="293"/>
      <c r="BK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865"/>
      <c r="AV95" s="872"/>
      <c r="AW95" s="872"/>
      <c r="AX95" s="872"/>
      <c r="AY95" s="872"/>
      <c r="AZ95" s="872"/>
      <c r="BA95" s="872"/>
      <c r="BB95" s="872"/>
      <c r="BC95" s="872"/>
      <c r="BD95" s="862"/>
      <c r="BE95" s="289"/>
      <c r="BF95" s="289"/>
      <c r="BG95" s="289"/>
      <c r="BH95" s="862"/>
      <c r="BI95" s="293"/>
      <c r="BJ95" s="293"/>
      <c r="BK95" s="862"/>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865"/>
      <c r="AV96" s="872"/>
      <c r="AW96" s="872"/>
      <c r="AX96" s="872"/>
      <c r="AY96" s="872"/>
      <c r="AZ96" s="872"/>
      <c r="BA96" s="872"/>
      <c r="BB96" s="872"/>
      <c r="BC96" s="872"/>
      <c r="BD96" s="862"/>
      <c r="BE96" s="289"/>
      <c r="BF96" s="289"/>
      <c r="BG96" s="289"/>
      <c r="BH96" s="862"/>
      <c r="BI96" s="293"/>
      <c r="BJ96" s="293"/>
      <c r="BK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865"/>
      <c r="AV97" s="872"/>
      <c r="AW97" s="872"/>
      <c r="AX97" s="872"/>
      <c r="AY97" s="872"/>
      <c r="AZ97" s="872"/>
      <c r="BA97" s="872"/>
      <c r="BB97" s="872"/>
      <c r="BC97" s="872"/>
      <c r="BD97" s="862"/>
      <c r="BE97" s="289"/>
      <c r="BF97" s="289"/>
      <c r="BG97" s="289"/>
      <c r="BH97" s="862"/>
      <c r="BI97" s="293"/>
      <c r="BJ97" s="293"/>
      <c r="BK97" s="862"/>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865"/>
      <c r="AV98" s="872"/>
      <c r="AW98" s="872"/>
      <c r="AX98" s="872"/>
      <c r="AY98" s="872"/>
      <c r="AZ98" s="872"/>
      <c r="BA98" s="872"/>
      <c r="BB98" s="872"/>
      <c r="BC98" s="872"/>
      <c r="BD98" s="862"/>
      <c r="BE98" s="289"/>
      <c r="BF98" s="289"/>
      <c r="BG98" s="289"/>
      <c r="BH98" s="862"/>
      <c r="BI98" s="274"/>
      <c r="BJ98" s="274"/>
      <c r="BK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865"/>
      <c r="AV99" s="872"/>
      <c r="AW99" s="872"/>
      <c r="AX99" s="872"/>
      <c r="AY99" s="872"/>
      <c r="AZ99" s="872"/>
      <c r="BA99" s="872"/>
      <c r="BB99" s="872"/>
      <c r="BC99" s="872"/>
      <c r="BD99" s="862"/>
      <c r="BE99" s="289"/>
      <c r="BF99" s="289"/>
      <c r="BG99" s="289"/>
      <c r="BH99" s="862"/>
      <c r="BI99" s="274"/>
      <c r="BJ99" s="274"/>
      <c r="BK99" s="862"/>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865"/>
      <c r="AV100" s="872"/>
      <c r="AW100" s="872"/>
      <c r="AX100" s="872"/>
      <c r="AY100" s="872"/>
      <c r="AZ100" s="872"/>
      <c r="BA100" s="872"/>
      <c r="BB100" s="872"/>
      <c r="BC100" s="872"/>
      <c r="BD100" s="862"/>
      <c r="BE100" s="289"/>
      <c r="BF100" s="289"/>
      <c r="BG100" s="289"/>
      <c r="BH100" s="862"/>
      <c r="BI100" s="378"/>
      <c r="BJ100" s="378"/>
      <c r="BK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865"/>
      <c r="AV101" s="872"/>
      <c r="AW101" s="872"/>
      <c r="AX101" s="872"/>
      <c r="AY101" s="872"/>
      <c r="AZ101" s="872"/>
      <c r="BA101" s="872"/>
      <c r="BB101" s="872"/>
      <c r="BC101" s="872"/>
      <c r="BD101" s="862"/>
      <c r="BE101" s="289"/>
      <c r="BF101" s="289"/>
      <c r="BG101" s="289"/>
      <c r="BH101" s="862"/>
      <c r="BI101" s="378"/>
      <c r="BJ101" s="378"/>
      <c r="BK101" s="862"/>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U102" s="865"/>
      <c r="AV102" s="872"/>
      <c r="AW102" s="872"/>
      <c r="AX102" s="872"/>
      <c r="AY102" s="872"/>
      <c r="AZ102" s="872"/>
      <c r="BA102" s="872"/>
      <c r="BB102" s="872"/>
      <c r="BC102" s="872"/>
      <c r="BD102" s="862"/>
      <c r="BE102" s="289"/>
      <c r="BF102" s="289"/>
      <c r="BG102" s="289"/>
      <c r="BH102" s="862"/>
      <c r="BI102" s="378"/>
      <c r="BJ102" s="378"/>
      <c r="BK102" s="862"/>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865"/>
      <c r="AV103" s="872"/>
      <c r="AW103" s="872"/>
      <c r="AX103" s="872"/>
      <c r="AY103" s="872"/>
      <c r="AZ103" s="872"/>
      <c r="BA103" s="872"/>
      <c r="BB103" s="872"/>
      <c r="BC103" s="872"/>
      <c r="BD103" s="862"/>
      <c r="BE103" s="289"/>
      <c r="BF103" s="289"/>
      <c r="BG103" s="289"/>
      <c r="BH103" s="862"/>
      <c r="BI103" s="378"/>
      <c r="BJ103" s="378"/>
      <c r="BK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865"/>
      <c r="AV104" s="872"/>
      <c r="AW104" s="872"/>
      <c r="AX104" s="872"/>
      <c r="AY104" s="872"/>
      <c r="AZ104" s="872"/>
      <c r="BA104" s="872"/>
      <c r="BB104" s="872"/>
      <c r="BC104" s="872"/>
      <c r="BD104" s="862"/>
      <c r="BE104" s="289"/>
      <c r="BF104" s="289"/>
      <c r="BG104" s="289"/>
      <c r="BH104" s="862"/>
      <c r="BI104" s="293"/>
      <c r="BJ104" s="293"/>
      <c r="BK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865"/>
      <c r="AV105" s="872"/>
      <c r="AW105" s="872"/>
      <c r="AX105" s="872"/>
      <c r="AY105" s="872"/>
      <c r="AZ105" s="872"/>
      <c r="BA105" s="872"/>
      <c r="BB105" s="872"/>
      <c r="BC105" s="872"/>
      <c r="BD105" s="862"/>
      <c r="BE105" s="289"/>
      <c r="BF105" s="289"/>
      <c r="BG105" s="289"/>
      <c r="BH105" s="862"/>
      <c r="BI105" s="293"/>
      <c r="BJ105" s="293"/>
      <c r="BK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865"/>
      <c r="AV106" s="872"/>
      <c r="AW106" s="872"/>
      <c r="AX106" s="872"/>
      <c r="AY106" s="872"/>
      <c r="AZ106" s="872"/>
      <c r="BA106" s="872"/>
      <c r="BB106" s="872"/>
      <c r="BC106" s="872"/>
      <c r="BD106" s="862"/>
      <c r="BE106" s="289"/>
      <c r="BF106" s="289"/>
      <c r="BG106" s="289"/>
      <c r="BH106" s="862"/>
      <c r="BI106" s="293"/>
      <c r="BJ106" s="293"/>
      <c r="BK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4</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865"/>
      <c r="AV107" s="872"/>
      <c r="AW107" s="872"/>
      <c r="AX107" s="872"/>
      <c r="AY107" s="872"/>
      <c r="AZ107" s="872"/>
      <c r="BA107" s="872"/>
      <c r="BB107" s="872"/>
      <c r="BC107" s="872"/>
      <c r="BD107" s="862"/>
      <c r="BE107" s="289"/>
      <c r="BF107" s="289"/>
      <c r="BG107" s="289"/>
      <c r="BH107" s="862"/>
      <c r="BI107" s="293"/>
      <c r="BJ107" s="293"/>
      <c r="BK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str">
        <f aca="false">M22</f>
        <v>February</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865"/>
      <c r="AV108" s="872"/>
      <c r="AW108" s="872"/>
      <c r="AX108" s="872"/>
      <c r="AY108" s="872"/>
      <c r="AZ108" s="872"/>
      <c r="BA108" s="872"/>
      <c r="BB108" s="872"/>
      <c r="BC108" s="872"/>
      <c r="BD108" s="862"/>
      <c r="BE108" s="289"/>
      <c r="BF108" s="289"/>
      <c r="BG108" s="289"/>
      <c r="BH108" s="862"/>
      <c r="BI108" s="274"/>
      <c r="BJ108" s="274"/>
      <c r="BK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10</v>
      </c>
      <c r="N109" s="37" t="n">
        <f aca="false">N23</f>
        <v>11</v>
      </c>
      <c r="O109" s="37" t="n">
        <f aca="false">O23</f>
        <v>12</v>
      </c>
      <c r="P109" s="37" t="n">
        <f aca="false">P23</f>
        <v>13</v>
      </c>
      <c r="Q109" s="37" t="n">
        <f aca="false">Q23</f>
        <v>14</v>
      </c>
      <c r="R109" s="37" t="n">
        <f aca="false">R23</f>
        <v>15</v>
      </c>
      <c r="S109" s="37" t="n">
        <f aca="false">S23</f>
        <v>16</v>
      </c>
      <c r="T109" s="0"/>
      <c r="U109" s="37" t="n">
        <f aca="false">U23</f>
        <v>17</v>
      </c>
      <c r="V109" s="37" t="n">
        <f aca="false">V23</f>
        <v>18</v>
      </c>
      <c r="W109" s="37" t="n">
        <f aca="false">W23</f>
        <v>19</v>
      </c>
      <c r="X109" s="37" t="n">
        <f aca="false">X23</f>
        <v>20</v>
      </c>
      <c r="Y109" s="37" t="n">
        <f aca="false">Y23</f>
        <v>21</v>
      </c>
      <c r="Z109" s="37" t="n">
        <f aca="false">Z23</f>
        <v>22</v>
      </c>
      <c r="AA109" s="37" t="n">
        <f aca="false">AA23</f>
        <v>23</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865"/>
      <c r="AV109" s="872"/>
      <c r="AW109" s="872"/>
      <c r="AX109" s="872"/>
      <c r="AY109" s="872"/>
      <c r="AZ109" s="872"/>
      <c r="BA109" s="872"/>
      <c r="BB109" s="872"/>
      <c r="BC109" s="872"/>
      <c r="BD109" s="862"/>
      <c r="BE109" s="289"/>
      <c r="BF109" s="289"/>
      <c r="BG109" s="289"/>
      <c r="BH109" s="862"/>
      <c r="BI109" s="274"/>
      <c r="BJ109" s="274"/>
      <c r="BK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865"/>
      <c r="AV110" s="872"/>
      <c r="AW110" s="872"/>
      <c r="AX110" s="872"/>
      <c r="AY110" s="872"/>
      <c r="AZ110" s="872"/>
      <c r="BA110" s="872"/>
      <c r="BB110" s="872"/>
      <c r="BC110" s="872"/>
      <c r="BD110" s="862"/>
      <c r="BE110" s="289"/>
      <c r="BF110" s="289"/>
      <c r="BG110" s="289"/>
      <c r="BH110" s="862"/>
      <c r="BI110" s="378"/>
      <c r="BJ110" s="378"/>
      <c r="BK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865"/>
      <c r="AV111" s="872"/>
      <c r="AW111" s="872"/>
      <c r="AX111" s="872"/>
      <c r="AY111" s="872"/>
      <c r="AZ111" s="872"/>
      <c r="BA111" s="872"/>
      <c r="BB111" s="872"/>
      <c r="BC111" s="872"/>
      <c r="BD111" s="862"/>
      <c r="BE111" s="289"/>
      <c r="BF111" s="289"/>
      <c r="BG111" s="289"/>
      <c r="BH111" s="862"/>
      <c r="BI111" s="378"/>
      <c r="BJ111" s="378"/>
      <c r="BK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865"/>
      <c r="AV112" s="872"/>
      <c r="AW112" s="872"/>
      <c r="AX112" s="872"/>
      <c r="AY112" s="872"/>
      <c r="AZ112" s="872"/>
      <c r="BA112" s="872"/>
      <c r="BB112" s="872"/>
      <c r="BC112" s="872"/>
      <c r="BD112" s="862"/>
      <c r="BE112" s="475"/>
      <c r="BF112" s="475"/>
      <c r="BG112" s="475"/>
      <c r="BH112" s="162"/>
      <c r="BI112" s="162"/>
      <c r="BJ112" s="162"/>
      <c r="BK112" s="862"/>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865"/>
      <c r="AV113" s="872"/>
      <c r="AW113" s="872"/>
      <c r="AX113" s="872"/>
      <c r="AY113" s="872"/>
      <c r="AZ113" s="872"/>
      <c r="BA113" s="872"/>
      <c r="BB113" s="872"/>
      <c r="BC113" s="872"/>
      <c r="BD113" s="862"/>
      <c r="BE113" s="465"/>
      <c r="BF113" s="465"/>
      <c r="BG113" s="465"/>
      <c r="BH113" s="307"/>
      <c r="BI113" s="307"/>
      <c r="BJ113" s="307"/>
      <c r="BK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865"/>
      <c r="AV114" s="872"/>
      <c r="AW114" s="872"/>
      <c r="AX114" s="872"/>
      <c r="AY114" s="872"/>
      <c r="AZ114" s="872"/>
      <c r="BA114" s="872"/>
      <c r="BB114" s="872"/>
      <c r="BC114" s="872"/>
      <c r="BD114" s="862"/>
      <c r="BE114" s="465"/>
      <c r="BF114" s="465"/>
      <c r="BG114" s="307"/>
      <c r="BH114" s="307"/>
      <c r="BI114" s="307"/>
      <c r="BJ114" s="307"/>
      <c r="BK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U115" s="865"/>
      <c r="AV115" s="872"/>
      <c r="AW115" s="872"/>
      <c r="AX115" s="872"/>
      <c r="AY115" s="872"/>
      <c r="AZ115" s="872"/>
      <c r="BA115" s="872"/>
      <c r="BB115" s="872"/>
      <c r="BC115" s="872"/>
      <c r="BD115" s="862"/>
      <c r="BE115" s="465"/>
      <c r="BF115" s="465"/>
      <c r="BG115" s="307"/>
      <c r="BH115" s="307"/>
      <c r="BI115" s="307"/>
      <c r="BJ115" s="307"/>
      <c r="BK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U116" s="865"/>
      <c r="AV116" s="872"/>
      <c r="AW116" s="872"/>
      <c r="AX116" s="872"/>
      <c r="AY116" s="872"/>
      <c r="AZ116" s="872"/>
      <c r="BA116" s="872"/>
      <c r="BB116" s="872"/>
      <c r="BC116" s="872"/>
      <c r="BD116" s="862"/>
      <c r="BE116" s="307"/>
      <c r="BF116" s="307"/>
      <c r="BG116" s="307"/>
      <c r="BH116" s="307"/>
      <c r="BI116" s="307"/>
      <c r="BJ116" s="307"/>
      <c r="BK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U117" s="865"/>
      <c r="AV117" s="872"/>
      <c r="AW117" s="872"/>
      <c r="AX117" s="872"/>
      <c r="AY117" s="872"/>
      <c r="AZ117" s="872"/>
      <c r="BA117" s="872"/>
      <c r="BB117" s="872"/>
      <c r="BC117" s="872"/>
      <c r="BD117" s="862"/>
      <c r="BE117" s="268"/>
      <c r="BF117" s="268"/>
      <c r="BG117" s="268"/>
      <c r="BH117" s="162"/>
      <c r="BI117" s="266"/>
      <c r="BJ117" s="266"/>
      <c r="BK117" s="862"/>
      <c r="DN117" s="265"/>
    </row>
    <row r="118" customFormat="false" ht="10.1" hidden="false" customHeight="true" outlineLevel="0" collapsed="false">
      <c r="A118" s="223"/>
      <c r="B118" s="480"/>
      <c r="C118" s="396"/>
      <c r="D118" s="397"/>
      <c r="E118" s="398"/>
      <c r="H118" s="172"/>
      <c r="I118" s="174"/>
      <c r="J118" s="175"/>
      <c r="T118" s="165"/>
      <c r="AA118" s="173"/>
      <c r="AC118" s="470"/>
      <c r="AD118" s="466"/>
      <c r="AE118" s="865"/>
      <c r="AF118" s="865"/>
      <c r="AG118" s="865"/>
      <c r="AH118" s="865"/>
      <c r="AI118" s="865"/>
      <c r="AJ118" s="865"/>
      <c r="AK118" s="865"/>
      <c r="AL118" s="865"/>
      <c r="AM118" s="865"/>
      <c r="AN118" s="865"/>
      <c r="AU118" s="865"/>
      <c r="AV118" s="872"/>
      <c r="AW118" s="872"/>
      <c r="AX118" s="872"/>
      <c r="AY118" s="872"/>
      <c r="AZ118" s="872"/>
      <c r="BA118" s="872"/>
      <c r="BB118" s="872"/>
      <c r="BC118" s="872"/>
      <c r="BD118" s="862"/>
      <c r="BE118" s="266"/>
      <c r="BF118" s="266"/>
      <c r="BG118" s="266"/>
      <c r="BH118" s="162"/>
      <c r="BI118" s="266"/>
      <c r="BJ118" s="266"/>
      <c r="BK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U119" s="865"/>
      <c r="AV119" s="872"/>
      <c r="AW119" s="872"/>
      <c r="AX119" s="872"/>
      <c r="AY119" s="872"/>
      <c r="AZ119" s="872"/>
      <c r="BA119" s="872"/>
      <c r="BB119" s="872"/>
      <c r="BC119" s="872"/>
      <c r="BD119" s="862"/>
      <c r="BE119" s="293"/>
      <c r="BF119" s="293"/>
      <c r="BG119" s="293"/>
      <c r="BH119" s="162"/>
      <c r="BI119" s="293"/>
      <c r="BJ119" s="293"/>
      <c r="BK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U120" s="865"/>
      <c r="AV120" s="872"/>
      <c r="AW120" s="872"/>
      <c r="AX120" s="872"/>
      <c r="AY120" s="872"/>
      <c r="AZ120" s="872"/>
      <c r="BA120" s="872"/>
      <c r="BB120" s="872"/>
      <c r="BC120" s="872"/>
      <c r="BD120" s="862"/>
      <c r="BE120" s="293"/>
      <c r="BF120" s="293"/>
      <c r="BG120" s="293"/>
      <c r="BH120" s="162"/>
      <c r="BI120" s="293"/>
      <c r="BJ120" s="293"/>
      <c r="BK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U121" s="865"/>
      <c r="AV121" s="872"/>
      <c r="AW121" s="872"/>
      <c r="AX121" s="872"/>
      <c r="AY121" s="872"/>
      <c r="AZ121" s="872"/>
      <c r="BA121" s="872"/>
      <c r="BB121" s="872"/>
      <c r="BC121" s="872"/>
      <c r="BD121" s="862"/>
      <c r="BE121" s="69"/>
      <c r="BF121" s="69"/>
      <c r="BG121" s="69"/>
      <c r="BH121" s="69"/>
      <c r="BI121" s="69"/>
      <c r="BJ121" s="69"/>
      <c r="BK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U122" s="865"/>
      <c r="AV122" s="872"/>
      <c r="AW122" s="872"/>
      <c r="AX122" s="872"/>
      <c r="AY122" s="872"/>
      <c r="AZ122" s="872"/>
      <c r="BA122" s="872"/>
      <c r="BB122" s="872"/>
      <c r="BC122" s="872"/>
      <c r="BD122" s="862"/>
      <c r="BE122" s="61"/>
      <c r="BF122" s="61"/>
      <c r="BG122" s="61"/>
      <c r="BH122" s="69"/>
      <c r="BI122" s="61"/>
      <c r="BJ122" s="61"/>
      <c r="BK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U123" s="865"/>
      <c r="AV123" s="872"/>
      <c r="AW123" s="872"/>
      <c r="AX123" s="872"/>
      <c r="AY123" s="872"/>
      <c r="AZ123" s="872"/>
      <c r="BA123" s="872"/>
      <c r="BB123" s="872"/>
      <c r="BC123" s="872"/>
      <c r="BD123" s="862"/>
      <c r="BE123" s="61"/>
      <c r="BF123" s="61"/>
      <c r="BG123" s="61"/>
      <c r="BH123" s="69"/>
      <c r="BI123" s="61"/>
      <c r="BJ123" s="61"/>
      <c r="BK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U124" s="865"/>
      <c r="AV124" s="872"/>
      <c r="AW124" s="872"/>
      <c r="AX124" s="872"/>
      <c r="AY124" s="872"/>
      <c r="AZ124" s="872"/>
      <c r="BA124" s="872"/>
      <c r="BB124" s="872"/>
      <c r="BC124" s="872"/>
      <c r="BD124" s="862"/>
      <c r="BE124" s="61"/>
      <c r="BF124" s="61"/>
      <c r="BG124" s="61"/>
      <c r="BH124" s="69"/>
      <c r="BI124" s="61"/>
      <c r="BJ124" s="61"/>
      <c r="BK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BD125" s="277"/>
      <c r="BE125" s="61"/>
      <c r="BF125" s="61"/>
      <c r="BG125" s="61"/>
      <c r="BH125" s="69"/>
      <c r="BI125" s="61"/>
      <c r="BJ125" s="61"/>
      <c r="BK125" s="862"/>
      <c r="DN125" s="61"/>
      <c r="EE125" s="163"/>
    </row>
    <row r="126" customFormat="false" ht="10.1" hidden="false" customHeight="true" outlineLevel="0" collapsed="false">
      <c r="A126" s="870"/>
      <c r="B126" s="870"/>
      <c r="C126" s="287"/>
      <c r="D126" s="417"/>
      <c r="E126" s="267"/>
      <c r="H126" s="172"/>
      <c r="I126" s="174"/>
      <c r="J126" s="175"/>
      <c r="T126" s="360"/>
      <c r="AA126" s="173"/>
      <c r="AB126" s="378"/>
      <c r="AC126" s="437"/>
      <c r="AD126" s="437"/>
      <c r="AE126" s="865"/>
      <c r="AF126" s="865"/>
      <c r="AG126" s="865"/>
      <c r="AH126" s="865"/>
      <c r="AI126" s="865"/>
      <c r="AJ126" s="865"/>
      <c r="AK126" s="865"/>
      <c r="AL126" s="865"/>
      <c r="AM126" s="865"/>
      <c r="AN126" s="865"/>
      <c r="AU126" s="430"/>
      <c r="AV126" s="879"/>
      <c r="AW126" s="879"/>
      <c r="AX126" s="879"/>
      <c r="AY126" s="879"/>
      <c r="AZ126" s="879"/>
      <c r="BA126" s="879"/>
      <c r="BB126" s="879"/>
      <c r="BC126" s="879"/>
      <c r="BD126" s="258"/>
      <c r="BE126" s="61"/>
      <c r="BF126" s="61"/>
      <c r="BG126" s="61"/>
      <c r="BH126" s="69"/>
      <c r="BI126" s="61"/>
      <c r="BJ126" s="61"/>
      <c r="BK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865"/>
      <c r="AF127" s="865"/>
      <c r="AG127" s="865"/>
      <c r="AH127" s="865"/>
      <c r="AI127" s="865"/>
      <c r="AJ127" s="865"/>
      <c r="AK127" s="865"/>
      <c r="AL127" s="865"/>
      <c r="AM127" s="865"/>
      <c r="AN127" s="865"/>
      <c r="BD127" s="277"/>
      <c r="BE127" s="61"/>
      <c r="BF127" s="61"/>
      <c r="BG127" s="61"/>
      <c r="BH127" s="69"/>
      <c r="BI127" s="61"/>
      <c r="BJ127" s="61"/>
      <c r="BK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4:B25 B114:B115 B22:D23 B26:C113 B116:D1048576 C115:D115 C25:D25 C1:C21 D1:D20 D24 D26:D114">
    <cfRule type="cellIs" priority="2" operator="equal" aboveAverage="0" equalAverage="0" bottom="0" percent="0" rank="0" text="" dxfId="1">
      <formula>0</formula>
    </cfRule>
  </conditionalFormatting>
  <conditionalFormatting sqref="M24:S24 U24:AA24">
    <cfRule type="expression" priority="3" aboveAverage="0" equalAverage="0" bottom="0" percent="0" rank="0" text="" dxfId="0">
      <formula>'January 1'!M112&lt;'Master Pay Period 1'!M112</formula>
    </cfRule>
    <cfRule type="expression" priority="4" aboveAverage="0" equalAverage="0" bottom="0" percent="0" rank="0" text="" dxfId="1">
      <formula>'January 1'!M112&gt;'Master Pay Period 1'!M112</formula>
    </cfRule>
  </conditionalFormatting>
  <conditionalFormatting sqref="M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5" aboveAverage="0" equalAverage="0" bottom="0" percent="0" rank="0" text="" dxfId="0">
      <formula>(OR(M37="H",M37="V",M37="S"))</formula>
    </cfRule>
    <cfRule type="expression" priority="6"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7" operator="greaterThan" aboveAverage="0" equalAverage="0" bottom="0" percent="0" rank="0" text="" dxfId="0">
      <formula>0</formula>
    </cfRule>
    <cfRule type="cellIs" priority="8" operator="between" aboveAverage="0" equalAverage="0" bottom="0" percent="0" rank="0" text="" dxfId="1">
      <formula>"A"</formula>
      <formula>"Z"</formula>
    </cfRule>
    <cfRule type="cellIs" priority="9" operator="equal" aboveAverage="0" equalAverage="0" bottom="0" percent="0" rank="0" text="" dxfId="2">
      <formula>0</formula>
    </cfRule>
  </conditionalFormatting>
  <conditionalFormatting sqref="M28:S28 M31:S31 BE38:BG38 BE41:BG41 M70:S70 BE80:BG80 M62:S62 BE72:BG72 M65:S65 BE75:BG75 M77:S77 BE87:BG87 M102:AA102 T103:T105">
    <cfRule type="cellIs" priority="10" operator="equal" aboveAverage="0" equalAverage="0" bottom="0" percent="0" rank="0" text="" dxfId="8">
      <formula>1</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1" operator="greaterThan" aboveAverage="0" equalAverage="0" bottom="0" percent="0" rank="0" text="" dxfId="3">
      <formula>0</formula>
    </cfRule>
    <cfRule type="cellIs" priority="12" operator="between" aboveAverage="0" equalAverage="0" bottom="0" percent="0" rank="0" text="" dxfId="4">
      <formula>"A"</formula>
      <formula>"Z"</formula>
    </cfRule>
    <cfRule type="cellIs" priority="13"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4" operator="greaterThan" aboveAverage="0" equalAverage="0" bottom="0" percent="0" rank="0" text="" dxfId="6">
      <formula>0</formula>
    </cfRule>
    <cfRule type="cellIs" priority="15" operator="between" aboveAverage="0" equalAverage="0" bottom="0" percent="0" rank="0" text="" dxfId="7">
      <formula>"A"</formula>
      <formula>"Z"</formula>
    </cfRule>
    <cfRule type="cellIs" priority="16" operator="equal" aboveAverage="0" equalAverage="0" bottom="0" percent="0" rank="0" text="" dxfId="8">
      <formula>0</formula>
    </cfRule>
  </conditionalFormatting>
  <conditionalFormatting sqref="M110">
    <cfRule type="expression" priority="17" aboveAverage="0" equalAverage="0" bottom="0" percent="0" rank="0" text="" dxfId="5">
      <formula>'February 4'!M115&lt;'Master Pay Period 1'!M115</formula>
    </cfRule>
    <cfRule type="expression" priority="18" aboveAverage="0" equalAverage="0" bottom="0" percent="0" rank="0" text="" dxfId="6">
      <formula>'February 4'!M115&gt;'Master Pay Period 1'!M115</formula>
    </cfRule>
  </conditionalFormatting>
  <conditionalFormatting sqref="N110:S110 U110:AA110">
    <cfRule type="expression" priority="19" aboveAverage="0" equalAverage="0" bottom="0" percent="0" rank="0" text="" dxfId="5">
      <formula>'January 1'!M115&lt;'Master Pay Period 1'!M115</formula>
    </cfRule>
    <cfRule type="expression" priority="20"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1" aboveAverage="0" equalAverage="0" bottom="0" percent="0" rank="0" text="" dxfId="0">
      <formula>(OR(S37="H",S37="V",S37="S"))</formula>
    </cfRule>
    <cfRule type="expression" priority="22" aboveAverage="0" equalAverage="0" bottom="0" percent="0" rank="0" text="" dxfId="1">
      <formula>S37&gt;0</formula>
    </cfRule>
  </conditionalFormatting>
  <conditionalFormatting sqref="T25">
    <cfRule type="cellIs" priority="23" operator="equal" aboveAverage="0" equalAverage="0" bottom="0" percent="0" rank="0" text="" dxfId="21">
      <formula>1</formula>
    </cfRule>
  </conditionalFormatting>
  <conditionalFormatting sqref="T106">
    <cfRule type="cellIs" priority="24" operator="equal" aboveAverage="0" equalAverage="0" bottom="0" percent="0" rank="0" text="" dxfId="8">
      <formula>1</formula>
    </cfRule>
    <cfRule type="expression" priority="25"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6" aboveAverage="0" equalAverage="0" bottom="0" percent="0" rank="0" text="" dxfId="9">
      <formula>(OR(AA116="V",AA116="H",AA116="S"))</formula>
    </cfRule>
    <cfRule type="expression" priority="27" aboveAverage="0" equalAverage="0" bottom="0" percent="0" rank="0" text="" dxfId="10">
      <formula>AA116&gt;0</formula>
    </cfRule>
  </conditionalFormatting>
  <conditionalFormatting sqref="U28:AA28 U31:AA31 U70:AA70 U62:AA62 U65:AA65 U77:AA77 BE112:BG112 AB107:AB111 AC38:AD38 AC80:AD80 AC75:AD75 AC112:AD112">
    <cfRule type="cellIs" priority="28" operator="equal" aboveAverage="0" equalAverage="0" bottom="0" percent="0" rank="0" text="" dxfId="26">
      <formula>1</formula>
    </cfRule>
  </conditionalFormatting>
  <conditionalFormatting sqref="U105">
    <cfRule type="expression" priority="29" aboveAverage="0" equalAverage="0" bottom="0" percent="0" rank="0" text="" dxfId="9">
      <formula>(OR(U116="V",U116="H",U116="S"))</formula>
    </cfRule>
    <cfRule type="expression" priority="30" aboveAverage="0" equalAverage="0" bottom="0" percent="0" rank="0" text="" dxfId="10">
      <formula>U116&gt;0</formula>
    </cfRule>
  </conditionalFormatting>
  <conditionalFormatting sqref="AC36:AD36 BE36:BG36 BE39:BG39">
    <cfRule type="expression" priority="31" aboveAverage="0" equalAverage="0" bottom="0" percent="0" rank="0" text="" dxfId="5">
      <formula>AN37=1</formula>
    </cfRule>
    <cfRule type="expression" priority="32" aboveAverage="0" equalAverage="0" bottom="0" percent="0" rank="0" text="" dxfId="6">
      <formula>AN37=1</formula>
    </cfRule>
  </conditionalFormatting>
  <conditionalFormatting sqref="AC40:AD40 BE37:BG37 BE40:BG40">
    <cfRule type="cellIs" priority="33" operator="equal" aboveAverage="0" equalAverage="0" bottom="0" percent="0" rank="0" text="" dxfId="60">
      <formula>1</formula>
    </cfRule>
    <cfRule type="cellIs" priority="34" operator="equal" aboveAverage="0" equalAverage="0" bottom="0" percent="0" rank="0" text="" dxfId="61">
      <formula>"V"</formula>
    </cfRule>
    <cfRule type="cellIs" priority="35" operator="equal" aboveAverage="0" equalAverage="0" bottom="0" percent="0" rank="0" text="" dxfId="62">
      <formula>"H"</formula>
    </cfRule>
  </conditionalFormatting>
  <conditionalFormatting sqref="AC42 BE42">
    <cfRule type="expression" priority="36" aboveAverage="0" equalAverage="0" bottom="0" percent="0" rank="0" text="" dxfId="7">
      <formula>N43=1</formula>
    </cfRule>
  </conditionalFormatting>
  <conditionalFormatting sqref="AC44 BE44:BF44">
    <cfRule type="expression" priority="37" aboveAverage="0" equalAverage="0" bottom="0" percent="0" rank="0" text="" dxfId="8">
      <formula>N45=1</formula>
    </cfRule>
  </conditionalFormatting>
  <conditionalFormatting sqref="AC46:AD46 AC48:AD48 AC50:AD50 AC52:AD52 AC54:AD54 AC56:AD56 AC58:AD58 AC60:AD60 AC62:AD62 AC66:AD66 AC68:AD68">
    <cfRule type="expression" priority="38" aboveAverage="0" equalAverage="0" bottom="0" percent="0" rank="0" text="" dxfId="9">
      <formula>AQ69=1</formula>
    </cfRule>
  </conditionalFormatting>
  <conditionalFormatting sqref="AC63:AD63 AC65:AD65">
    <cfRule type="cellIs" priority="39" operator="equal" aboveAverage="0" equalAverage="0" bottom="0" percent="0" rank="0" text="" dxfId="10">
      <formula>1</formula>
    </cfRule>
    <cfRule type="cellIs" priority="40" operator="equal" aboveAverage="0" equalAverage="0" bottom="0" percent="0" rank="0" text="" dxfId="11">
      <formula>"V"</formula>
    </cfRule>
    <cfRule type="cellIs" priority="41" operator="equal" aboveAverage="0" equalAverage="0" bottom="0" percent="0" rank="0" text="" dxfId="12">
      <formula>"H"</formula>
    </cfRule>
  </conditionalFormatting>
  <conditionalFormatting sqref="AC70:AD70">
    <cfRule type="expression" priority="42" aboveAverage="0" equalAverage="0" bottom="0" percent="0" rank="0" text="" dxfId="13">
      <formula>M71=1</formula>
    </cfRule>
  </conditionalFormatting>
  <conditionalFormatting sqref="AC71 AC77:AD77 AC82:AD82 AC84:AD84 AC86:AD86 AC103:AD103 AD107 AC111:AD111 AD105">
    <cfRule type="cellIs" priority="43" operator="equal" aboveAverage="0" equalAverage="0" bottom="0" percent="0" rank="0" text="" dxfId="14">
      <formula>1</formula>
    </cfRule>
    <cfRule type="cellIs" priority="44" operator="equal" aboveAverage="0" equalAverage="0" bottom="0" percent="0" rank="0" text="" dxfId="15">
      <formula>"V"</formula>
    </cfRule>
    <cfRule type="cellIs" priority="45" operator="equal" aboveAverage="0" equalAverage="0" bottom="0" percent="0" rank="0" text="" dxfId="16">
      <formula>"H"</formula>
    </cfRule>
  </conditionalFormatting>
  <conditionalFormatting sqref="AC73:AD73 AC78:AD78">
    <cfRule type="expression" priority="46"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7" aboveAverage="0" equalAverage="0" bottom="0" percent="0" rank="0" text="" dxfId="18">
      <formula>AQ116=1</formula>
    </cfRule>
  </conditionalFormatting>
  <conditionalFormatting sqref="AC109:AD109 AC105">
    <cfRule type="cellIs" priority="48" operator="equal" aboveAverage="0" equalAverage="0" bottom="0" percent="0" rank="0" text="" dxfId="19">
      <formula>1</formula>
    </cfRule>
    <cfRule type="cellIs" priority="49" operator="equal" aboveAverage="0" equalAverage="0" bottom="0" percent="0" rank="0" text="" dxfId="20">
      <formula>"V"</formula>
    </cfRule>
    <cfRule type="cellIs" priority="50"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51" operator="equal" aboveAverage="0" equalAverage="0" bottom="0" percent="0" rank="0" text="" dxfId="22">
      <formula>1</formula>
    </cfRule>
    <cfRule type="cellIs" priority="52" operator="equal" aboveAverage="0" equalAverage="0" bottom="0" percent="0" rank="0" text="" dxfId="23">
      <formula>"V"</formula>
    </cfRule>
    <cfRule type="cellIs" priority="53" operator="equal" aboveAverage="0" equalAverage="0" bottom="0" percent="0" rank="0" text="" dxfId="24">
      <formula>"H"</formula>
    </cfRule>
  </conditionalFormatting>
  <conditionalFormatting sqref="AD42 BF42:BG42">
    <cfRule type="expression" priority="54" aboveAverage="0" equalAverage="0" bottom="0" percent="0" rank="0" text="" dxfId="25">
      <formula>M42=1</formula>
    </cfRule>
    <cfRule type="cellIs" priority="55" operator="equal" aboveAverage="0" equalAverage="0" bottom="0" percent="0" rank="0" text="" dxfId="26">
      <formula>"V"</formula>
    </cfRule>
    <cfRule type="cellIs" priority="56" operator="equal" aboveAverage="0" equalAverage="0" bottom="0" percent="0" rank="0" text="" dxfId="27">
      <formula>"H"</formula>
    </cfRule>
  </conditionalFormatting>
  <conditionalFormatting sqref="AD44 BG44">
    <cfRule type="expression" priority="57" aboveAverage="0" equalAverage="0" bottom="0" percent="0" rank="0" text="" dxfId="28">
      <formula>M45=1</formula>
    </cfRule>
  </conditionalFormatting>
  <conditionalFormatting sqref="AD71 BE47:BF47 BF49 BE51 BE55 BE59:BF59 BF61 BE63:BF63 BE67:BF67 BE71:BF71">
    <cfRule type="cellIs" priority="58" operator="equal" aboveAverage="0" equalAverage="0" bottom="0" percent="0" rank="0" text="" dxfId="29">
      <formula>1</formula>
    </cfRule>
    <cfRule type="cellIs" priority="59" operator="equal" aboveAverage="0" equalAverage="0" bottom="0" percent="0" rank="0" text="" dxfId="30">
      <formula>"V"</formula>
    </cfRule>
    <cfRule type="cellIs" priority="60"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61" operator="equal" aboveAverage="0" equalAverage="0" bottom="0" percent="0" rank="0" text="" dxfId="32">
      <formula>1</formula>
    </cfRule>
    <cfRule type="cellIs" priority="62" operator="equal" aboveAverage="0" equalAverage="0" bottom="0" percent="0" rank="0" text="" dxfId="33">
      <formula>"V"</formula>
    </cfRule>
    <cfRule type="cellIs" priority="63"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64" aboveAverage="0" equalAverage="0" bottom="0" percent="0" rank="0" text="" dxfId="35">
      <formula>BG71=1</formula>
    </cfRule>
  </conditionalFormatting>
  <conditionalFormatting sqref="BE73:BG73 BE76:BG76 BE78:BG78 BE81:BG81 BE83:BG83 BE85:BG85">
    <cfRule type="expression" priority="65" aboveAverage="0" equalAverage="0" bottom="0" percent="0" rank="0" text="" dxfId="36">
      <formula>BG86=1</formula>
    </cfRule>
  </conditionalFormatting>
  <conditionalFormatting sqref="BE74:BG74 BE77:BG77 BE79:BG79 BE82:BG82 BE84:BG84 BE86:BG86">
    <cfRule type="cellIs" priority="66" operator="equal" aboveAverage="0" equalAverage="0" bottom="0" percent="0" rank="0" text="" dxfId="37">
      <formula>1</formula>
    </cfRule>
    <cfRule type="cellIs" priority="67" operator="equal" aboveAverage="0" equalAverage="0" bottom="0" percent="0" rank="0" text="" dxfId="38">
      <formula>"V"</formula>
    </cfRule>
    <cfRule type="cellIs" priority="68"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69" aboveAverage="0" equalAverage="0" bottom="0" percent="0" rank="0" text="" dxfId="40">
      <formula>BG116=1</formula>
    </cfRule>
  </conditionalFormatting>
  <conditionalFormatting sqref="BG45">
    <cfRule type="cellIs" priority="70" operator="equal" aboveAverage="0" equalAverage="0" bottom="0" percent="0" rank="0" text="" dxfId="41">
      <formula>1</formula>
    </cfRule>
    <cfRule type="cellIs" priority="71" operator="equal" aboveAverage="0" equalAverage="0" bottom="0" percent="0" rank="0" text="" dxfId="42">
      <formula>"V"</formula>
    </cfRule>
    <cfRule type="cellIs" priority="72"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2"/>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3" min="57" style="165" width="6.48"/>
    <col collapsed="false" customWidth="true" hidden="false" outlineLevel="0" max="64" min="64" style="432" width="5.66"/>
    <col collapsed="false" customWidth="true" hidden="false" outlineLevel="0" max="65" min="65" style="177" width="20.28"/>
    <col collapsed="false" customWidth="true" hidden="false" outlineLevel="0" max="66" min="66" style="177" width="6.09"/>
    <col collapsed="false" customWidth="true" hidden="false" outlineLevel="0" max="67" min="67" style="177" width="8.72"/>
    <col collapsed="false" customWidth="true" hidden="false" outlineLevel="0" max="68" min="68" style="177" width="8.4"/>
    <col collapsed="false" customWidth="true" hidden="false" outlineLevel="0" max="69" min="69" style="177" width="6.21"/>
    <col collapsed="false" customWidth="true" hidden="false" outlineLevel="0" max="70" min="70" style="177" width="7.75"/>
    <col collapsed="false" customWidth="true" hidden="false" outlineLevel="0" max="71" min="71" style="177" width="8.48"/>
    <col collapsed="false" customWidth="true" hidden="false" outlineLevel="0" max="72" min="72" style="177" width="11.23"/>
    <col collapsed="false" customWidth="true" hidden="false" outlineLevel="0" max="73" min="73" style="177" width="6.21"/>
    <col collapsed="false" customWidth="true" hidden="false" outlineLevel="0" max="74" min="74" style="177" width="10.68"/>
    <col collapsed="false" customWidth="true" hidden="false" outlineLevel="0" max="75" min="75" style="177" width="7.4"/>
    <col collapsed="false" customWidth="true" hidden="false" outlineLevel="0" max="76" min="76" style="177" width="6.15"/>
    <col collapsed="false" customWidth="true" hidden="false" outlineLevel="0" max="77" min="77" style="177" width="9.01"/>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I1" s="171"/>
      <c r="BL1" s="177"/>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I2" s="171"/>
      <c r="BL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I3" s="171"/>
      <c r="BL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I4" s="171"/>
      <c r="BL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I5" s="171"/>
      <c r="BL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65"/>
      <c r="BI6" s="171"/>
      <c r="BJ6" s="165"/>
      <c r="BK6" s="165"/>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H7" s="165"/>
      <c r="BJ7" s="165"/>
      <c r="BK7" s="165"/>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I8" s="171"/>
      <c r="BL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H9" s="165"/>
      <c r="BJ9" s="165"/>
      <c r="BK9" s="165"/>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H10" s="165"/>
      <c r="BJ10" s="165"/>
      <c r="BK10" s="165"/>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H11" s="165"/>
      <c r="BJ11" s="165"/>
      <c r="BK11" s="165"/>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H12" s="165"/>
      <c r="BJ12" s="165"/>
      <c r="BK12" s="165"/>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H13" s="163"/>
      <c r="BJ13" s="163"/>
      <c r="BK13" s="163"/>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239"/>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65"/>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L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1"/>
      <c r="BI17" s="69"/>
      <c r="BJ17" s="61"/>
      <c r="BK17" s="61"/>
      <c r="BL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1"/>
      <c r="BI18" s="69"/>
      <c r="BJ18" s="61"/>
      <c r="BK18" s="61"/>
      <c r="BL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1"/>
      <c r="BI19" s="69"/>
      <c r="BJ19" s="61"/>
      <c r="BK19" s="61"/>
      <c r="BL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1"/>
      <c r="BI20" s="69"/>
      <c r="BJ20" s="61"/>
      <c r="BK20" s="61"/>
      <c r="BL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Calendar!A26</f>
        <v>5</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1"/>
      <c r="BI21" s="69"/>
      <c r="BJ21" s="61"/>
      <c r="BK21" s="61"/>
      <c r="BL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Calendar!A27</f>
        <v>February</v>
      </c>
      <c r="N22" s="459" t="n">
        <f aca="false">Calendar!B27</f>
        <v>0</v>
      </c>
      <c r="O22" s="459" t="n">
        <f aca="false">Calendar!C27</f>
        <v>0</v>
      </c>
      <c r="P22" s="459" t="n">
        <f aca="false">Calendar!D27</f>
        <v>0</v>
      </c>
      <c r="Q22" s="459" t="n">
        <f aca="false">Calendar!E27</f>
        <v>0</v>
      </c>
      <c r="R22" s="459" t="str">
        <f aca="false">Calendar!F27</f>
        <v>March</v>
      </c>
      <c r="S22" s="459" t="n">
        <f aca="false">Calendar!G27</f>
        <v>0</v>
      </c>
      <c r="T22" s="35" t="n">
        <f aca="false">Calendar!H27</f>
        <v>2019</v>
      </c>
      <c r="U22" s="459" t="n">
        <f aca="false">Calendar!I27</f>
        <v>0</v>
      </c>
      <c r="V22" s="459" t="n">
        <f aca="false">Calendar!J27</f>
        <v>0</v>
      </c>
      <c r="W22" s="459" t="n">
        <f aca="false">Calendar!K27</f>
        <v>0</v>
      </c>
      <c r="X22" s="459" t="n">
        <f aca="false">Calendar!L27</f>
        <v>0</v>
      </c>
      <c r="Y22" s="459" t="n">
        <f aca="false">Calendar!M27</f>
        <v>0</v>
      </c>
      <c r="Z22" s="459" t="n">
        <f aca="false">Calendar!N27</f>
        <v>0</v>
      </c>
      <c r="AA22" s="459" t="n">
        <f aca="false">Calendar!O27</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1"/>
      <c r="BI22" s="69"/>
      <c r="BJ22" s="61"/>
      <c r="BK22" s="61"/>
      <c r="BL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Calendar!A28</f>
        <v>24</v>
      </c>
      <c r="N23" s="37" t="n">
        <f aca="false">Calendar!B28</f>
        <v>25</v>
      </c>
      <c r="O23" s="37" t="n">
        <f aca="false">Calendar!C28</f>
        <v>26</v>
      </c>
      <c r="P23" s="37" t="n">
        <f aca="false">Calendar!D28</f>
        <v>27</v>
      </c>
      <c r="Q23" s="37" t="n">
        <f aca="false">Calendar!E28</f>
        <v>28</v>
      </c>
      <c r="R23" s="37" t="n">
        <f aca="false">Calendar!F28</f>
        <v>1</v>
      </c>
      <c r="S23" s="37" t="n">
        <f aca="false">Calendar!G28</f>
        <v>2</v>
      </c>
      <c r="T23" s="49"/>
      <c r="U23" s="37" t="n">
        <f aca="false">Calendar!I16</f>
        <v>3</v>
      </c>
      <c r="V23" s="37" t="n">
        <f aca="false">Calendar!J16</f>
        <v>4</v>
      </c>
      <c r="W23" s="37" t="n">
        <f aca="false">Calendar!K16</f>
        <v>5</v>
      </c>
      <c r="X23" s="37" t="n">
        <f aca="false">Calendar!L16</f>
        <v>6</v>
      </c>
      <c r="Y23" s="37" t="n">
        <f aca="false">Calendar!M16</f>
        <v>7</v>
      </c>
      <c r="Z23" s="37" t="n">
        <f aca="false">Calendar!N16</f>
        <v>8</v>
      </c>
      <c r="AA23" s="37" t="n">
        <f aca="false">Calendar!O16</f>
        <v>9</v>
      </c>
      <c r="AB23" s="461" t="s">
        <v>306</v>
      </c>
      <c r="AE23" s="437" t="s">
        <v>249</v>
      </c>
      <c r="AF23" s="437" t="s">
        <v>272</v>
      </c>
      <c r="AG23" s="437" t="s">
        <v>278</v>
      </c>
      <c r="AH23" s="437" t="s">
        <v>278</v>
      </c>
      <c r="AI23" s="437" t="s">
        <v>247</v>
      </c>
      <c r="AJ23" s="437" t="s">
        <v>278</v>
      </c>
      <c r="AK23" s="437" t="s">
        <v>275</v>
      </c>
      <c r="AL23" s="437" t="s">
        <v>253</v>
      </c>
      <c r="AM23" s="437" t="s">
        <v>245</v>
      </c>
      <c r="AN23" s="437" t="s">
        <v>279</v>
      </c>
      <c r="BL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H24" s="69"/>
      <c r="BJ24" s="69"/>
      <c r="BK24" s="69"/>
      <c r="BL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H25" s="69"/>
      <c r="BJ25" s="69"/>
      <c r="BK25" s="69"/>
      <c r="BL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307"/>
      <c r="BI26" s="162"/>
      <c r="BJ26" s="307"/>
      <c r="BK26" s="307"/>
      <c r="BL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H27" s="69"/>
      <c r="BJ27" s="69"/>
      <c r="BK27" s="69"/>
      <c r="BL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H28" s="323"/>
      <c r="BJ28" s="323"/>
      <c r="BK28" s="323"/>
      <c r="BL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L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H30" s="163"/>
      <c r="BJ30" s="163"/>
      <c r="BK30" s="163"/>
      <c r="BL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H31" s="467"/>
      <c r="BI31" s="162"/>
      <c r="BJ31" s="467"/>
      <c r="BK31" s="467"/>
      <c r="BL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467"/>
      <c r="BF32" s="467"/>
      <c r="BG32" s="467"/>
      <c r="BH32" s="467"/>
      <c r="BI32" s="162"/>
      <c r="BJ32" s="467"/>
      <c r="BK32" s="467"/>
      <c r="BL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337"/>
      <c r="BF33" s="337"/>
      <c r="BG33" s="337"/>
      <c r="BH33" s="337"/>
      <c r="BI33" s="162"/>
      <c r="BJ33" s="337"/>
      <c r="BK33" s="337"/>
      <c r="BL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337"/>
      <c r="BF34" s="337"/>
      <c r="BG34" s="337"/>
      <c r="BH34" s="337"/>
      <c r="BI34" s="162"/>
      <c r="BJ34" s="337"/>
      <c r="BK34" s="337"/>
      <c r="BL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345"/>
      <c r="BL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465"/>
      <c r="BI36" s="177"/>
      <c r="BJ36" s="307"/>
      <c r="BK36" s="307"/>
      <c r="BL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465"/>
      <c r="BI37" s="177"/>
      <c r="BJ37" s="307"/>
      <c r="BK37" s="30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465"/>
      <c r="BI38" s="177"/>
      <c r="BJ38" s="307"/>
      <c r="BK38" s="30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465"/>
      <c r="BI39" s="177"/>
      <c r="BJ39" s="307"/>
      <c r="BK39" s="307"/>
      <c r="BL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465"/>
      <c r="BI40" s="177"/>
      <c r="BJ40" s="307"/>
      <c r="BK40" s="30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465"/>
      <c r="BI41" s="177"/>
      <c r="BJ41" s="307"/>
      <c r="BK41" s="30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289"/>
      <c r="BI42" s="177"/>
      <c r="BJ42" s="307"/>
      <c r="BK42" s="307"/>
      <c r="BL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289"/>
      <c r="BI43" s="177"/>
      <c r="BJ43" s="307"/>
      <c r="BK43" s="30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289"/>
      <c r="BI44" s="177"/>
      <c r="BJ44" s="307"/>
      <c r="BK44" s="307"/>
      <c r="BL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289"/>
      <c r="BI45" s="177"/>
      <c r="BJ45" s="307"/>
      <c r="BK45" s="307"/>
      <c r="BL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289"/>
      <c r="BI46" s="177"/>
      <c r="BJ46" s="293"/>
      <c r="BK46" s="293"/>
      <c r="BL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289"/>
      <c r="BI47" s="177"/>
      <c r="BJ47" s="293"/>
      <c r="BK47" s="293"/>
      <c r="BL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289"/>
      <c r="BI48" s="177"/>
      <c r="BJ48" s="293"/>
      <c r="BK48" s="293"/>
      <c r="BL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289"/>
      <c r="BI49" s="177"/>
      <c r="BJ49" s="293"/>
      <c r="BK49" s="293"/>
      <c r="BL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289"/>
      <c r="BI50" s="177"/>
      <c r="BJ50" s="293"/>
      <c r="BK50" s="293"/>
      <c r="BL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289"/>
      <c r="BI51" s="177"/>
      <c r="BJ51" s="293"/>
      <c r="BK51" s="293"/>
      <c r="BL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289"/>
      <c r="BI52" s="177"/>
      <c r="BJ52" s="293"/>
      <c r="BK52" s="293"/>
      <c r="BL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289"/>
      <c r="BI53" s="177"/>
      <c r="BJ53" s="293"/>
      <c r="BK53" s="293"/>
      <c r="BL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289"/>
      <c r="BI54" s="177"/>
      <c r="BJ54" s="293"/>
      <c r="BK54" s="293"/>
      <c r="BL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289"/>
      <c r="BI55" s="177"/>
      <c r="BJ55" s="293"/>
      <c r="BK55" s="293"/>
      <c r="BL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289"/>
      <c r="BI56" s="177"/>
      <c r="BJ56" s="293"/>
      <c r="BK56" s="293"/>
      <c r="BL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289"/>
      <c r="BI57" s="177"/>
      <c r="BJ57" s="293"/>
      <c r="BK57" s="293"/>
      <c r="BL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289"/>
      <c r="BI58" s="177"/>
      <c r="BJ58" s="293"/>
      <c r="BK58" s="293"/>
      <c r="BL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289"/>
      <c r="BI59" s="177"/>
      <c r="BJ59" s="293"/>
      <c r="BK59" s="293"/>
      <c r="BL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289"/>
      <c r="BI60" s="177"/>
      <c r="BJ60" s="293"/>
      <c r="BK60" s="293"/>
      <c r="BL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289"/>
      <c r="BI61" s="177"/>
      <c r="BJ61" s="293"/>
      <c r="BK61" s="293"/>
      <c r="BL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289"/>
      <c r="BI62" s="177"/>
      <c r="BJ62" s="293"/>
      <c r="BK62" s="293"/>
      <c r="BL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289"/>
      <c r="BI63" s="177"/>
      <c r="BJ63" s="293"/>
      <c r="BK63" s="293"/>
      <c r="BL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289"/>
      <c r="BI64" s="177"/>
      <c r="BJ64" s="293"/>
      <c r="BK64" s="293"/>
      <c r="BL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U65" s="434"/>
      <c r="AV65" s="882"/>
      <c r="AW65" s="882"/>
      <c r="AX65" s="882"/>
      <c r="AY65" s="882"/>
      <c r="AZ65" s="882"/>
      <c r="BA65" s="882"/>
      <c r="BB65" s="882"/>
      <c r="BC65" s="882"/>
      <c r="BD65" s="177"/>
      <c r="BE65" s="289"/>
      <c r="BF65" s="289"/>
      <c r="BG65" s="289"/>
      <c r="BH65" s="289"/>
      <c r="BI65" s="177"/>
      <c r="BJ65" s="293"/>
      <c r="BK65" s="293"/>
      <c r="BL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289"/>
      <c r="BI66" s="177"/>
      <c r="BJ66" s="293"/>
      <c r="BK66" s="293"/>
      <c r="BL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289"/>
      <c r="BI67" s="177"/>
      <c r="BJ67" s="293"/>
      <c r="BK67" s="293"/>
      <c r="BL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289"/>
      <c r="BI68" s="177"/>
      <c r="BJ68" s="293"/>
      <c r="BK68" s="293"/>
      <c r="BL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289"/>
      <c r="BI69" s="177"/>
      <c r="BJ69" s="293"/>
      <c r="BK69" s="293"/>
      <c r="BL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289"/>
      <c r="BI70" s="177"/>
      <c r="BJ70" s="293"/>
      <c r="BK70" s="293"/>
      <c r="BL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289"/>
      <c r="BI71" s="177"/>
      <c r="BJ71" s="293"/>
      <c r="BK71" s="293"/>
      <c r="BL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465"/>
      <c r="BI72" s="177"/>
      <c r="BJ72" s="307"/>
      <c r="BK72" s="307"/>
      <c r="BL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465"/>
      <c r="BI73" s="177"/>
      <c r="BJ73" s="307"/>
      <c r="BK73" s="307"/>
      <c r="BL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465"/>
      <c r="BI74" s="177"/>
      <c r="BJ74" s="307"/>
      <c r="BK74" s="307"/>
      <c r="BL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475"/>
      <c r="BI75" s="177"/>
      <c r="BJ75" s="162"/>
      <c r="BK75" s="162"/>
      <c r="BL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465"/>
      <c r="BI76" s="177"/>
      <c r="BJ76" s="307"/>
      <c r="BK76" s="307"/>
      <c r="BL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U77" s="434"/>
      <c r="AV77" s="882"/>
      <c r="AW77" s="882"/>
      <c r="AX77" s="882"/>
      <c r="AY77" s="882"/>
      <c r="AZ77" s="882"/>
      <c r="BA77" s="882"/>
      <c r="BB77" s="882"/>
      <c r="BC77" s="882"/>
      <c r="BD77" s="177"/>
      <c r="BE77" s="465"/>
      <c r="BF77" s="465"/>
      <c r="BG77" s="465"/>
      <c r="BH77" s="465"/>
      <c r="BI77" s="177"/>
      <c r="BJ77" s="307"/>
      <c r="BK77" s="307"/>
      <c r="BL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465"/>
      <c r="BI78" s="177"/>
      <c r="BJ78" s="307"/>
      <c r="BK78" s="307"/>
      <c r="BL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465"/>
      <c r="BI79" s="177"/>
      <c r="BJ79" s="307"/>
      <c r="BK79" s="307"/>
      <c r="BL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465"/>
      <c r="BI80" s="177"/>
      <c r="BJ80" s="307"/>
      <c r="BK80" s="307"/>
      <c r="BL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465"/>
      <c r="BI81" s="177"/>
      <c r="BJ81" s="307"/>
      <c r="BK81" s="307"/>
      <c r="BL81" s="177"/>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465"/>
      <c r="BI82" s="177"/>
      <c r="BJ82" s="307"/>
      <c r="BK82" s="307"/>
      <c r="BL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465"/>
      <c r="BI83" s="177"/>
      <c r="BJ83" s="307"/>
      <c r="BK83" s="307"/>
      <c r="BL83" s="177"/>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465"/>
      <c r="BI84" s="177"/>
      <c r="BJ84" s="307"/>
      <c r="BK84" s="307"/>
      <c r="BL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465"/>
      <c r="BI85" s="177"/>
      <c r="BJ85" s="307"/>
      <c r="BK85" s="307"/>
      <c r="BL85" s="177"/>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465"/>
      <c r="BI86" s="177"/>
      <c r="BJ86" s="307"/>
      <c r="BK86" s="307"/>
      <c r="BL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475"/>
      <c r="BI87" s="177"/>
      <c r="BJ87" s="162"/>
      <c r="BK87" s="162"/>
      <c r="BL87" s="177"/>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289"/>
      <c r="BI88" s="177"/>
      <c r="BJ88" s="293"/>
      <c r="BK88" s="293"/>
      <c r="BL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289"/>
      <c r="BI89" s="177"/>
      <c r="BJ89" s="293"/>
      <c r="BK89" s="293"/>
      <c r="BL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289"/>
      <c r="BI90" s="177"/>
      <c r="BJ90" s="293"/>
      <c r="BK90" s="293"/>
      <c r="BL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289"/>
      <c r="BI91" s="177"/>
      <c r="BJ91" s="293"/>
      <c r="BK91" s="293"/>
      <c r="BL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289"/>
      <c r="BI92" s="177"/>
      <c r="BJ92" s="293"/>
      <c r="BK92" s="293"/>
      <c r="BL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289"/>
      <c r="BI93" s="177"/>
      <c r="BJ93" s="293"/>
      <c r="BK93" s="293"/>
      <c r="BL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289"/>
      <c r="BI94" s="177"/>
      <c r="BJ94" s="293"/>
      <c r="BK94" s="293"/>
      <c r="BL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289"/>
      <c r="BI95" s="177"/>
      <c r="BJ95" s="293"/>
      <c r="BK95" s="293"/>
      <c r="BL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289"/>
      <c r="BI96" s="177"/>
      <c r="BJ96" s="293"/>
      <c r="BK96" s="293"/>
      <c r="BL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289"/>
      <c r="BI97" s="177"/>
      <c r="BJ97" s="293"/>
      <c r="BK97" s="293"/>
      <c r="BL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289"/>
      <c r="BI98" s="177"/>
      <c r="BJ98" s="274"/>
      <c r="BK98" s="274"/>
      <c r="BL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289"/>
      <c r="BI99" s="177"/>
      <c r="BJ99" s="274"/>
      <c r="BK99" s="274"/>
      <c r="BL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289"/>
      <c r="BI100" s="177"/>
      <c r="BJ100" s="378"/>
      <c r="BK100" s="378"/>
      <c r="BL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289"/>
      <c r="BI101" s="177"/>
      <c r="BJ101" s="378"/>
      <c r="BK101" s="378"/>
      <c r="BL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882"/>
      <c r="AW102" s="882"/>
      <c r="AX102" s="882"/>
      <c r="AY102" s="882"/>
      <c r="AZ102" s="882"/>
      <c r="BA102" s="882"/>
      <c r="BB102" s="882"/>
      <c r="BC102" s="882"/>
      <c r="BD102" s="177"/>
      <c r="BE102" s="289"/>
      <c r="BF102" s="289"/>
      <c r="BG102" s="289"/>
      <c r="BH102" s="289"/>
      <c r="BI102" s="177"/>
      <c r="BJ102" s="378"/>
      <c r="BK102" s="378"/>
      <c r="BL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289"/>
      <c r="BI103" s="177"/>
      <c r="BJ103" s="378"/>
      <c r="BK103" s="378"/>
      <c r="BL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289"/>
      <c r="BI104" s="177"/>
      <c r="BJ104" s="293"/>
      <c r="BK104" s="293"/>
      <c r="BL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289"/>
      <c r="BI105" s="177"/>
      <c r="BJ105" s="293"/>
      <c r="BK105" s="293"/>
      <c r="BL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289"/>
      <c r="BI106" s="177"/>
      <c r="BJ106" s="293"/>
      <c r="BK106" s="293"/>
      <c r="BL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5</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289"/>
      <c r="BI107" s="177"/>
      <c r="BJ107" s="293"/>
      <c r="BK107" s="293"/>
      <c r="BL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str">
        <f aca="false">M22</f>
        <v>February</v>
      </c>
      <c r="N108" s="35" t="n">
        <f aca="false">N22</f>
        <v>0</v>
      </c>
      <c r="O108" s="35" t="n">
        <f aca="false">O22</f>
        <v>0</v>
      </c>
      <c r="P108" s="35" t="n">
        <f aca="false">P22</f>
        <v>0</v>
      </c>
      <c r="Q108" s="35" t="n">
        <f aca="false">Q22</f>
        <v>0</v>
      </c>
      <c r="R108" s="35" t="str">
        <f aca="false">R22</f>
        <v>March</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289"/>
      <c r="BI108" s="177"/>
      <c r="BJ108" s="274"/>
      <c r="BK108" s="274"/>
      <c r="BL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24</v>
      </c>
      <c r="N109" s="37" t="n">
        <f aca="false">N23</f>
        <v>25</v>
      </c>
      <c r="O109" s="37" t="n">
        <f aca="false">O23</f>
        <v>26</v>
      </c>
      <c r="P109" s="37" t="n">
        <f aca="false">P23</f>
        <v>27</v>
      </c>
      <c r="Q109" s="37" t="n">
        <f aca="false">Q23</f>
        <v>28</v>
      </c>
      <c r="R109" s="37" t="n">
        <f aca="false">R23</f>
        <v>1</v>
      </c>
      <c r="S109" s="37" t="n">
        <f aca="false">S23</f>
        <v>2</v>
      </c>
      <c r="T109" s="0"/>
      <c r="U109" s="37" t="n">
        <f aca="false">U23</f>
        <v>3</v>
      </c>
      <c r="V109" s="37" t="n">
        <f aca="false">V23</f>
        <v>4</v>
      </c>
      <c r="W109" s="37" t="n">
        <f aca="false">W23</f>
        <v>5</v>
      </c>
      <c r="X109" s="37" t="n">
        <f aca="false">X23</f>
        <v>6</v>
      </c>
      <c r="Y109" s="37" t="n">
        <f aca="false">Y23</f>
        <v>7</v>
      </c>
      <c r="Z109" s="37" t="n">
        <f aca="false">Z23</f>
        <v>8</v>
      </c>
      <c r="AA109" s="37" t="n">
        <f aca="false">AA23</f>
        <v>9</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289"/>
      <c r="BI109" s="177"/>
      <c r="BJ109" s="274"/>
      <c r="BK109" s="274"/>
      <c r="BL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289"/>
      <c r="BI110" s="177"/>
      <c r="BJ110" s="378"/>
      <c r="BK110" s="378"/>
      <c r="BL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289"/>
      <c r="BI111" s="177"/>
      <c r="BJ111" s="378"/>
      <c r="BK111" s="378"/>
      <c r="BL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475"/>
      <c r="BI112" s="162"/>
      <c r="BJ112" s="162"/>
      <c r="BK112" s="162"/>
      <c r="BL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465"/>
      <c r="BI113" s="307"/>
      <c r="BJ113" s="307"/>
      <c r="BK113" s="307"/>
      <c r="BL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465"/>
      <c r="BH114" s="307"/>
      <c r="BI114" s="307"/>
      <c r="BJ114" s="307"/>
      <c r="BK114" s="307"/>
      <c r="BL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465"/>
      <c r="BH115" s="307"/>
      <c r="BI115" s="307"/>
      <c r="BJ115" s="307"/>
      <c r="BK115" s="307"/>
      <c r="BL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307"/>
      <c r="BL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6"/>
      <c r="BF117" s="268"/>
      <c r="BG117" s="268"/>
      <c r="BH117" s="268"/>
      <c r="BI117" s="162"/>
      <c r="BJ117" s="467"/>
      <c r="BK117" s="467"/>
      <c r="BL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266"/>
      <c r="BI118" s="162"/>
      <c r="BJ118" s="467"/>
      <c r="BK118" s="467"/>
      <c r="BL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293"/>
      <c r="BI119" s="162"/>
      <c r="BJ119" s="337"/>
      <c r="BK119" s="337"/>
      <c r="BL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293"/>
      <c r="BI120" s="162"/>
      <c r="BJ120" s="337"/>
      <c r="BK120" s="337"/>
      <c r="BL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69"/>
      <c r="BL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1"/>
      <c r="BI122" s="69"/>
      <c r="BJ122" s="61"/>
      <c r="BK122" s="61"/>
      <c r="BL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1"/>
      <c r="BI123" s="69"/>
      <c r="BJ123" s="61"/>
      <c r="BK123" s="61"/>
      <c r="BL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1"/>
      <c r="BI124" s="69"/>
      <c r="BJ124" s="61"/>
      <c r="BK124" s="61"/>
      <c r="BL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1"/>
      <c r="BI125" s="69"/>
      <c r="BJ125" s="61"/>
      <c r="BK125" s="61"/>
      <c r="BL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1"/>
      <c r="BI126" s="69"/>
      <c r="BJ126" s="61"/>
      <c r="BK126" s="61"/>
      <c r="BL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1"/>
      <c r="BI127" s="69"/>
      <c r="BJ127" s="61"/>
      <c r="BK127" s="61"/>
      <c r="BL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D19 B20 B24:B25 B114:B115 B22:D23 B26:C113 B116:D1048576 C115:D115 C20:C21 C25:D25 D20 D24 D26:D114">
    <cfRule type="cellIs" priority="2" operator="equal" aboveAverage="0" equalAverage="0" bottom="0" percent="0" rank="0" text="" dxfId="1">
      <formula>0</formula>
    </cfRule>
  </conditionalFormatting>
  <conditionalFormatting sqref="M24:S24 U24:AA24">
    <cfRule type="expression" priority="3" aboveAverage="0" equalAverage="0" bottom="0" percent="0" rank="0" text="" dxfId="0">
      <formula>'Master Pay Period 2'!M112&lt;'Master Pay Period 2'!M112</formula>
    </cfRule>
    <cfRule type="expression" priority="4"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5" aboveAverage="0" equalAverage="0" bottom="0" percent="0" rank="0" text="" dxfId="0">
      <formula>(OR(M37="H",M37="S",M37="V"))</formula>
    </cfRule>
    <cfRule type="expression" priority="6"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110:S110 U110:AA110">
    <cfRule type="expression" priority="10" aboveAverage="0" equalAverage="0" bottom="0" percent="0" rank="0" text="" dxfId="5">
      <formula>'Master Pay Period 2'!M115&lt;'Master Pay Period 2'!M115</formula>
    </cfRule>
    <cfRule type="expression" priority="11"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2" aboveAverage="0" equalAverage="0" bottom="0" percent="0" rank="0" text="" dxfId="0">
      <formula>(OR(AA37="H",AA37="S",AA37="V"))</formula>
    </cfRule>
    <cfRule type="expression" priority="13" aboveAverage="0" equalAverage="0" bottom="0" percent="0" rank="0" text="" dxfId="1">
      <formula>AA37&gt;0</formula>
    </cfRule>
  </conditionalFormatting>
  <conditionalFormatting sqref="AB107:AB111 AC38:AD38 AC80:AD80 AC75:AD75 AC112:AD112 BE112:BH112">
    <cfRule type="cellIs" priority="14" operator="equal" aboveAverage="0" equalAverage="0" bottom="0" percent="0" rank="0" text="" dxfId="26">
      <formula>1</formula>
    </cfRule>
  </conditionalFormatting>
  <conditionalFormatting sqref="AC36:AD36 BE36:BH36 BE39:BH39">
    <cfRule type="expression" priority="15" aboveAverage="0" equalAverage="0" bottom="0" percent="0" rank="0" text="" dxfId="5">
      <formula>AN37=1</formula>
    </cfRule>
    <cfRule type="expression" priority="16" aboveAverage="0" equalAverage="0" bottom="0" percent="0" rank="0" text="" dxfId="6">
      <formula>AN37=1</formula>
    </cfRule>
  </conditionalFormatting>
  <conditionalFormatting sqref="AC40:AD40">
    <cfRule type="cellIs" priority="17" operator="equal" aboveAverage="0" equalAverage="0" bottom="0" percent="0" rank="0" text="" dxfId="60">
      <formula>1</formula>
    </cfRule>
    <cfRule type="cellIs" priority="18" operator="equal" aboveAverage="0" equalAverage="0" bottom="0" percent="0" rank="0" text="" dxfId="61">
      <formula>"V"</formula>
    </cfRule>
    <cfRule type="cellIs" priority="19" operator="equal" aboveAverage="0" equalAverage="0" bottom="0" percent="0" rank="0" text="" dxfId="62">
      <formula>"H"</formula>
    </cfRule>
  </conditionalFormatting>
  <conditionalFormatting sqref="AC42 BE42:BF42">
    <cfRule type="expression" priority="20" aboveAverage="0" equalAverage="0" bottom="0" percent="0" rank="0" text="" dxfId="7">
      <formula>N43=1</formula>
    </cfRule>
  </conditionalFormatting>
  <conditionalFormatting sqref="AC44 BE44:BG44">
    <cfRule type="expression" priority="21" aboveAverage="0" equalAverage="0" bottom="0" percent="0" rank="0" text="" dxfId="8">
      <formula>N45=1</formula>
    </cfRule>
  </conditionalFormatting>
  <conditionalFormatting sqref="AC46:AD46 AC48:AD48 AC50:AD50 AC52:AD52 AC54:AD54 AC56:AD56 AC58:AD58 AC60:AD60 AC62:AD62 AC66:AD66 AC68:AD68">
    <cfRule type="expression" priority="22" aboveAverage="0" equalAverage="0" bottom="0" percent="0" rank="0" text="" dxfId="9">
      <formula>AQ69=1</formula>
    </cfRule>
  </conditionalFormatting>
  <conditionalFormatting sqref="AC63:AD63 AC65:AD65">
    <cfRule type="cellIs" priority="23" operator="equal" aboveAverage="0" equalAverage="0" bottom="0" percent="0" rank="0" text="" dxfId="10">
      <formula>1</formula>
    </cfRule>
    <cfRule type="cellIs" priority="24" operator="equal" aboveAverage="0" equalAverage="0" bottom="0" percent="0" rank="0" text="" dxfId="11">
      <formula>"V"</formula>
    </cfRule>
    <cfRule type="cellIs" priority="25" operator="equal" aboveAverage="0" equalAverage="0" bottom="0" percent="0" rank="0" text="" dxfId="12">
      <formula>"H"</formula>
    </cfRule>
  </conditionalFormatting>
  <conditionalFormatting sqref="AC70:AD70">
    <cfRule type="expression" priority="26" aboveAverage="0" equalAverage="0" bottom="0" percent="0" rank="0" text="" dxfId="13">
      <formula>M71=1</formula>
    </cfRule>
  </conditionalFormatting>
  <conditionalFormatting sqref="AC71 AC77:AD77 AC82:AD82 AC84:AD84 AC86:AD86 AC103:AD103 AD107 AC111:AD111 AD105">
    <cfRule type="cellIs" priority="27" operator="equal" aboveAverage="0" equalAverage="0" bottom="0" percent="0" rank="0" text="" dxfId="14">
      <formula>1</formula>
    </cfRule>
    <cfRule type="cellIs" priority="28" operator="equal" aboveAverage="0" equalAverage="0" bottom="0" percent="0" rank="0" text="" dxfId="15">
      <formula>"V"</formula>
    </cfRule>
    <cfRule type="cellIs" priority="29" operator="equal" aboveAverage="0" equalAverage="0" bottom="0" percent="0" rank="0" text="" dxfId="16">
      <formula>"H"</formula>
    </cfRule>
  </conditionalFormatting>
  <conditionalFormatting sqref="AC73:AD73 AC78:AD78">
    <cfRule type="expression" priority="30"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1" aboveAverage="0" equalAverage="0" bottom="0" percent="0" rank="0" text="" dxfId="18">
      <formula>AQ116=1</formula>
    </cfRule>
  </conditionalFormatting>
  <conditionalFormatting sqref="AC109:AD109 AC105">
    <cfRule type="cellIs" priority="32" operator="equal" aboveAverage="0" equalAverage="0" bottom="0" percent="0" rank="0" text="" dxfId="19">
      <formula>1</formula>
    </cfRule>
    <cfRule type="cellIs" priority="33" operator="equal" aboveAverage="0" equalAverage="0" bottom="0" percent="0" rank="0" text="" dxfId="20">
      <formula>"V"</formula>
    </cfRule>
    <cfRule type="cellIs" priority="34" operator="equal" aboveAverage="0" equalAverage="0" bottom="0" percent="0" rank="0" text="" dxfId="21">
      <formula>"H"</formula>
    </cfRule>
  </conditionalFormatting>
  <conditionalFormatting sqref="AC107 AC114:AD114 AC116:AD116 BE89:BH89 BE91:BH91 BE95:BH95 BE97:BH97 BE99:BH99 BE101:BH101 BE103:BH103 BE107:BH107 BE109:BH109 BE111:BH111 BE93:BH93 BE105:BH105 BE114:BH114 BE116:BH116">
    <cfRule type="cellIs" priority="35" operator="equal" aboveAverage="0" equalAverage="0" bottom="0" percent="0" rank="0" text="" dxfId="22">
      <formula>1</formula>
    </cfRule>
    <cfRule type="cellIs" priority="36" operator="equal" aboveAverage="0" equalAverage="0" bottom="0" percent="0" rank="0" text="" dxfId="23">
      <formula>"V"</formula>
    </cfRule>
    <cfRule type="cellIs" priority="37" operator="equal" aboveAverage="0" equalAverage="0" bottom="0" percent="0" rank="0" text="" dxfId="24">
      <formula>"H"</formula>
    </cfRule>
  </conditionalFormatting>
  <conditionalFormatting sqref="AD42 BG42:BH42">
    <cfRule type="expression" priority="38" aboveAverage="0" equalAverage="0" bottom="0" percent="0" rank="0" text="" dxfId="25">
      <formula>M42=1</formula>
    </cfRule>
    <cfRule type="cellIs" priority="39" operator="equal" aboveAverage="0" equalAverage="0" bottom="0" percent="0" rank="0" text="" dxfId="26">
      <formula>"V"</formula>
    </cfRule>
    <cfRule type="cellIs" priority="40" operator="equal" aboveAverage="0" equalAverage="0" bottom="0" percent="0" rank="0" text="" dxfId="27">
      <formula>"H"</formula>
    </cfRule>
  </conditionalFormatting>
  <conditionalFormatting sqref="AD44 BH44">
    <cfRule type="expression" priority="41" aboveAverage="0" equalAverage="0" bottom="0" percent="0" rank="0" text="" dxfId="28">
      <formula>M45=1</formula>
    </cfRule>
  </conditionalFormatting>
  <conditionalFormatting sqref="AD71 BF47:BG47 BG49 BE51:BF51 BE53 BE55:BF55 BF59:BG59 BG61 BE63:BF63 BE65 BE67:BF67 BF71:BG71">
    <cfRule type="cellIs" priority="42" operator="equal" aboveAverage="0" equalAverage="0" bottom="0" percent="0" rank="0" text="" dxfId="29">
      <formula>1</formula>
    </cfRule>
    <cfRule type="cellIs" priority="43" operator="equal" aboveAverage="0" equalAverage="0" bottom="0" percent="0" rank="0" text="" dxfId="30">
      <formula>"V"</formula>
    </cfRule>
    <cfRule type="cellIs" priority="44" operator="equal" aboveAverage="0" equalAverage="0" bottom="0" percent="0" rank="0" text="" dxfId="31">
      <formula>"H"</formula>
    </cfRule>
  </conditionalFormatting>
  <conditionalFormatting sqref="BE37:BH37 BE40:BH40 BE43:BH43 BE45:BG45 BE47 BH47 BE49:BF49 BH49 BG51:BH51 BF53:BH53 BG55:BH55 BE57:BH57 BE59 BH59 BE61:BF61 BH61 BG63:BH63 BF65:BH65 BG67:BH67 BE69:BH69 BE71 BH71">
    <cfRule type="cellIs" priority="45" operator="equal" aboveAverage="0" equalAverage="0" bottom="0" percent="0" rank="0" text="" dxfId="32">
      <formula>1</formula>
    </cfRule>
    <cfRule type="cellIs" priority="46" operator="equal" aboveAverage="0" equalAverage="0" bottom="0" percent="0" rank="0" text="" dxfId="33">
      <formula>"V"</formula>
    </cfRule>
    <cfRule type="cellIs" priority="47" operator="equal" aboveAverage="0" equalAverage="0" bottom="0" percent="0" rank="0" text="" dxfId="34">
      <formula>"H"</formula>
    </cfRule>
  </conditionalFormatting>
  <conditionalFormatting sqref="BE38:BH38 BE41:BH41 BE80:BH80 BE72:BH72 BE75:BH75 BE87:BH87">
    <cfRule type="cellIs" priority="48" operator="equal" aboveAverage="0" equalAverage="0" bottom="0" percent="0" rank="0" text="" dxfId="8">
      <formula>1</formula>
    </cfRule>
  </conditionalFormatting>
  <conditionalFormatting sqref="BE46:BH46 BE48:BH48 BE50:BH50 BE52:BH52 BE54:BH54 BE56:BH56 BE58:BH58 BE60:BH60 BE62:BH62 BE64:BH64 BE66:BH66 BE68:BH68 BE70:BH70">
    <cfRule type="expression" priority="49" aboveAverage="0" equalAverage="0" bottom="0" percent="0" rank="0" text="" dxfId="35">
      <formula>BG71=1</formula>
    </cfRule>
  </conditionalFormatting>
  <conditionalFormatting sqref="BE73:BH73 BE76:BH76 BE78:BH78 BE81:BH81 BE83:BH83 BE85:BH85">
    <cfRule type="expression" priority="50" aboveAverage="0" equalAverage="0" bottom="0" percent="0" rank="0" text="" dxfId="36">
      <formula>BG86=1</formula>
    </cfRule>
  </conditionalFormatting>
  <conditionalFormatting sqref="BE74:BH74 BE77:BH77 BE79:BH79 BE82:BH82 BE84:BH84 BE86:BH86">
    <cfRule type="cellIs" priority="51" operator="equal" aboveAverage="0" equalAverage="0" bottom="0" percent="0" rank="0" text="" dxfId="37">
      <formula>1</formula>
    </cfRule>
    <cfRule type="cellIs" priority="52" operator="equal" aboveAverage="0" equalAverage="0" bottom="0" percent="0" rank="0" text="" dxfId="38">
      <formula>"V"</formula>
    </cfRule>
    <cfRule type="cellIs" priority="53" operator="equal" aboveAverage="0" equalAverage="0" bottom="0" percent="0" rank="0" text="" dxfId="39">
      <formula>"H"</formula>
    </cfRule>
  </conditionalFormatting>
  <conditionalFormatting sqref="BE88:BH88 BE90:BH90 BE94:BH94 BE96:BH96 BE98:BH98 BE100:BH100 BE102:BH102 BE106:BH106 BE108:BH108 BE110:BH110 BE92:BH92 BE104:BH104 BE113:BH113 BE115:BH115">
    <cfRule type="expression" priority="54" aboveAverage="0" equalAverage="0" bottom="0" percent="0" rank="0" text="" dxfId="40">
      <formula>BG116=1</formula>
    </cfRule>
  </conditionalFormatting>
  <conditionalFormatting sqref="BH45">
    <cfRule type="cellIs" priority="55" operator="equal" aboveAverage="0" equalAverage="0" bottom="0" percent="0" rank="0" text="" dxfId="41">
      <formula>1</formula>
    </cfRule>
    <cfRule type="cellIs" priority="56" operator="equal" aboveAverage="0" equalAverage="0" bottom="0" percent="0" rank="0" text="" dxfId="42">
      <formula>"V"</formula>
    </cfRule>
    <cfRule type="cellIs" priority="57"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4"/>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57" min="57" style="177" width="6.48"/>
    <col collapsed="false" customWidth="true" hidden="false" outlineLevel="0" max="59" min="58" style="177" width="5.66"/>
    <col collapsed="false" customWidth="true" hidden="false" outlineLevel="0" max="60" min="60" style="177" width="20.28"/>
    <col collapsed="false" customWidth="true" hidden="false" outlineLevel="0" max="62" min="61" style="177" width="6.48"/>
    <col collapsed="false" customWidth="true" hidden="false" outlineLevel="0" max="63" min="63" style="177" width="5.66"/>
    <col collapsed="false" customWidth="true" hidden="false" outlineLevel="0" max="64" min="64" style="177" width="20.28"/>
    <col collapsed="false" customWidth="true" hidden="false" outlineLevel="0" max="65" min="65" style="177" width="6.6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77"/>
      <c r="BF10" s="177"/>
      <c r="BG10" s="177"/>
      <c r="BH10" s="177"/>
      <c r="BI10" s="177"/>
      <c r="BJ10" s="177"/>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Calendar!A32</f>
        <v>6</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Calendar!A33</f>
        <v>March</v>
      </c>
      <c r="N22" s="459" t="n">
        <f aca="false">Calendar!B33</f>
        <v>0</v>
      </c>
      <c r="O22" s="459" t="n">
        <f aca="false">Calendar!C33</f>
        <v>0</v>
      </c>
      <c r="P22" s="459" t="n">
        <f aca="false">Calendar!D33</f>
        <v>0</v>
      </c>
      <c r="Q22" s="459" t="n">
        <f aca="false">Calendar!E33</f>
        <v>0</v>
      </c>
      <c r="R22" s="459" t="n">
        <f aca="false">Calendar!F33</f>
        <v>0</v>
      </c>
      <c r="S22" s="459" t="n">
        <f aca="false">Calendar!G33</f>
        <v>0</v>
      </c>
      <c r="T22" s="35" t="n">
        <f aca="false">Calendar!H33</f>
        <v>2019</v>
      </c>
      <c r="U22" s="459" t="n">
        <f aca="false">Calendar!I33</f>
        <v>0</v>
      </c>
      <c r="V22" s="459" t="n">
        <f aca="false">Calendar!J33</f>
        <v>0</v>
      </c>
      <c r="W22" s="459" t="n">
        <f aca="false">Calendar!K33</f>
        <v>0</v>
      </c>
      <c r="X22" s="459" t="n">
        <f aca="false">Calendar!L33</f>
        <v>0</v>
      </c>
      <c r="Y22" s="459" t="n">
        <f aca="false">Calendar!M33</f>
        <v>0</v>
      </c>
      <c r="Z22" s="459" t="n">
        <f aca="false">Calendar!N33</f>
        <v>0</v>
      </c>
      <c r="AA22" s="459" t="n">
        <f aca="false">Calendar!O33</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Calendar!A34</f>
        <v>10</v>
      </c>
      <c r="N23" s="37" t="n">
        <f aca="false">Calendar!B34</f>
        <v>11</v>
      </c>
      <c r="O23" s="37" t="n">
        <f aca="false">Calendar!C34</f>
        <v>12</v>
      </c>
      <c r="P23" s="37" t="n">
        <f aca="false">Calendar!D34</f>
        <v>13</v>
      </c>
      <c r="Q23" s="37" t="n">
        <f aca="false">Calendar!E34</f>
        <v>14</v>
      </c>
      <c r="R23" s="37" t="n">
        <f aca="false">Calendar!F34</f>
        <v>15</v>
      </c>
      <c r="S23" s="37" t="n">
        <f aca="false">Calendar!G34</f>
        <v>16</v>
      </c>
      <c r="T23" s="49"/>
      <c r="U23" s="37" t="n">
        <f aca="false">Calendar!I34</f>
        <v>17</v>
      </c>
      <c r="V23" s="37" t="n">
        <f aca="false">Calendar!J34</f>
        <v>18</v>
      </c>
      <c r="W23" s="37" t="n">
        <f aca="false">Calendar!K34</f>
        <v>19</v>
      </c>
      <c r="X23" s="37" t="n">
        <f aca="false">Calendar!L34</f>
        <v>20</v>
      </c>
      <c r="Y23" s="37" t="n">
        <f aca="false">Calendar!M34</f>
        <v>21</v>
      </c>
      <c r="Z23" s="37" t="n">
        <f aca="false">Calendar!N34</f>
        <v>22</v>
      </c>
      <c r="AA23" s="37" t="n">
        <f aca="false">Calendar!O34</f>
        <v>23</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308"/>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U65" s="434"/>
      <c r="AV65" s="882"/>
      <c r="AW65" s="882"/>
      <c r="AX65" s="882"/>
      <c r="AY65" s="882"/>
      <c r="AZ65" s="882"/>
      <c r="BA65" s="882"/>
      <c r="BB65" s="882"/>
      <c r="BC65" s="882"/>
      <c r="BD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U77" s="434"/>
      <c r="AV77" s="882"/>
      <c r="AW77" s="882"/>
      <c r="AX77" s="882"/>
      <c r="AY77" s="882"/>
      <c r="AZ77" s="882"/>
      <c r="BA77" s="882"/>
      <c r="BB77" s="882"/>
      <c r="BC77" s="882"/>
      <c r="BD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U102" s="434"/>
      <c r="AV102" s="882"/>
      <c r="AW102" s="882"/>
      <c r="AX102" s="882"/>
      <c r="AY102" s="882"/>
      <c r="AZ102" s="882"/>
      <c r="BA102" s="882"/>
      <c r="BB102" s="882"/>
      <c r="BC102" s="882"/>
      <c r="BD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308"/>
      <c r="C107" s="308"/>
      <c r="D107" s="269"/>
      <c r="E107" s="272"/>
      <c r="F107" s="289"/>
      <c r="G107" s="289"/>
      <c r="H107" s="274"/>
      <c r="I107" s="362"/>
      <c r="J107" s="290"/>
      <c r="K107" s="288"/>
      <c r="L107" s="363"/>
      <c r="M107" s="29" t="n">
        <f aca="false">M21</f>
        <v>6</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221"/>
      <c r="C108" s="235"/>
      <c r="D108" s="171"/>
      <c r="H108" s="172"/>
      <c r="I108" s="174"/>
      <c r="J108" s="175"/>
      <c r="L108" s="230"/>
      <c r="M108" s="35" t="str">
        <f aca="false">M22</f>
        <v>March</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SUM(SUM(B26:B106))</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10</v>
      </c>
      <c r="N109" s="37" t="n">
        <f aca="false">N23</f>
        <v>11</v>
      </c>
      <c r="O109" s="37" t="n">
        <f aca="false">O23</f>
        <v>12</v>
      </c>
      <c r="P109" s="37" t="n">
        <f aca="false">P23</f>
        <v>13</v>
      </c>
      <c r="Q109" s="37" t="n">
        <f aca="false">Q23</f>
        <v>14</v>
      </c>
      <c r="R109" s="37" t="n">
        <f aca="false">R23</f>
        <v>15</v>
      </c>
      <c r="S109" s="37" t="n">
        <f aca="false">S23</f>
        <v>16</v>
      </c>
      <c r="T109" s="0"/>
      <c r="U109" s="37" t="n">
        <f aca="false">U23</f>
        <v>17</v>
      </c>
      <c r="V109" s="37" t="n">
        <f aca="false">V23</f>
        <v>18</v>
      </c>
      <c r="W109" s="37" t="n">
        <f aca="false">W23</f>
        <v>19</v>
      </c>
      <c r="X109" s="37" t="n">
        <f aca="false">X23</f>
        <v>20</v>
      </c>
      <c r="Y109" s="37" t="n">
        <f aca="false">Y23</f>
        <v>21</v>
      </c>
      <c r="Z109" s="37" t="n">
        <f aca="false">Z23</f>
        <v>22</v>
      </c>
      <c r="AA109" s="37" t="n">
        <f aca="false">AA23</f>
        <v>23</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D19 B20 B24:B25 B114:B115 B22:D23 B26:C113 B116:D1048576 C115:D115 C20:C21 C25:D25 D20 D24 D26:D114">
    <cfRule type="cellIs" priority="2" operator="equal" aboveAverage="0" equalAverage="0" bottom="0" percent="0" rank="0" text="" dxfId="1">
      <formula>0</formula>
    </cfRule>
  </conditionalFormatting>
  <conditionalFormatting sqref="M24:S24 U24:AA24">
    <cfRule type="expression" priority="3" aboveAverage="0" equalAverage="0" bottom="0" percent="0" rank="0" text="" dxfId="0">
      <formula>'Master Pay Period 3'!M112&lt;'Master Pay Period 3'!M112</formula>
    </cfRule>
    <cfRule type="expression" priority="4"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5" aboveAverage="0" equalAverage="0" bottom="0" percent="0" rank="0" text="" dxfId="0">
      <formula>(OR(AA71="H",AA71="S",AA71="V"))</formula>
    </cfRule>
    <cfRule type="expression" priority="6"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0"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1" operator="greaterThan" aboveAverage="0" equalAverage="0" bottom="0" percent="0" rank="0" text="" dxfId="5">
      <formula>0</formula>
    </cfRule>
    <cfRule type="cellIs" priority="12" operator="between" aboveAverage="0" equalAverage="0" bottom="0" percent="0" rank="0" text="" dxfId="6">
      <formula>"A"</formula>
      <formula>"Z"</formula>
    </cfRule>
    <cfRule type="cellIs" priority="13" operator="equal" aboveAverage="0" equalAverage="0" bottom="0" percent="0" rank="0" text="" dxfId="7">
      <formula>0</formula>
    </cfRule>
  </conditionalFormatting>
  <conditionalFormatting sqref="M63:S63 U63:AA63 M66:S66 U66:AA66 M68:S68 U68:AA68">
    <cfRule type="expression" priority="14" aboveAverage="0" equalAverage="0" bottom="0" percent="0" rank="0" text="" dxfId="8">
      <formula>AA109&gt;0</formula>
    </cfRule>
    <cfRule type="expression" priority="15" aboveAverage="0" equalAverage="0" bottom="0" percent="0" rank="0" text="" dxfId="9">
      <formula>AA109="H"</formula>
    </cfRule>
    <cfRule type="expression" priority="16" aboveAverage="0" equalAverage="0" bottom="0" percent="0" rank="0" text="" dxfId="10">
      <formula>AA109="V"</formula>
    </cfRule>
  </conditionalFormatting>
  <conditionalFormatting sqref="M71:S71 U71:AA71 M73:S73 U73:AA73 M75:S75 U75:AA75 M103:S103 U103:AA103 M105:S105 U105:AA105 M78:S78 U78:AA78 M80:S80 U80:AA80 M84:S84 U84:AA84 M86:S86 U86:AA86 M88:S88 U88:AA88 M90:S90 U90:AA90 M92:S92 U92:AA92 M96:S96 U96:AA96 M98:S98 U98:AA98 M100:S100 U100:AA100 M82:S82 U82:AA82 M94:S94 U94:AA94">
    <cfRule type="expression" priority="17" aboveAverage="0" equalAverage="0" bottom="0" percent="0" rank="0" text="" dxfId="11">
      <formula>(OR(S116="H",S116="S",S116="V"))</formula>
    </cfRule>
    <cfRule type="expression" priority="18" aboveAverage="0" equalAverage="0" bottom="0" percent="0" rank="0" text="" dxfId="12">
      <formula>S116&gt;0</formula>
    </cfRule>
  </conditionalFormatting>
  <conditionalFormatting sqref="M95:S95 U95:AA95 M97:S97 U97:AA97 M99:S99 U99:AA99 M101:S101 U101:AA101 M104:S104 U104:AA104 M106:S106 U106:AA106">
    <cfRule type="cellIs" priority="19" operator="greaterThan" aboveAverage="0" equalAverage="0" bottom="0" percent="0" rank="0" text="" dxfId="13">
      <formula>0</formula>
    </cfRule>
    <cfRule type="cellIs" priority="20" operator="between" aboveAverage="0" equalAverage="0" bottom="0" percent="0" rank="0" text="" dxfId="14">
      <formula>"A"</formula>
      <formula>"Z"</formula>
    </cfRule>
    <cfRule type="cellIs" priority="21" operator="equal" aboveAverage="0" equalAverage="0" bottom="0" percent="0" rank="0" text="" dxfId="15">
      <formula>0</formula>
    </cfRule>
  </conditionalFormatting>
  <conditionalFormatting sqref="M110:R110 U110:Z110">
    <cfRule type="expression" priority="22" aboveAverage="0" equalAverage="0" bottom="0" percent="0" rank="0" text="" dxfId="5">
      <formula>'Master Pay Period 3'!M115&lt;'Master Pay Period 3'!M115</formula>
    </cfRule>
    <cfRule type="expression" priority="23" aboveAverage="0" equalAverage="0" bottom="0" percent="0" rank="0" text="" dxfId="6">
      <formula>'Master Pay Period 3'!M115&gt;'Master Pay Period 3'!M115</formula>
    </cfRule>
  </conditionalFormatting>
  <conditionalFormatting sqref="S110 AA110">
    <cfRule type="expression" priority="24" aboveAverage="0" equalAverage="0" bottom="0" percent="0" rank="0" text="" dxfId="5">
      <formula>'Master Pay Period 3'!S115&lt;'Master Pay Period 3'!S115</formula>
    </cfRule>
    <cfRule type="expression" priority="25" aboveAverage="0" equalAverage="0" bottom="0" percent="0" rank="0" text="" dxfId="6">
      <formula>'Master Pay Period 3'!S115&gt;'Master Pay Period 3'!S115</formula>
    </cfRule>
  </conditionalFormatting>
  <conditionalFormatting sqref="T27 AC40:AD40">
    <cfRule type="cellIs" priority="26" operator="equal" aboveAverage="0" equalAverage="0" bottom="0" percent="0" rank="0" text="" dxfId="60">
      <formula>1</formula>
    </cfRule>
    <cfRule type="cellIs" priority="27" operator="equal" aboveAverage="0" equalAverage="0" bottom="0" percent="0" rank="0" text="" dxfId="61">
      <formula>"V"</formula>
    </cfRule>
    <cfRule type="cellIs" priority="28" operator="equal" aboveAverage="0" equalAverage="0" bottom="0" percent="0" rank="0" text="" dxfId="62">
      <formula>"H"</formula>
    </cfRule>
  </conditionalFormatting>
  <conditionalFormatting sqref="U28:AA28 U31:AA31 U70:AA70 U62:AA62 U65:AA65 U77:AA77">
    <cfRule type="cellIs" priority="29" operator="equal" aboveAverage="0" equalAverage="0" bottom="0" percent="0" rank="0" text="" dxfId="8">
      <formula>1</formula>
    </cfRule>
  </conditionalFormatting>
  <conditionalFormatting sqref="Y40">
    <cfRule type="expression" priority="30" aboveAverage="0" equalAverage="0" bottom="0" percent="0" rank="0" text="" dxfId="0">
      <formula>(OR(Y51="H",Y51="S",Y51="V"))</formula>
    </cfRule>
    <cfRule type="expression" priority="31" aboveAverage="0" equalAverage="0" bottom="0" percent="0" rank="0" text="" dxfId="1">
      <formula>Y51&gt;0</formula>
    </cfRule>
  </conditionalFormatting>
  <conditionalFormatting sqref="AC36:AD36">
    <cfRule type="expression" priority="32" aboveAverage="0" equalAverage="0" bottom="0" percent="0" rank="0" text="" dxfId="5">
      <formula>AN37=1</formula>
    </cfRule>
    <cfRule type="expression" priority="33" aboveAverage="0" equalAverage="0" bottom="0" percent="0" rank="0" text="" dxfId="6">
      <formula>AN37=1</formula>
    </cfRule>
  </conditionalFormatting>
  <conditionalFormatting sqref="AC42">
    <cfRule type="expression" priority="34" aboveAverage="0" equalAverage="0" bottom="0" percent="0" rank="0" text="" dxfId="7">
      <formula>N43=1</formula>
    </cfRule>
  </conditionalFormatting>
  <conditionalFormatting sqref="AC44">
    <cfRule type="expression" priority="35" aboveAverage="0" equalAverage="0" bottom="0" percent="0" rank="0" text="" dxfId="8">
      <formula>N45=1</formula>
    </cfRule>
  </conditionalFormatting>
  <conditionalFormatting sqref="AC46:AD46 AC48:AD48 AC50:AD50 AC52:AD52 AC54:AD54 AC56:AD56 AC58:AD58 AC60:AD60 AC62:AD62 AC66:AD66 AC68:AD68">
    <cfRule type="expression" priority="36" aboveAverage="0" equalAverage="0" bottom="0" percent="0" rank="0" text="" dxfId="9">
      <formula>AQ69=1</formula>
    </cfRule>
  </conditionalFormatting>
  <conditionalFormatting sqref="AC63:AD63 AC65:AD65">
    <cfRule type="cellIs" priority="37" operator="equal" aboveAverage="0" equalAverage="0" bottom="0" percent="0" rank="0" text="" dxfId="10">
      <formula>1</formula>
    </cfRule>
    <cfRule type="cellIs" priority="38" operator="equal" aboveAverage="0" equalAverage="0" bottom="0" percent="0" rank="0" text="" dxfId="11">
      <formula>"V"</formula>
    </cfRule>
    <cfRule type="cellIs" priority="39" operator="equal" aboveAverage="0" equalAverage="0" bottom="0" percent="0" rank="0" text="" dxfId="12">
      <formula>"H"</formula>
    </cfRule>
  </conditionalFormatting>
  <conditionalFormatting sqref="AC70:AD70">
    <cfRule type="expression" priority="40" aboveAverage="0" equalAverage="0" bottom="0" percent="0" rank="0" text="" dxfId="13">
      <formula>M71=1</formula>
    </cfRule>
  </conditionalFormatting>
  <conditionalFormatting sqref="AC71 AC77:AD77 AC82:AD82 AC84:AD84 AC86:AD86 AC103:AD103 AD107 AC111:AD111 AD105">
    <cfRule type="cellIs" priority="41" operator="equal" aboveAverage="0" equalAverage="0" bottom="0" percent="0" rank="0" text="" dxfId="14">
      <formula>1</formula>
    </cfRule>
    <cfRule type="cellIs" priority="42" operator="equal" aboveAverage="0" equalAverage="0" bottom="0" percent="0" rank="0" text="" dxfId="15">
      <formula>"V"</formula>
    </cfRule>
    <cfRule type="cellIs" priority="43" operator="equal" aboveAverage="0" equalAverage="0" bottom="0" percent="0" rank="0" text="" dxfId="16">
      <formula>"H"</formula>
    </cfRule>
  </conditionalFormatting>
  <conditionalFormatting sqref="AC73:AD73 AC78:AD78">
    <cfRule type="expression" priority="44"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5" aboveAverage="0" equalAverage="0" bottom="0" percent="0" rank="0" text="" dxfId="18">
      <formula>AQ116=1</formula>
    </cfRule>
  </conditionalFormatting>
  <conditionalFormatting sqref="AC109:AD109 AC105">
    <cfRule type="cellIs" priority="46" operator="equal" aboveAverage="0" equalAverage="0" bottom="0" percent="0" rank="0" text="" dxfId="19">
      <formula>1</formula>
    </cfRule>
    <cfRule type="cellIs" priority="47" operator="equal" aboveAverage="0" equalAverage="0" bottom="0" percent="0" rank="0" text="" dxfId="20">
      <formula>"V"</formula>
    </cfRule>
    <cfRule type="cellIs" priority="48" operator="equal" aboveAverage="0" equalAverage="0" bottom="0" percent="0" rank="0" text="" dxfId="21">
      <formula>"H"</formula>
    </cfRule>
  </conditionalFormatting>
  <conditionalFormatting sqref="AC107 AC114:AD114 AC116:AD116">
    <cfRule type="cellIs" priority="49" operator="equal" aboveAverage="0" equalAverage="0" bottom="0" percent="0" rank="0" text="" dxfId="22">
      <formula>1</formula>
    </cfRule>
    <cfRule type="cellIs" priority="50" operator="equal" aboveAverage="0" equalAverage="0" bottom="0" percent="0" rank="0" text="" dxfId="23">
      <formula>"V"</formula>
    </cfRule>
    <cfRule type="cellIs" priority="51" operator="equal" aboveAverage="0" equalAverage="0" bottom="0" percent="0" rank="0" text="" dxfId="24">
      <formula>"H"</formula>
    </cfRule>
  </conditionalFormatting>
  <conditionalFormatting sqref="AD42">
    <cfRule type="expression" priority="52" aboveAverage="0" equalAverage="0" bottom="0" percent="0" rank="0" text="" dxfId="25">
      <formula>M42=1</formula>
    </cfRule>
    <cfRule type="cellIs" priority="53" operator="equal" aboveAverage="0" equalAverage="0" bottom="0" percent="0" rank="0" text="" dxfId="26">
      <formula>"V"</formula>
    </cfRule>
    <cfRule type="cellIs" priority="54" operator="equal" aboveAverage="0" equalAverage="0" bottom="0" percent="0" rank="0" text="" dxfId="27">
      <formula>"H"</formula>
    </cfRule>
  </conditionalFormatting>
  <conditionalFormatting sqref="AD44">
    <cfRule type="expression" priority="55" aboveAverage="0" equalAverage="0" bottom="0" percent="0" rank="0" text="" dxfId="28">
      <formula>M45=1</formula>
    </cfRule>
  </conditionalFormatting>
  <conditionalFormatting sqref="AD71">
    <cfRule type="cellIs" priority="56" operator="equal" aboveAverage="0" equalAverage="0" bottom="0" percent="0" rank="0" text="" dxfId="29">
      <formula>1</formula>
    </cfRule>
    <cfRule type="cellIs" priority="57" operator="equal" aboveAverage="0" equalAverage="0" bottom="0" percent="0" rank="0" text="" dxfId="30">
      <formula>"V"</formula>
    </cfRule>
    <cfRule type="cellIs" priority="58"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3"/>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77" width="6.48"/>
    <col collapsed="false" customWidth="true" hidden="false" outlineLevel="0" max="91" min="91" style="177" width="5.66"/>
    <col collapsed="false" customWidth="true" hidden="false" outlineLevel="0" max="92" min="92" style="177" width="20.28"/>
    <col collapsed="false" customWidth="true" hidden="false" outlineLevel="0" max="93" min="93" style="177" width="6.09"/>
    <col collapsed="false" customWidth="true" hidden="false" outlineLevel="0" max="94" min="94" style="177" width="8.72"/>
    <col collapsed="false" customWidth="true" hidden="false" outlineLevel="0" max="95" min="95" style="17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A1" s="173"/>
      <c r="AE1" s="433"/>
      <c r="AI1" s="434"/>
      <c r="BH1" s="171"/>
      <c r="BK1" s="177"/>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H2" s="171"/>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H3" s="171"/>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H4" s="171"/>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H5" s="171"/>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71"/>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177"/>
      <c r="CM6" s="177"/>
      <c r="CN6" s="177"/>
      <c r="CO6" s="177"/>
      <c r="CP6" s="177"/>
      <c r="CQ6" s="177"/>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177"/>
      <c r="CM7" s="177"/>
      <c r="CN7" s="177"/>
      <c r="CO7" s="177"/>
      <c r="CP7" s="177"/>
      <c r="CQ7" s="177"/>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177"/>
      <c r="CM9" s="177"/>
      <c r="CN9" s="177"/>
      <c r="CO9" s="177"/>
      <c r="CP9" s="177"/>
      <c r="CQ9" s="177"/>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177"/>
      <c r="CM10" s="177"/>
      <c r="CN10" s="177"/>
      <c r="CO10" s="177"/>
      <c r="CP10" s="177"/>
      <c r="CQ10" s="177"/>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177"/>
      <c r="CM11" s="177"/>
      <c r="CN11" s="177"/>
      <c r="CO11" s="177"/>
      <c r="CP11" s="177"/>
      <c r="CQ11" s="177"/>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177"/>
      <c r="CM12" s="177"/>
      <c r="CN12" s="177"/>
      <c r="CO12" s="177"/>
      <c r="CP12" s="177"/>
      <c r="CQ12" s="177"/>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177"/>
      <c r="CM13" s="177"/>
      <c r="CN13" s="177"/>
      <c r="CO13" s="177"/>
      <c r="CP13" s="177"/>
      <c r="CQ13" s="177"/>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177"/>
      <c r="CM14" s="177"/>
      <c r="CN14" s="177"/>
      <c r="CO14" s="177"/>
      <c r="CP14" s="177"/>
      <c r="CQ14" s="177"/>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177"/>
      <c r="CM15" s="177"/>
      <c r="CN15" s="177"/>
      <c r="CO15" s="177"/>
      <c r="CP15" s="177"/>
      <c r="CQ15" s="177"/>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9"/>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453" t="s">
        <v>263</v>
      </c>
      <c r="B21" s="0"/>
      <c r="C21" s="235"/>
      <c r="D21" s="0"/>
      <c r="F21" s="260"/>
      <c r="H21" s="172"/>
      <c r="I21" s="174"/>
      <c r="J21" s="175"/>
      <c r="L21" s="230"/>
      <c r="M21" s="890" t="n">
        <f aca="false">Calendar!A38</f>
        <v>7</v>
      </c>
      <c r="N21" s="890"/>
      <c r="O21" s="890"/>
      <c r="P21" s="890"/>
      <c r="Q21" s="890"/>
      <c r="R21" s="890"/>
      <c r="S21" s="891"/>
      <c r="T21" s="891"/>
      <c r="U21" s="891"/>
      <c r="V21" s="890"/>
      <c r="W21" s="890"/>
      <c r="X21" s="890"/>
      <c r="Y21" s="892"/>
      <c r="Z21" s="78"/>
      <c r="AA21" s="890"/>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9"/>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265</v>
      </c>
      <c r="B22" s="454" t="s">
        <v>264</v>
      </c>
      <c r="C22" s="270" t="s">
        <v>157</v>
      </c>
      <c r="D22" s="259" t="s">
        <v>249</v>
      </c>
      <c r="E22" s="455" t="s">
        <v>249</v>
      </c>
      <c r="F22" s="456" t="s">
        <v>267</v>
      </c>
      <c r="G22" s="457" t="s">
        <v>268</v>
      </c>
      <c r="H22" s="457" t="s">
        <v>269</v>
      </c>
      <c r="I22" s="458" t="s">
        <v>235</v>
      </c>
      <c r="J22" s="276" t="s">
        <v>270</v>
      </c>
      <c r="K22" s="277" t="s">
        <v>270</v>
      </c>
      <c r="L22" s="454" t="s">
        <v>271</v>
      </c>
      <c r="M22" s="893" t="str">
        <f aca="false">Calendar!A39</f>
        <v>March</v>
      </c>
      <c r="N22" s="893" t="n">
        <f aca="false">Calendar!B39</f>
        <v>0</v>
      </c>
      <c r="O22" s="893" t="n">
        <f aca="false">Calendar!C39</f>
        <v>0</v>
      </c>
      <c r="P22" s="893" t="n">
        <f aca="false">Calendar!D39</f>
        <v>0</v>
      </c>
      <c r="Q22" s="893" t="n">
        <f aca="false">Calendar!E39</f>
        <v>0</v>
      </c>
      <c r="R22" s="893" t="n">
        <f aca="false">Calendar!F39</f>
        <v>0</v>
      </c>
      <c r="S22" s="893" t="n">
        <f aca="false">Calendar!G39</f>
        <v>0</v>
      </c>
      <c r="T22" s="894" t="n">
        <f aca="false">Calendar!H39</f>
        <v>2019</v>
      </c>
      <c r="U22" s="893" t="n">
        <f aca="false">Calendar!I39</f>
        <v>0</v>
      </c>
      <c r="V22" s="893" t="str">
        <f aca="false">Calendar!J39</f>
        <v>April</v>
      </c>
      <c r="W22" s="893" t="n">
        <f aca="false">Calendar!K39</f>
        <v>0</v>
      </c>
      <c r="X22" s="893" t="n">
        <f aca="false">Calendar!L39</f>
        <v>0</v>
      </c>
      <c r="Y22" s="893" t="n">
        <f aca="false">Calendar!M39</f>
        <v>0</v>
      </c>
      <c r="Z22" s="893" t="n">
        <f aca="false">Calendar!N39</f>
        <v>0</v>
      </c>
      <c r="AA22" s="893" t="n">
        <f aca="false">Calendar!O39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287"/>
      <c r="B23" s="270" t="s">
        <v>239</v>
      </c>
      <c r="C23" s="270" t="s">
        <v>249</v>
      </c>
      <c r="D23" s="271" t="s">
        <v>266</v>
      </c>
      <c r="E23" s="455" t="s">
        <v>269</v>
      </c>
      <c r="F23" s="274"/>
      <c r="G23" s="289"/>
      <c r="H23" s="274"/>
      <c r="I23" s="458" t="s">
        <v>247</v>
      </c>
      <c r="J23" s="290" t="s">
        <v>247</v>
      </c>
      <c r="K23" s="277" t="s">
        <v>249</v>
      </c>
      <c r="L23" s="454" t="s">
        <v>249</v>
      </c>
      <c r="M23" s="895" t="n">
        <f aca="false">Calendar!A40</f>
        <v>24</v>
      </c>
      <c r="N23" s="895" t="n">
        <f aca="false">Calendar!B40</f>
        <v>25</v>
      </c>
      <c r="O23" s="895" t="n">
        <f aca="false">Calendar!C40</f>
        <v>26</v>
      </c>
      <c r="P23" s="895" t="n">
        <f aca="false">Calendar!D40</f>
        <v>27</v>
      </c>
      <c r="Q23" s="895" t="n">
        <f aca="false">Calendar!E40</f>
        <v>28</v>
      </c>
      <c r="R23" s="895" t="n">
        <f aca="false">Calendar!F40</f>
        <v>29</v>
      </c>
      <c r="S23" s="895" t="n">
        <f aca="false">Calendar!G40</f>
        <v>30</v>
      </c>
      <c r="T23" s="896"/>
      <c r="U23" s="895" t="n">
        <f aca="false">Calendar!I40</f>
        <v>31</v>
      </c>
      <c r="V23" s="895" t="n">
        <f aca="false">Calendar!J40</f>
        <v>1</v>
      </c>
      <c r="W23" s="895" t="n">
        <f aca="false">Calendar!K40</f>
        <v>2</v>
      </c>
      <c r="X23" s="895" t="n">
        <f aca="false">Calendar!L40</f>
        <v>3</v>
      </c>
      <c r="Y23" s="895" t="n">
        <f aca="false">Calendar!M40</f>
        <v>4</v>
      </c>
      <c r="Z23" s="895" t="n">
        <f aca="false">Calendar!N40</f>
        <v>5</v>
      </c>
      <c r="AA23" s="895" t="n">
        <f aca="false">Calendar!O40</f>
        <v>6</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266"/>
      <c r="BF32" s="266"/>
      <c r="BG32" s="266"/>
      <c r="BH32" s="162"/>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293"/>
      <c r="BF33" s="293"/>
      <c r="BG33" s="293"/>
      <c r="BH33" s="162"/>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293"/>
      <c r="BF34" s="293"/>
      <c r="BG34" s="293"/>
      <c r="BH34" s="162"/>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177"/>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177"/>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177"/>
      <c r="CM37" s="177"/>
      <c r="CN37" s="177"/>
      <c r="CO37" s="177"/>
      <c r="CP37" s="177"/>
      <c r="CQ37" s="177"/>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177"/>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177"/>
      <c r="CM38" s="177"/>
      <c r="CN38" s="177"/>
      <c r="CO38" s="177"/>
      <c r="CP38" s="177"/>
      <c r="CQ38" s="177"/>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177"/>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177"/>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177"/>
      <c r="CM40" s="177"/>
      <c r="CN40" s="177"/>
      <c r="CO40" s="177"/>
      <c r="CP40" s="177"/>
      <c r="CQ40" s="177"/>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177"/>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177"/>
      <c r="CM41" s="177"/>
      <c r="CN41" s="177"/>
      <c r="CO41" s="177"/>
      <c r="CP41" s="177"/>
      <c r="CQ41" s="177"/>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177"/>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177"/>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177"/>
      <c r="CM43" s="177"/>
      <c r="CN43" s="177"/>
      <c r="CO43" s="177"/>
      <c r="CP43" s="177"/>
      <c r="CQ43" s="177"/>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177"/>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177"/>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177"/>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177"/>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177"/>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177"/>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177"/>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177"/>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177"/>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177"/>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177"/>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177"/>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177"/>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177"/>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177"/>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177"/>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177"/>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177"/>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177"/>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177"/>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177"/>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U65" s="434"/>
      <c r="AV65" s="882"/>
      <c r="AW65" s="882"/>
      <c r="AX65" s="882"/>
      <c r="AY65" s="882"/>
      <c r="AZ65" s="882"/>
      <c r="BA65" s="882"/>
      <c r="BB65" s="882"/>
      <c r="BC65" s="882"/>
      <c r="BD65" s="177"/>
      <c r="BE65" s="289"/>
      <c r="BF65" s="289"/>
      <c r="BG65" s="289"/>
      <c r="BH65" s="177"/>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177"/>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177"/>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177"/>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177"/>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177"/>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177"/>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177"/>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177"/>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177"/>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177"/>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177"/>
      <c r="BI76" s="307"/>
      <c r="BJ76" s="307"/>
      <c r="BK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U77" s="434"/>
      <c r="AV77" s="882"/>
      <c r="AW77" s="882"/>
      <c r="AX77" s="882"/>
      <c r="AY77" s="882"/>
      <c r="AZ77" s="882"/>
      <c r="BA77" s="882"/>
      <c r="BB77" s="882"/>
      <c r="BC77" s="882"/>
      <c r="BD77" s="177"/>
      <c r="BE77" s="465"/>
      <c r="BF77" s="465"/>
      <c r="BG77" s="465"/>
      <c r="BH77" s="177"/>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177"/>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177"/>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177"/>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177"/>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177"/>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177"/>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177"/>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177"/>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177"/>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177"/>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177"/>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177"/>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177"/>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177"/>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177"/>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177"/>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177"/>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177"/>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177"/>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177"/>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177"/>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177"/>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177"/>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177"/>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U102" s="434"/>
      <c r="AV102" s="882"/>
      <c r="AW102" s="882"/>
      <c r="AX102" s="882"/>
      <c r="AY102" s="882"/>
      <c r="AZ102" s="882"/>
      <c r="BA102" s="882"/>
      <c r="BB102" s="882"/>
      <c r="BC102" s="882"/>
      <c r="BD102" s="177"/>
      <c r="BE102" s="289"/>
      <c r="BF102" s="289"/>
      <c r="BG102" s="289"/>
      <c r="BH102" s="177"/>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177"/>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177"/>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177"/>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177"/>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7</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177"/>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March</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str">
        <f aca="false">V22</f>
        <v>April</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177"/>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24</v>
      </c>
      <c r="N109" s="37" t="n">
        <f aca="false">N23</f>
        <v>25</v>
      </c>
      <c r="O109" s="37" t="n">
        <f aca="false">O23</f>
        <v>26</v>
      </c>
      <c r="P109" s="37" t="n">
        <f aca="false">P23</f>
        <v>27</v>
      </c>
      <c r="Q109" s="37" t="n">
        <f aca="false">Q23</f>
        <v>28</v>
      </c>
      <c r="R109" s="37" t="n">
        <f aca="false">R23</f>
        <v>29</v>
      </c>
      <c r="S109" s="37" t="n">
        <f aca="false">S23</f>
        <v>30</v>
      </c>
      <c r="T109" s="0"/>
      <c r="U109" s="37" t="n">
        <f aca="false">U23</f>
        <v>31</v>
      </c>
      <c r="V109" s="37" t="n">
        <f aca="false">V23</f>
        <v>1</v>
      </c>
      <c r="W109" s="37" t="n">
        <f aca="false">W23</f>
        <v>2</v>
      </c>
      <c r="X109" s="37" t="n">
        <f aca="false">X23</f>
        <v>3</v>
      </c>
      <c r="Y109" s="37" t="n">
        <f aca="false">Y23</f>
        <v>4</v>
      </c>
      <c r="Z109" s="37" t="n">
        <f aca="false">Z23</f>
        <v>5</v>
      </c>
      <c r="AA109" s="37" t="n">
        <f aca="false">AA23</f>
        <v>6</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177"/>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177"/>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177"/>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162"/>
      <c r="BI112" s="162"/>
      <c r="BJ112" s="162"/>
      <c r="BK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307"/>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307"/>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307"/>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8"/>
      <c r="BF117" s="268"/>
      <c r="BG117" s="268"/>
      <c r="BH117" s="162"/>
      <c r="BI117" s="467"/>
      <c r="BJ117" s="467"/>
      <c r="BK117" s="177"/>
      <c r="DN117" s="329"/>
    </row>
    <row r="118" customFormat="false" ht="10.1" hidden="false" customHeight="true" outlineLevel="0" collapsed="false">
      <c r="A118" s="223"/>
      <c r="B118" s="480"/>
      <c r="C118" s="396"/>
      <c r="D118" s="397"/>
      <c r="E118" s="398"/>
      <c r="H118" s="172"/>
      <c r="I118" s="174"/>
      <c r="J118" s="175"/>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162"/>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162"/>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162"/>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9"/>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9"/>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9"/>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9"/>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9"/>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9"/>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E38:BG38 BE41:BG41 M70:S70 BE80:BG80 M62:S62 BE72:BG72 M65:S65 BE75:BG75 M77:S77 BE87:BG87 M102:AA102 T103:T105">
    <cfRule type="cellIs" priority="11" operator="equal" aboveAverage="0" equalAverage="0" bottom="0" percent="0" rank="0" text="" dxfId="8">
      <formula>1</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2" operator="greaterThan" aboveAverage="0" equalAverage="0" bottom="0" percent="0" rank="0" text="" dxfId="3">
      <formula>0</formula>
    </cfRule>
    <cfRule type="cellIs" priority="13" operator="between" aboveAverage="0" equalAverage="0" bottom="0" percent="0" rank="0" text="" dxfId="4">
      <formula>"A"</formula>
      <formula>"Z"</formula>
    </cfRule>
    <cfRule type="cellIs" priority="14"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5" operator="greaterThan" aboveAverage="0" equalAverage="0" bottom="0" percent="0" rank="0" text="" dxfId="6">
      <formula>0</formula>
    </cfRule>
    <cfRule type="cellIs" priority="16" operator="between" aboveAverage="0" equalAverage="0" bottom="0" percent="0" rank="0" text="" dxfId="7">
      <formula>"A"</formula>
      <formula>"Z"</formula>
    </cfRule>
    <cfRule type="cellIs" priority="17" operator="equal" aboveAverage="0" equalAverage="0" bottom="0" percent="0" rank="0" text="" dxfId="8">
      <formula>0</formula>
    </cfRule>
  </conditionalFormatting>
  <conditionalFormatting sqref="M110:S110 U110:AA110">
    <cfRule type="expression" priority="18" aboveAverage="0" equalAverage="0" bottom="0" percent="0" rank="0" text="" dxfId="5">
      <formula>'January 1'!M115&lt;'Master Pay Period 1'!M115</formula>
    </cfRule>
    <cfRule type="expression" priority="19"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0" aboveAverage="0" equalAverage="0" bottom="0" percent="0" rank="0" text="" dxfId="0">
      <formula>(OR(S37="H",S37="V",S37="S"))</formula>
    </cfRule>
    <cfRule type="expression" priority="21" aboveAverage="0" equalAverage="0" bottom="0" percent="0" rank="0" text="" dxfId="1">
      <formula>S37&gt;0</formula>
    </cfRule>
  </conditionalFormatting>
  <conditionalFormatting sqref="T25">
    <cfRule type="cellIs" priority="22" operator="equal" aboveAverage="0" equalAverage="0" bottom="0" percent="0" rank="0" text="" dxfId="21">
      <formula>1</formula>
    </cfRule>
  </conditionalFormatting>
  <conditionalFormatting sqref="T106">
    <cfRule type="cellIs" priority="23" operator="equal" aboveAverage="0" equalAverage="0" bottom="0" percent="0" rank="0" text="" dxfId="8">
      <formula>1</formula>
    </cfRule>
    <cfRule type="expression" priority="24"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5" aboveAverage="0" equalAverage="0" bottom="0" percent="0" rank="0" text="" dxfId="9">
      <formula>(OR(AA116="V",AA116="H",AA116="S"))</formula>
    </cfRule>
    <cfRule type="expression" priority="26" aboveAverage="0" equalAverage="0" bottom="0" percent="0" rank="0" text="" dxfId="10">
      <formula>AA116&gt;0</formula>
    </cfRule>
  </conditionalFormatting>
  <conditionalFormatting sqref="U28:AA28 U31:AA31 U70:AA70 U62:AA62 U65:AA65 U77:AA77 BE112:BG112 AB107:AB111 AC38:AD38 AC80:AD80 AC75:AD75 AC112:AD112">
    <cfRule type="cellIs" priority="27" operator="equal" aboveAverage="0" equalAverage="0" bottom="0" percent="0" rank="0" text="" dxfId="26">
      <formula>1</formula>
    </cfRule>
  </conditionalFormatting>
  <conditionalFormatting sqref="U105">
    <cfRule type="expression" priority="28" aboveAverage="0" equalAverage="0" bottom="0" percent="0" rank="0" text="" dxfId="9">
      <formula>(OR(U116="V",U116="H",U116="S"))</formula>
    </cfRule>
    <cfRule type="expression" priority="29" aboveAverage="0" equalAverage="0" bottom="0" percent="0" rank="0" text="" dxfId="10">
      <formula>U116&gt;0</formula>
    </cfRule>
  </conditionalFormatting>
  <conditionalFormatting sqref="AC36:AD36 BE36:BG36 BE39:BG39">
    <cfRule type="expression" priority="30" aboveAverage="0" equalAverage="0" bottom="0" percent="0" rank="0" text="" dxfId="5">
      <formula>AN37=1</formula>
    </cfRule>
    <cfRule type="expression" priority="31" aboveAverage="0" equalAverage="0" bottom="0" percent="0" rank="0" text="" dxfId="6">
      <formula>AN37=1</formula>
    </cfRule>
  </conditionalFormatting>
  <conditionalFormatting sqref="AC40:AD40 BE37:BG37 BE40:BG40">
    <cfRule type="cellIs" priority="32" operator="equal" aboveAverage="0" equalAverage="0" bottom="0" percent="0" rank="0" text="" dxfId="60">
      <formula>1</formula>
    </cfRule>
    <cfRule type="cellIs" priority="33" operator="equal" aboveAverage="0" equalAverage="0" bottom="0" percent="0" rank="0" text="" dxfId="61">
      <formula>"V"</formula>
    </cfRule>
    <cfRule type="cellIs" priority="34" operator="equal" aboveAverage="0" equalAverage="0" bottom="0" percent="0" rank="0" text="" dxfId="62">
      <formula>"H"</formula>
    </cfRule>
  </conditionalFormatting>
  <conditionalFormatting sqref="AC42 BE42">
    <cfRule type="expression" priority="35" aboveAverage="0" equalAverage="0" bottom="0" percent="0" rank="0" text="" dxfId="7">
      <formula>N43=1</formula>
    </cfRule>
  </conditionalFormatting>
  <conditionalFormatting sqref="AC44 BE44:BF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BF42:BG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BG44">
    <cfRule type="expression" priority="56" aboveAverage="0" equalAverage="0" bottom="0" percent="0" rank="0" text="" dxfId="28">
      <formula>M45=1</formula>
    </cfRule>
  </conditionalFormatting>
  <conditionalFormatting sqref="AD71 BE47:BF47 BF49 BE51 BE55 BE59:BF59 BF61 BE63:BF63 BE67:BF67 BE71:BF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60" operator="equal" aboveAverage="0" equalAverage="0" bottom="0" percent="0" rank="0" text="" dxfId="32">
      <formula>1</formula>
    </cfRule>
    <cfRule type="cellIs" priority="61" operator="equal" aboveAverage="0" equalAverage="0" bottom="0" percent="0" rank="0" text="" dxfId="33">
      <formula>"V"</formula>
    </cfRule>
    <cfRule type="cellIs" priority="62"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63" aboveAverage="0" equalAverage="0" bottom="0" percent="0" rank="0" text="" dxfId="35">
      <formula>BG71=1</formula>
    </cfRule>
  </conditionalFormatting>
  <conditionalFormatting sqref="BE73:BG73 BE76:BG76 BE78:BG78 BE81:BG81 BE83:BG83 BE85:BG85">
    <cfRule type="expression" priority="64" aboveAverage="0" equalAverage="0" bottom="0" percent="0" rank="0" text="" dxfId="36">
      <formula>BG86=1</formula>
    </cfRule>
  </conditionalFormatting>
  <conditionalFormatting sqref="BE74:BG74 BE77:BG77 BE79:BG79 BE82:BG82 BE84:BG84 BE86:BG86">
    <cfRule type="cellIs" priority="65" operator="equal" aboveAverage="0" equalAverage="0" bottom="0" percent="0" rank="0" text="" dxfId="37">
      <formula>1</formula>
    </cfRule>
    <cfRule type="cellIs" priority="66" operator="equal" aboveAverage="0" equalAverage="0" bottom="0" percent="0" rank="0" text="" dxfId="38">
      <formula>"V"</formula>
    </cfRule>
    <cfRule type="cellIs" priority="67"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68" aboveAverage="0" equalAverage="0" bottom="0" percent="0" rank="0" text="" dxfId="40">
      <formula>BG116=1</formula>
    </cfRule>
  </conditionalFormatting>
  <conditionalFormatting sqref="BG45">
    <cfRule type="cellIs" priority="69" operator="equal" aboveAverage="0" equalAverage="0" bottom="0" percent="0" rank="0" text="" dxfId="41">
      <formula>1</formula>
    </cfRule>
    <cfRule type="cellIs" priority="70" operator="equal" aboveAverage="0" equalAverage="0" bottom="0" percent="0" rank="0" text="" dxfId="42">
      <formula>"V"</formula>
    </cfRule>
    <cfRule type="cellIs" priority="71"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7"/>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K1" s="177"/>
    </row>
    <row r="2" customFormat="false" ht="16.6"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65"/>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H7" s="165"/>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H9" s="165"/>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H10" s="165"/>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H11" s="165"/>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H12" s="165"/>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H13" s="163"/>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1"/>
      <c r="BI17" s="61"/>
      <c r="BJ17" s="61"/>
      <c r="BK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1"/>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1"/>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1"/>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453" t="s">
        <v>263</v>
      </c>
      <c r="B21" s="0"/>
      <c r="C21" s="235"/>
      <c r="D21" s="0"/>
      <c r="F21" s="260"/>
      <c r="H21" s="172"/>
      <c r="I21" s="174"/>
      <c r="J21" s="175"/>
      <c r="L21" s="230"/>
      <c r="M21" s="29" t="n">
        <f aca="false">Calendar!A44</f>
        <v>8</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1"/>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265</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Calendar!A45</f>
        <v>April</v>
      </c>
      <c r="N22" s="459" t="n">
        <f aca="false">Calendar!B45</f>
        <v>0</v>
      </c>
      <c r="O22" s="459" t="n">
        <f aca="false">Calendar!C45</f>
        <v>0</v>
      </c>
      <c r="P22" s="459" t="n">
        <f aca="false">Calendar!D45</f>
        <v>0</v>
      </c>
      <c r="Q22" s="459" t="n">
        <f aca="false">Calendar!E45</f>
        <v>0</v>
      </c>
      <c r="R22" s="459" t="n">
        <f aca="false">Calendar!F45</f>
        <v>0</v>
      </c>
      <c r="S22" s="459" t="n">
        <f aca="false">Calendar!G45</f>
        <v>0</v>
      </c>
      <c r="T22" s="35" t="n">
        <f aca="false">Calendar!H45</f>
        <v>2019</v>
      </c>
      <c r="U22" s="459" t="n">
        <f aca="false">Calendar!I45</f>
        <v>0</v>
      </c>
      <c r="V22" s="459" t="n">
        <f aca="false">Calendar!J45</f>
        <v>0</v>
      </c>
      <c r="W22" s="459" t="n">
        <f aca="false">Calendar!K45</f>
        <v>0</v>
      </c>
      <c r="X22" s="459" t="n">
        <f aca="false">Calendar!L45</f>
        <v>0</v>
      </c>
      <c r="Y22" s="459" t="n">
        <f aca="false">Calendar!M45</f>
        <v>0</v>
      </c>
      <c r="Z22" s="459" t="n">
        <f aca="false">Calendar!N45</f>
        <v>0</v>
      </c>
      <c r="AA22" s="459" t="n">
        <f aca="false">Calendar!O45</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1"/>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287"/>
      <c r="B23" s="270" t="s">
        <v>239</v>
      </c>
      <c r="C23" s="270" t="s">
        <v>249</v>
      </c>
      <c r="D23" s="271" t="s">
        <v>266</v>
      </c>
      <c r="E23" s="455" t="s">
        <v>269</v>
      </c>
      <c r="F23" s="274"/>
      <c r="G23" s="289"/>
      <c r="H23" s="274"/>
      <c r="I23" s="458" t="s">
        <v>247</v>
      </c>
      <c r="J23" s="290" t="s">
        <v>247</v>
      </c>
      <c r="K23" s="277" t="s">
        <v>249</v>
      </c>
      <c r="L23" s="454" t="s">
        <v>249</v>
      </c>
      <c r="M23" s="37" t="n">
        <f aca="false">Calendar!A46</f>
        <v>7</v>
      </c>
      <c r="N23" s="37" t="n">
        <f aca="false">Calendar!B46</f>
        <v>8</v>
      </c>
      <c r="O23" s="37" t="n">
        <f aca="false">Calendar!C46</f>
        <v>9</v>
      </c>
      <c r="P23" s="37" t="n">
        <f aca="false">Calendar!D46</f>
        <v>10</v>
      </c>
      <c r="Q23" s="37" t="n">
        <f aca="false">Calendar!E46</f>
        <v>11</v>
      </c>
      <c r="R23" s="37" t="n">
        <f aca="false">Calendar!F46</f>
        <v>12</v>
      </c>
      <c r="S23" s="37" t="n">
        <f aca="false">Calendar!G46</f>
        <v>13</v>
      </c>
      <c r="T23" s="49"/>
      <c r="U23" s="37" t="n">
        <f aca="false">Calendar!I46</f>
        <v>14</v>
      </c>
      <c r="V23" s="37" t="n">
        <f aca="false">Calendar!J46</f>
        <v>15</v>
      </c>
      <c r="W23" s="37" t="n">
        <f aca="false">Calendar!K46</f>
        <v>16</v>
      </c>
      <c r="X23" s="37" t="n">
        <f aca="false">Calendar!L46</f>
        <v>17</v>
      </c>
      <c r="Y23" s="37" t="n">
        <f aca="false">Calendar!M46</f>
        <v>18</v>
      </c>
      <c r="Z23" s="37" t="n">
        <f aca="false">Calendar!N46</f>
        <v>19</v>
      </c>
      <c r="AA23" s="37" t="n">
        <f aca="false">Calendar!O46</f>
        <v>20</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H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H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307"/>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H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H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H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H31" s="467"/>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467"/>
      <c r="BF32" s="467"/>
      <c r="BG32" s="467"/>
      <c r="BH32" s="467"/>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337"/>
      <c r="BF33" s="337"/>
      <c r="BG33" s="337"/>
      <c r="BH33" s="337"/>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337"/>
      <c r="BF34" s="337"/>
      <c r="BG34" s="337"/>
      <c r="BH34" s="337"/>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465"/>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465"/>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465"/>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465"/>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465"/>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465"/>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289"/>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289"/>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289"/>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289"/>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289"/>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289"/>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289"/>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289"/>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289"/>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289"/>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289"/>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289"/>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289"/>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289"/>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289"/>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289"/>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289"/>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289"/>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289"/>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289"/>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289"/>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289"/>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289"/>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U65" s="434"/>
      <c r="AV65" s="882"/>
      <c r="AW65" s="882"/>
      <c r="AX65" s="882"/>
      <c r="AY65" s="882"/>
      <c r="AZ65" s="882"/>
      <c r="BA65" s="882"/>
      <c r="BB65" s="882"/>
      <c r="BC65" s="882"/>
      <c r="BD65" s="177"/>
      <c r="BE65" s="289"/>
      <c r="BF65" s="289"/>
      <c r="BG65" s="289"/>
      <c r="BH65" s="289"/>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289"/>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289"/>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289"/>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289"/>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289"/>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289"/>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465"/>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465"/>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465"/>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475"/>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465"/>
      <c r="BI76" s="307"/>
      <c r="BJ76" s="307"/>
      <c r="BK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U77" s="434"/>
      <c r="AV77" s="882"/>
      <c r="AW77" s="882"/>
      <c r="AX77" s="882"/>
      <c r="AY77" s="882"/>
      <c r="AZ77" s="882"/>
      <c r="BA77" s="882"/>
      <c r="BB77" s="882"/>
      <c r="BC77" s="882"/>
      <c r="BD77" s="177"/>
      <c r="BE77" s="465"/>
      <c r="BF77" s="465"/>
      <c r="BG77" s="465"/>
      <c r="BH77" s="465"/>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465"/>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465"/>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465"/>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465"/>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465"/>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465"/>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465"/>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465"/>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465"/>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475"/>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289"/>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289"/>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289"/>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289"/>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289"/>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289"/>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289"/>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289"/>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289"/>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289"/>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289"/>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289"/>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289"/>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289"/>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882"/>
      <c r="AW102" s="882"/>
      <c r="AX102" s="882"/>
      <c r="AY102" s="882"/>
      <c r="AZ102" s="882"/>
      <c r="BA102" s="882"/>
      <c r="BB102" s="882"/>
      <c r="BC102" s="882"/>
      <c r="BD102" s="177"/>
      <c r="BE102" s="289"/>
      <c r="BF102" s="289"/>
      <c r="BG102" s="289"/>
      <c r="BH102" s="289"/>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289"/>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289"/>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289"/>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289"/>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8</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289"/>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April</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289"/>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7</v>
      </c>
      <c r="N109" s="37" t="n">
        <f aca="false">N23</f>
        <v>8</v>
      </c>
      <c r="O109" s="37" t="n">
        <f aca="false">O23</f>
        <v>9</v>
      </c>
      <c r="P109" s="37" t="n">
        <f aca="false">P23</f>
        <v>10</v>
      </c>
      <c r="Q109" s="37" t="n">
        <f aca="false">Q23</f>
        <v>11</v>
      </c>
      <c r="R109" s="37" t="n">
        <f aca="false">R23</f>
        <v>12</v>
      </c>
      <c r="S109" s="37" t="n">
        <f aca="false">S23</f>
        <v>13</v>
      </c>
      <c r="T109" s="0"/>
      <c r="U109" s="37" t="n">
        <f aca="false">U23</f>
        <v>14</v>
      </c>
      <c r="V109" s="37" t="n">
        <f aca="false">V23</f>
        <v>15</v>
      </c>
      <c r="W109" s="37" t="n">
        <f aca="false">W23</f>
        <v>16</v>
      </c>
      <c r="X109" s="37" t="n">
        <f aca="false">X23</f>
        <v>17</v>
      </c>
      <c r="Y109" s="37" t="n">
        <f aca="false">Y23</f>
        <v>18</v>
      </c>
      <c r="Z109" s="37" t="n">
        <f aca="false">Z23</f>
        <v>19</v>
      </c>
      <c r="AA109" s="37" t="n">
        <f aca="false">AA23</f>
        <v>20</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289"/>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289"/>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289"/>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475"/>
      <c r="BI112" s="162"/>
      <c r="BJ112" s="162"/>
      <c r="BK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465"/>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465"/>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465"/>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6"/>
      <c r="BF117" s="268"/>
      <c r="BG117" s="268"/>
      <c r="BH117" s="268"/>
      <c r="BI117" s="467"/>
      <c r="BJ117" s="467"/>
      <c r="BK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266"/>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293"/>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293"/>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1"/>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1"/>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1"/>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1"/>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1"/>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1"/>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2'!M112&lt;'Master Pay Period 2'!M112</formula>
    </cfRule>
    <cfRule type="expression" priority="5"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110:S110 U110:AA110">
    <cfRule type="expression" priority="11" aboveAverage="0" equalAverage="0" bottom="0" percent="0" rank="0" text="" dxfId="5">
      <formula>'Master Pay Period 2'!M115&lt;'Master Pay Period 2'!M115</formula>
    </cfRule>
    <cfRule type="expression" priority="12"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3" aboveAverage="0" equalAverage="0" bottom="0" percent="0" rank="0" text="" dxfId="0">
      <formula>(OR(AA37="H",AA37="S",AA37="V"))</formula>
    </cfRule>
    <cfRule type="expression" priority="14" aboveAverage="0" equalAverage="0" bottom="0" percent="0" rank="0" text="" dxfId="1">
      <formula>AA37&gt;0</formula>
    </cfRule>
  </conditionalFormatting>
  <conditionalFormatting sqref="AB107:AB111 AC38:AD38 AC80:AD80 AC75:AD75 AC112:AD112 BE112:BH112">
    <cfRule type="cellIs" priority="15" operator="equal" aboveAverage="0" equalAverage="0" bottom="0" percent="0" rank="0" text="" dxfId="26">
      <formula>1</formula>
    </cfRule>
  </conditionalFormatting>
  <conditionalFormatting sqref="AC36:AD36 BE36:BH36 BE39:BH39">
    <cfRule type="expression" priority="16" aboveAverage="0" equalAverage="0" bottom="0" percent="0" rank="0" text="" dxfId="5">
      <formula>AN37=1</formula>
    </cfRule>
    <cfRule type="expression" priority="17" aboveAverage="0" equalAverage="0" bottom="0" percent="0" rank="0" text="" dxfId="6">
      <formula>AN37=1</formula>
    </cfRule>
  </conditionalFormatting>
  <conditionalFormatting sqref="AC40:AD40">
    <cfRule type="cellIs" priority="18" operator="equal" aboveAverage="0" equalAverage="0" bottom="0" percent="0" rank="0" text="" dxfId="60">
      <formula>1</formula>
    </cfRule>
    <cfRule type="cellIs" priority="19" operator="equal" aboveAverage="0" equalAverage="0" bottom="0" percent="0" rank="0" text="" dxfId="61">
      <formula>"V"</formula>
    </cfRule>
    <cfRule type="cellIs" priority="20" operator="equal" aboveAverage="0" equalAverage="0" bottom="0" percent="0" rank="0" text="" dxfId="62">
      <formula>"H"</formula>
    </cfRule>
  </conditionalFormatting>
  <conditionalFormatting sqref="AC42 BE42:BF42">
    <cfRule type="expression" priority="21" aboveAverage="0" equalAverage="0" bottom="0" percent="0" rank="0" text="" dxfId="7">
      <formula>N43=1</formula>
    </cfRule>
  </conditionalFormatting>
  <conditionalFormatting sqref="AC44 BE44:BG44">
    <cfRule type="expression" priority="22" aboveAverage="0" equalAverage="0" bottom="0" percent="0" rank="0" text="" dxfId="8">
      <formula>N45=1</formula>
    </cfRule>
  </conditionalFormatting>
  <conditionalFormatting sqref="AC46:AD46 AC48:AD48 AC50:AD50 AC52:AD52 AC54:AD54 AC56:AD56 AC58:AD58 AC60:AD60 AC62:AD62 AC66:AD66 AC68:AD68">
    <cfRule type="expression" priority="23" aboveAverage="0" equalAverage="0" bottom="0" percent="0" rank="0" text="" dxfId="9">
      <formula>AQ69=1</formula>
    </cfRule>
  </conditionalFormatting>
  <conditionalFormatting sqref="AC63:AD63 AC65:AD65">
    <cfRule type="cellIs" priority="24" operator="equal" aboveAverage="0" equalAverage="0" bottom="0" percent="0" rank="0" text="" dxfId="10">
      <formula>1</formula>
    </cfRule>
    <cfRule type="cellIs" priority="25" operator="equal" aboveAverage="0" equalAverage="0" bottom="0" percent="0" rank="0" text="" dxfId="11">
      <formula>"V"</formula>
    </cfRule>
    <cfRule type="cellIs" priority="26" operator="equal" aboveAverage="0" equalAverage="0" bottom="0" percent="0" rank="0" text="" dxfId="12">
      <formula>"H"</formula>
    </cfRule>
  </conditionalFormatting>
  <conditionalFormatting sqref="AC70:AD70">
    <cfRule type="expression" priority="27" aboveAverage="0" equalAverage="0" bottom="0" percent="0" rank="0" text="" dxfId="13">
      <formula>M71=1</formula>
    </cfRule>
  </conditionalFormatting>
  <conditionalFormatting sqref="AC71 AC77:AD77 AC82:AD82 AC84:AD84 AC86:AD86 AC103:AD103 AD107 AC111:AD111 AD105">
    <cfRule type="cellIs" priority="28" operator="equal" aboveAverage="0" equalAverage="0" bottom="0" percent="0" rank="0" text="" dxfId="14">
      <formula>1</formula>
    </cfRule>
    <cfRule type="cellIs" priority="29" operator="equal" aboveAverage="0" equalAverage="0" bottom="0" percent="0" rank="0" text="" dxfId="15">
      <formula>"V"</formula>
    </cfRule>
    <cfRule type="cellIs" priority="30" operator="equal" aboveAverage="0" equalAverage="0" bottom="0" percent="0" rank="0" text="" dxfId="16">
      <formula>"H"</formula>
    </cfRule>
  </conditionalFormatting>
  <conditionalFormatting sqref="AC73:AD73 AC78:AD78">
    <cfRule type="expression" priority="31"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2" aboveAverage="0" equalAverage="0" bottom="0" percent="0" rank="0" text="" dxfId="18">
      <formula>AQ116=1</formula>
    </cfRule>
  </conditionalFormatting>
  <conditionalFormatting sqref="AC109:AD109 AC105">
    <cfRule type="cellIs" priority="33" operator="equal" aboveAverage="0" equalAverage="0" bottom="0" percent="0" rank="0" text="" dxfId="19">
      <formula>1</formula>
    </cfRule>
    <cfRule type="cellIs" priority="34" operator="equal" aboveAverage="0" equalAverage="0" bottom="0" percent="0" rank="0" text="" dxfId="20">
      <formula>"V"</formula>
    </cfRule>
    <cfRule type="cellIs" priority="35" operator="equal" aboveAverage="0" equalAverage="0" bottom="0" percent="0" rank="0" text="" dxfId="21">
      <formula>"H"</formula>
    </cfRule>
  </conditionalFormatting>
  <conditionalFormatting sqref="AC107 AC114:AD114 AC116:AD116 BE89:BH89 BE91:BH91 BE95:BH95 BE97:BH97 BE99:BH99 BE101:BH101 BE103:BH103 BE107:BH107 BE109:BH109 BE111:BH111 BE93:BH93 BE105:BH105 BE114:BH114 BE116:BH116">
    <cfRule type="cellIs" priority="36" operator="equal" aboveAverage="0" equalAverage="0" bottom="0" percent="0" rank="0" text="" dxfId="22">
      <formula>1</formula>
    </cfRule>
    <cfRule type="cellIs" priority="37" operator="equal" aboveAverage="0" equalAverage="0" bottom="0" percent="0" rank="0" text="" dxfId="23">
      <formula>"V"</formula>
    </cfRule>
    <cfRule type="cellIs" priority="38" operator="equal" aboveAverage="0" equalAverage="0" bottom="0" percent="0" rank="0" text="" dxfId="24">
      <formula>"H"</formula>
    </cfRule>
  </conditionalFormatting>
  <conditionalFormatting sqref="AD42 BG42:BH42">
    <cfRule type="expression" priority="39" aboveAverage="0" equalAverage="0" bottom="0" percent="0" rank="0" text="" dxfId="25">
      <formula>M42=1</formula>
    </cfRule>
    <cfRule type="cellIs" priority="40" operator="equal" aboveAverage="0" equalAverage="0" bottom="0" percent="0" rank="0" text="" dxfId="26">
      <formula>"V"</formula>
    </cfRule>
    <cfRule type="cellIs" priority="41" operator="equal" aboveAverage="0" equalAverage="0" bottom="0" percent="0" rank="0" text="" dxfId="27">
      <formula>"H"</formula>
    </cfRule>
  </conditionalFormatting>
  <conditionalFormatting sqref="AD44 BH44">
    <cfRule type="expression" priority="42" aboveAverage="0" equalAverage="0" bottom="0" percent="0" rank="0" text="" dxfId="28">
      <formula>M45=1</formula>
    </cfRule>
  </conditionalFormatting>
  <conditionalFormatting sqref="AD71 BF47:BG47 BG49 BE51:BF51 BE53 BE55:BF55 BF59:BG59 BG61 BE63:BF63 BE65 BE67:BF67 BF71:BG71">
    <cfRule type="cellIs" priority="43" operator="equal" aboveAverage="0" equalAverage="0" bottom="0" percent="0" rank="0" text="" dxfId="29">
      <formula>1</formula>
    </cfRule>
    <cfRule type="cellIs" priority="44" operator="equal" aboveAverage="0" equalAverage="0" bottom="0" percent="0" rank="0" text="" dxfId="30">
      <formula>"V"</formula>
    </cfRule>
    <cfRule type="cellIs" priority="45" operator="equal" aboveAverage="0" equalAverage="0" bottom="0" percent="0" rank="0" text="" dxfId="31">
      <formula>"H"</formula>
    </cfRule>
  </conditionalFormatting>
  <conditionalFormatting sqref="BE37:BH37 BE40:BH40 BE43:BH43 BE45:BG45 BE47 BH47 BE49:BF49 BH49 BG51:BH51 BF53:BH53 BG55:BH55 BE57:BH57 BE59 BH59 BE61:BF61 BH61 BG63:BH63 BF65:BH65 BG67:BH67 BE69:BH69 BE71 BH71">
    <cfRule type="cellIs" priority="46" operator="equal" aboveAverage="0" equalAverage="0" bottom="0" percent="0" rank="0" text="" dxfId="32">
      <formula>1</formula>
    </cfRule>
    <cfRule type="cellIs" priority="47" operator="equal" aboveAverage="0" equalAverage="0" bottom="0" percent="0" rank="0" text="" dxfId="33">
      <formula>"V"</formula>
    </cfRule>
    <cfRule type="cellIs" priority="48" operator="equal" aboveAverage="0" equalAverage="0" bottom="0" percent="0" rank="0" text="" dxfId="34">
      <formula>"H"</formula>
    </cfRule>
  </conditionalFormatting>
  <conditionalFormatting sqref="BE38:BH38 BE41:BH41 BE80:BH80 BE72:BH72 BE75:BH75 BE87:BH87">
    <cfRule type="cellIs" priority="49" operator="equal" aboveAverage="0" equalAverage="0" bottom="0" percent="0" rank="0" text="" dxfId="8">
      <formula>1</formula>
    </cfRule>
  </conditionalFormatting>
  <conditionalFormatting sqref="BE46:BH46 BE48:BH48 BE50:BH50 BE52:BH52 BE54:BH54 BE56:BH56 BE58:BH58 BE60:BH60 BE62:BH62 BE64:BH64 BE66:BH66 BE68:BH68 BE70:BH70">
    <cfRule type="expression" priority="50" aboveAverage="0" equalAverage="0" bottom="0" percent="0" rank="0" text="" dxfId="35">
      <formula>BG71=1</formula>
    </cfRule>
  </conditionalFormatting>
  <conditionalFormatting sqref="BE73:BH73 BE76:BH76 BE78:BH78 BE81:BH81 BE83:BH83 BE85:BH85">
    <cfRule type="expression" priority="51" aboveAverage="0" equalAverage="0" bottom="0" percent="0" rank="0" text="" dxfId="36">
      <formula>BG86=1</formula>
    </cfRule>
  </conditionalFormatting>
  <conditionalFormatting sqref="BE74:BH74 BE77:BH77 BE79:BH79 BE82:BH82 BE84:BH84 BE86:BH86">
    <cfRule type="cellIs" priority="52" operator="equal" aboveAverage="0" equalAverage="0" bottom="0" percent="0" rank="0" text="" dxfId="37">
      <formula>1</formula>
    </cfRule>
    <cfRule type="cellIs" priority="53" operator="equal" aboveAverage="0" equalAverage="0" bottom="0" percent="0" rank="0" text="" dxfId="38">
      <formula>"V"</formula>
    </cfRule>
    <cfRule type="cellIs" priority="54" operator="equal" aboveAverage="0" equalAverage="0" bottom="0" percent="0" rank="0" text="" dxfId="39">
      <formula>"H"</formula>
    </cfRule>
  </conditionalFormatting>
  <conditionalFormatting sqref="BE88:BH88 BE90:BH90 BE94:BH94 BE96:BH96 BE98:BH98 BE100:BH100 BE102:BH102 BE106:BH106 BE108:BH108 BE110:BH110 BE92:BH92 BE104:BH104 BE113:BH113 BE115:BH115">
    <cfRule type="expression" priority="55" aboveAverage="0" equalAverage="0" bottom="0" percent="0" rank="0" text="" dxfId="40">
      <formula>BG116=1</formula>
    </cfRule>
  </conditionalFormatting>
  <conditionalFormatting sqref="BH45">
    <cfRule type="cellIs" priority="56" operator="equal" aboveAverage="0" equalAverage="0" bottom="0" percent="0" rank="0" text="" dxfId="41">
      <formula>1</formula>
    </cfRule>
    <cfRule type="cellIs" priority="57" operator="equal" aboveAverage="0" equalAverage="0" bottom="0" percent="0" rank="0" text="" dxfId="42">
      <formula>"V"</formula>
    </cfRule>
    <cfRule type="cellIs" priority="58"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0.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57" min="57" style="177" width="6.48"/>
    <col collapsed="false" customWidth="true" hidden="false" outlineLevel="0" max="59" min="58" style="177" width="5.66"/>
    <col collapsed="false" customWidth="true" hidden="false" outlineLevel="0" max="60" min="60" style="177" width="20.28"/>
    <col collapsed="false" customWidth="true" hidden="false" outlineLevel="0" max="62" min="61" style="177" width="6.48"/>
    <col collapsed="false" customWidth="true" hidden="false" outlineLevel="0" max="63" min="63" style="177" width="5.66"/>
    <col collapsed="false" customWidth="true" hidden="false" outlineLevel="0" max="64" min="64" style="177" width="20.28"/>
    <col collapsed="false" customWidth="true" hidden="false" outlineLevel="0" max="65" min="65" style="177" width="6.6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77"/>
      <c r="BF10" s="177"/>
      <c r="BG10" s="177"/>
      <c r="BH10" s="177"/>
      <c r="BI10" s="177"/>
      <c r="BJ10" s="177"/>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Calendar!$A$50</f>
        <v>9</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Calendar!$A$51</f>
        <v>April</v>
      </c>
      <c r="N22" s="459" t="n">
        <f aca="false">Calendar!$B$51</f>
        <v>0</v>
      </c>
      <c r="O22" s="459" t="n">
        <f aca="false">Calendar!$C$51</f>
        <v>0</v>
      </c>
      <c r="P22" s="459" t="n">
        <f aca="false">Calendar!$D$51</f>
        <v>0</v>
      </c>
      <c r="Q22" s="459" t="n">
        <f aca="false">Calendar!$E$51</f>
        <v>0</v>
      </c>
      <c r="R22" s="459" t="n">
        <f aca="false">Calendar!$F$51</f>
        <v>0</v>
      </c>
      <c r="S22" s="459" t="n">
        <f aca="false">Calendar!$G$51</f>
        <v>0</v>
      </c>
      <c r="T22" s="35" t="n">
        <f aca="false">Calendar!$H$51</f>
        <v>2019</v>
      </c>
      <c r="U22" s="459" t="n">
        <f aca="false">Calendar!$I$51</f>
        <v>0</v>
      </c>
      <c r="V22" s="459" t="n">
        <f aca="false">Calendar!$J$51</f>
        <v>0</v>
      </c>
      <c r="W22" s="459" t="n">
        <f aca="false">Calendar!$K$51</f>
        <v>0</v>
      </c>
      <c r="X22" s="459" t="str">
        <f aca="false">Calendar!$L$51</f>
        <v>May</v>
      </c>
      <c r="Y22" s="459" t="n">
        <f aca="false">Calendar!$M$51</f>
        <v>0</v>
      </c>
      <c r="Z22" s="459" t="n">
        <f aca="false">Calendar!$N$51</f>
        <v>0</v>
      </c>
      <c r="AA22" s="459" t="n">
        <f aca="false">Calendar!$O$51</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Calendar!$A$52</f>
        <v>21</v>
      </c>
      <c r="N23" s="37" t="n">
        <f aca="false">Calendar!$B$52</f>
        <v>22</v>
      </c>
      <c r="O23" s="37" t="n">
        <f aca="false">Calendar!$C$52</f>
        <v>23</v>
      </c>
      <c r="P23" s="37" t="n">
        <f aca="false">Calendar!$D$52</f>
        <v>24</v>
      </c>
      <c r="Q23" s="37" t="n">
        <f aca="false">Calendar!$E$52</f>
        <v>25</v>
      </c>
      <c r="R23" s="37" t="n">
        <f aca="false">Calendar!$F$52</f>
        <v>26</v>
      </c>
      <c r="S23" s="37" t="n">
        <f aca="false">Calendar!$G$52</f>
        <v>27</v>
      </c>
      <c r="T23" s="49"/>
      <c r="U23" s="37" t="n">
        <f aca="false">Calendar!$I$52</f>
        <v>28</v>
      </c>
      <c r="V23" s="37" t="n">
        <f aca="false">Calendar!$J$52</f>
        <v>29</v>
      </c>
      <c r="W23" s="37" t="n">
        <f aca="false">Calendar!$K$52</f>
        <v>30</v>
      </c>
      <c r="X23" s="37" t="n">
        <f aca="false">Calendar!$L$52</f>
        <v>1</v>
      </c>
      <c r="Y23" s="37" t="n">
        <f aca="false">Calendar!$M$52</f>
        <v>2</v>
      </c>
      <c r="Z23" s="37" t="n">
        <f aca="false">Calendar!$N$52</f>
        <v>3</v>
      </c>
      <c r="AA23" s="37" t="n">
        <f aca="false">Calendar!$O$52</f>
        <v>4</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U65" s="434"/>
      <c r="AV65" s="882"/>
      <c r="AW65" s="882"/>
      <c r="AX65" s="882"/>
      <c r="AY65" s="882"/>
      <c r="AZ65" s="882"/>
      <c r="BA65" s="882"/>
      <c r="BB65" s="882"/>
      <c r="BC65" s="882"/>
      <c r="BD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U77" s="434"/>
      <c r="AV77" s="882"/>
      <c r="AW77" s="882"/>
      <c r="AX77" s="882"/>
      <c r="AY77" s="882"/>
      <c r="AZ77" s="882"/>
      <c r="BA77" s="882"/>
      <c r="BB77" s="882"/>
      <c r="BC77" s="882"/>
      <c r="BD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U102" s="434"/>
      <c r="AV102" s="882"/>
      <c r="AW102" s="882"/>
      <c r="AX102" s="882"/>
      <c r="AY102" s="882"/>
      <c r="AZ102" s="882"/>
      <c r="BA102" s="882"/>
      <c r="BB102" s="882"/>
      <c r="BC102" s="882"/>
      <c r="BD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9</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April</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str">
        <f aca="false">X22</f>
        <v>May</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21</v>
      </c>
      <c r="N109" s="37" t="n">
        <f aca="false">N23</f>
        <v>22</v>
      </c>
      <c r="O109" s="37" t="n">
        <f aca="false">O23</f>
        <v>23</v>
      </c>
      <c r="P109" s="37" t="n">
        <f aca="false">P23</f>
        <v>24</v>
      </c>
      <c r="Q109" s="37" t="n">
        <f aca="false">Q23</f>
        <v>25</v>
      </c>
      <c r="R109" s="37" t="n">
        <f aca="false">R23</f>
        <v>26</v>
      </c>
      <c r="S109" s="37" t="n">
        <f aca="false">S23</f>
        <v>27</v>
      </c>
      <c r="T109" s="0"/>
      <c r="U109" s="37" t="n">
        <f aca="false">U23</f>
        <v>28</v>
      </c>
      <c r="V109" s="37" t="n">
        <f aca="false">V23</f>
        <v>29</v>
      </c>
      <c r="W109" s="37" t="n">
        <f aca="false">W23</f>
        <v>30</v>
      </c>
      <c r="X109" s="37" t="n">
        <f aca="false">X23</f>
        <v>1</v>
      </c>
      <c r="Y109" s="37" t="n">
        <f aca="false">Y23</f>
        <v>2</v>
      </c>
      <c r="Z109" s="37" t="n">
        <f aca="false">Z23</f>
        <v>3</v>
      </c>
      <c r="AA109" s="37" t="n">
        <f aca="false">AA23</f>
        <v>4</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0"/>
      <c r="N111" s="0"/>
      <c r="O111" s="0"/>
      <c r="P111" s="0"/>
      <c r="Q111" s="0"/>
      <c r="R111" s="0"/>
      <c r="S111" s="0"/>
      <c r="T111" s="0"/>
      <c r="U111" s="0"/>
      <c r="V111" s="0"/>
      <c r="W111" s="0"/>
      <c r="X111" s="0"/>
      <c r="Y111" s="0"/>
      <c r="Z111" s="0"/>
      <c r="AA111" s="0"/>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N105:S105 U105:AA105 M78:S78 U78:AA78 M80:S80 U80:AA80 M84:S84 U84:AA84 M86:S86 U86:AA86 M88:S88 U88:AA88 M90:S90 U90:AA90 M92:S92 U92:AA92 M96:S96 U96:AA96 M98:S98 U98:AA98 M100:S100 U100:AA100 M82:S82 U82:AA82 M94:S94 U94:AA94">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05">
    <cfRule type="expression" priority="23" aboveAverage="0" equalAverage="0" bottom="0" percent="0" rank="0" text="" dxfId="11">
      <formula>(OR(M116="H",M116="S",M116="V"))</formula>
    </cfRule>
    <cfRule type="expression" priority="24" aboveAverage="0" equalAverage="0" bottom="0" percent="0" rank="0" text="" dxfId="12">
      <formula>M116&gt;0</formula>
    </cfRule>
  </conditionalFormatting>
  <conditionalFormatting sqref="M110:R110 U110:Z110">
    <cfRule type="expression" priority="25" aboveAverage="0" equalAverage="0" bottom="0" percent="0" rank="0" text="" dxfId="5">
      <formula>'Master Pay Period 3'!M115&lt;'Master Pay Period 3'!M115</formula>
    </cfRule>
    <cfRule type="expression" priority="26" aboveAverage="0" equalAverage="0" bottom="0" percent="0" rank="0" text="" dxfId="6">
      <formula>'Master Pay Period 3'!M115&gt;'Master Pay Period 3'!M115</formula>
    </cfRule>
  </conditionalFormatting>
  <conditionalFormatting sqref="S110 AA110">
    <cfRule type="expression" priority="27" aboveAverage="0" equalAverage="0" bottom="0" percent="0" rank="0" text="" dxfId="5">
      <formula>'Master Pay Period 3'!S115&lt;'Master Pay Period 3'!S115</formula>
    </cfRule>
    <cfRule type="expression" priority="28" aboveAverage="0" equalAverage="0" bottom="0" percent="0" rank="0" text="" dxfId="6">
      <formula>'Master Pay Period 3'!S115&gt;'Master Pay Period 3'!S115</formula>
    </cfRule>
  </conditionalFormatting>
  <conditionalFormatting sqref="T27 AC40:AD40">
    <cfRule type="cellIs" priority="29" operator="equal" aboveAverage="0" equalAverage="0" bottom="0" percent="0" rank="0" text="" dxfId="60">
      <formula>1</formula>
    </cfRule>
    <cfRule type="cellIs" priority="30" operator="equal" aboveAverage="0" equalAverage="0" bottom="0" percent="0" rank="0" text="" dxfId="61">
      <formula>"V"</formula>
    </cfRule>
    <cfRule type="cellIs" priority="31" operator="equal" aboveAverage="0" equalAverage="0" bottom="0" percent="0" rank="0" text="" dxfId="62">
      <formula>"H"</formula>
    </cfRule>
  </conditionalFormatting>
  <conditionalFormatting sqref="U28:AA28 U31:AA31 U70:AA70 U62:AA62 U65:AA65 U77:AA77">
    <cfRule type="cellIs" priority="32" operator="equal" aboveAverage="0" equalAverage="0" bottom="0" percent="0" rank="0" text="" dxfId="8">
      <formula>1</formula>
    </cfRule>
  </conditionalFormatting>
  <conditionalFormatting sqref="Y40">
    <cfRule type="expression" priority="33" aboveAverage="0" equalAverage="0" bottom="0" percent="0" rank="0" text="" dxfId="0">
      <formula>(OR(Y51="H",Y51="S",Y51="V"))</formula>
    </cfRule>
    <cfRule type="expression" priority="34" aboveAverage="0" equalAverage="0" bottom="0" percent="0" rank="0" text="" dxfId="1">
      <formula>Y51&gt;0</formula>
    </cfRule>
  </conditionalFormatting>
  <conditionalFormatting sqref="AC36:AD36">
    <cfRule type="expression" priority="35" aboveAverage="0" equalAverage="0" bottom="0" percent="0" rank="0" text="" dxfId="5">
      <formula>AN37=1</formula>
    </cfRule>
    <cfRule type="expression" priority="36" aboveAverage="0" equalAverage="0" bottom="0" percent="0" rank="0" text="" dxfId="6">
      <formula>AN37=1</formula>
    </cfRule>
  </conditionalFormatting>
  <conditionalFormatting sqref="AC42">
    <cfRule type="expression" priority="37" aboveAverage="0" equalAverage="0" bottom="0" percent="0" rank="0" text="" dxfId="7">
      <formula>N43=1</formula>
    </cfRule>
  </conditionalFormatting>
  <conditionalFormatting sqref="AC44">
    <cfRule type="expression" priority="38" aboveAverage="0" equalAverage="0" bottom="0" percent="0" rank="0" text="" dxfId="8">
      <formula>N45=1</formula>
    </cfRule>
  </conditionalFormatting>
  <conditionalFormatting sqref="AC46:AD46 AC48:AD48 AC50:AD50 AC52:AD52 AC54:AD54 AC56:AD56 AC58:AD58 AC60:AD60 AC62:AD62 AC66:AD66 AC68:AD68">
    <cfRule type="expression" priority="39" aboveAverage="0" equalAverage="0" bottom="0" percent="0" rank="0" text="" dxfId="9">
      <formula>AQ69=1</formula>
    </cfRule>
  </conditionalFormatting>
  <conditionalFormatting sqref="AC63:AD63 AC65:AD65">
    <cfRule type="cellIs" priority="40" operator="equal" aboveAverage="0" equalAverage="0" bottom="0" percent="0" rank="0" text="" dxfId="10">
      <formula>1</formula>
    </cfRule>
    <cfRule type="cellIs" priority="41" operator="equal" aboveAverage="0" equalAverage="0" bottom="0" percent="0" rank="0" text="" dxfId="11">
      <formula>"V"</formula>
    </cfRule>
    <cfRule type="cellIs" priority="42" operator="equal" aboveAverage="0" equalAverage="0" bottom="0" percent="0" rank="0" text="" dxfId="12">
      <formula>"H"</formula>
    </cfRule>
  </conditionalFormatting>
  <conditionalFormatting sqref="AC70:AD70">
    <cfRule type="expression" priority="43" aboveAverage="0" equalAverage="0" bottom="0" percent="0" rank="0" text="" dxfId="13">
      <formula>M71=1</formula>
    </cfRule>
  </conditionalFormatting>
  <conditionalFormatting sqref="AC71 AC77:AD77 AC82:AD82 AC84:AD84 AC86:AD86 AC103:AD103 AD107 AC111:AD111 AD105">
    <cfRule type="cellIs" priority="44" operator="equal" aboveAverage="0" equalAverage="0" bottom="0" percent="0" rank="0" text="" dxfId="14">
      <formula>1</formula>
    </cfRule>
    <cfRule type="cellIs" priority="45" operator="equal" aboveAverage="0" equalAverage="0" bottom="0" percent="0" rank="0" text="" dxfId="15">
      <formula>"V"</formula>
    </cfRule>
    <cfRule type="cellIs" priority="46" operator="equal" aboveAverage="0" equalAverage="0" bottom="0" percent="0" rank="0" text="" dxfId="16">
      <formula>"H"</formula>
    </cfRule>
  </conditionalFormatting>
  <conditionalFormatting sqref="AC73:AD73 AC78:AD78">
    <cfRule type="expression" priority="47"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8" aboveAverage="0" equalAverage="0" bottom="0" percent="0" rank="0" text="" dxfId="18">
      <formula>AQ116=1</formula>
    </cfRule>
  </conditionalFormatting>
  <conditionalFormatting sqref="AC109:AD109 AC105">
    <cfRule type="cellIs" priority="49" operator="equal" aboveAverage="0" equalAverage="0" bottom="0" percent="0" rank="0" text="" dxfId="19">
      <formula>1</formula>
    </cfRule>
    <cfRule type="cellIs" priority="50" operator="equal" aboveAverage="0" equalAverage="0" bottom="0" percent="0" rank="0" text="" dxfId="20">
      <formula>"V"</formula>
    </cfRule>
    <cfRule type="cellIs" priority="51" operator="equal" aboveAverage="0" equalAverage="0" bottom="0" percent="0" rank="0" text="" dxfId="21">
      <formula>"H"</formula>
    </cfRule>
  </conditionalFormatting>
  <conditionalFormatting sqref="AC107 AC114:AD114 AC116:AD116">
    <cfRule type="cellIs" priority="52" operator="equal" aboveAverage="0" equalAverage="0" bottom="0" percent="0" rank="0" text="" dxfId="22">
      <formula>1</formula>
    </cfRule>
    <cfRule type="cellIs" priority="53" operator="equal" aboveAverage="0" equalAverage="0" bottom="0" percent="0" rank="0" text="" dxfId="23">
      <formula>"V"</formula>
    </cfRule>
    <cfRule type="cellIs" priority="54" operator="equal" aboveAverage="0" equalAverage="0" bottom="0" percent="0" rank="0" text="" dxfId="24">
      <formula>"H"</formula>
    </cfRule>
  </conditionalFormatting>
  <conditionalFormatting sqref="AD42">
    <cfRule type="expression" priority="55" aboveAverage="0" equalAverage="0" bottom="0" percent="0" rank="0" text="" dxfId="25">
      <formula>M42=1</formula>
    </cfRule>
    <cfRule type="cellIs" priority="56" operator="equal" aboveAverage="0" equalAverage="0" bottom="0" percent="0" rank="0" text="" dxfId="26">
      <formula>"V"</formula>
    </cfRule>
    <cfRule type="cellIs" priority="57" operator="equal" aboveAverage="0" equalAverage="0" bottom="0" percent="0" rank="0" text="" dxfId="27">
      <formula>"H"</formula>
    </cfRule>
  </conditionalFormatting>
  <conditionalFormatting sqref="AD44">
    <cfRule type="expression" priority="58" aboveAverage="0" equalAverage="0" bottom="0" percent="0" rank="0" text="" dxfId="28">
      <formula>M45=1</formula>
    </cfRule>
  </conditionalFormatting>
  <conditionalFormatting sqref="AD71">
    <cfRule type="cellIs" priority="59" operator="equal" aboveAverage="0" equalAverage="0" bottom="0" percent="0" rank="0" text="" dxfId="29">
      <formula>1</formula>
    </cfRule>
    <cfRule type="cellIs" priority="60" operator="equal" aboveAverage="0" equalAverage="0" bottom="0" percent="0" rank="0" text="" dxfId="30">
      <formula>"V"</formula>
    </cfRule>
    <cfRule type="cellIs" priority="61"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1.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46"/>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77" width="6.48"/>
    <col collapsed="false" customWidth="true" hidden="false" outlineLevel="0" max="91" min="91" style="177" width="5.66"/>
    <col collapsed="false" customWidth="true" hidden="false" outlineLevel="0" max="92" min="92" style="177" width="20.28"/>
    <col collapsed="false" customWidth="true" hidden="false" outlineLevel="0" max="93" min="93" style="177" width="6.09"/>
    <col collapsed="false" customWidth="true" hidden="false" outlineLevel="0" max="94" min="94" style="177" width="8.72"/>
    <col collapsed="false" customWidth="true" hidden="false" outlineLevel="0" max="95" min="95" style="17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A1" s="173"/>
      <c r="AE1" s="433"/>
      <c r="AI1" s="434"/>
      <c r="BH1" s="171"/>
      <c r="BK1" s="177"/>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H2" s="171"/>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H3" s="171"/>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H4" s="171"/>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H5" s="171"/>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71"/>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177"/>
      <c r="CM6" s="177"/>
      <c r="CN6" s="177"/>
      <c r="CO6" s="177"/>
      <c r="CP6" s="177"/>
      <c r="CQ6" s="177"/>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177"/>
      <c r="CM7" s="177"/>
      <c r="CN7" s="177"/>
      <c r="CO7" s="177"/>
      <c r="CP7" s="177"/>
      <c r="CQ7" s="177"/>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177"/>
      <c r="CM9" s="177"/>
      <c r="CN9" s="177"/>
      <c r="CO9" s="177"/>
      <c r="CP9" s="177"/>
      <c r="CQ9" s="177"/>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177"/>
      <c r="CM10" s="177"/>
      <c r="CN10" s="177"/>
      <c r="CO10" s="177"/>
      <c r="CP10" s="177"/>
      <c r="CQ10" s="177"/>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177"/>
      <c r="CM11" s="177"/>
      <c r="CN11" s="177"/>
      <c r="CO11" s="177"/>
      <c r="CP11" s="177"/>
      <c r="CQ11" s="177"/>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177"/>
      <c r="CM12" s="177"/>
      <c r="CN12" s="177"/>
      <c r="CO12" s="177"/>
      <c r="CP12" s="177"/>
      <c r="CQ12" s="177"/>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177"/>
      <c r="CM13" s="177"/>
      <c r="CN13" s="177"/>
      <c r="CO13" s="177"/>
      <c r="CP13" s="177"/>
      <c r="CQ13" s="177"/>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177"/>
      <c r="CM14" s="177"/>
      <c r="CN14" s="177"/>
      <c r="CO14" s="177"/>
      <c r="CP14" s="177"/>
      <c r="CQ14" s="177"/>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177"/>
      <c r="CM15" s="177"/>
      <c r="CN15" s="177"/>
      <c r="CO15" s="177"/>
      <c r="CP15" s="177"/>
      <c r="CQ15" s="177"/>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9"/>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890" t="n">
        <f aca="false">Calendar!$A$56</f>
        <v>10</v>
      </c>
      <c r="N21" s="890"/>
      <c r="O21" s="890"/>
      <c r="P21" s="890"/>
      <c r="Q21" s="890"/>
      <c r="R21" s="890"/>
      <c r="S21" s="891"/>
      <c r="T21" s="891"/>
      <c r="U21" s="891"/>
      <c r="V21" s="890"/>
      <c r="W21" s="890"/>
      <c r="X21" s="890"/>
      <c r="Y21" s="892"/>
      <c r="Z21" s="78"/>
      <c r="AA21" s="890"/>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9"/>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894" t="str">
        <f aca="false">Calendar!$A$57</f>
        <v>May</v>
      </c>
      <c r="N22" s="894" t="n">
        <f aca="false">Calendar!$B$57</f>
        <v>0</v>
      </c>
      <c r="O22" s="894" t="n">
        <f aca="false">Calendar!$C$57</f>
        <v>0</v>
      </c>
      <c r="P22" s="894" t="n">
        <f aca="false">Calendar!$D$57</f>
        <v>0</v>
      </c>
      <c r="Q22" s="894" t="n">
        <f aca="false">Calendar!$E$57</f>
        <v>0</v>
      </c>
      <c r="R22" s="894" t="n">
        <f aca="false">Calendar!$F$57</f>
        <v>0</v>
      </c>
      <c r="S22" s="894" t="n">
        <f aca="false">Calendar!$G$57</f>
        <v>0</v>
      </c>
      <c r="T22" s="894" t="n">
        <f aca="false">Calendar!$H$57</f>
        <v>2019</v>
      </c>
      <c r="U22" s="894" t="n">
        <f aca="false">Calendar!$I$57</f>
        <v>0</v>
      </c>
      <c r="V22" s="894" t="n">
        <f aca="false">Calendar!$J$57</f>
        <v>0</v>
      </c>
      <c r="W22" s="894" t="n">
        <f aca="false">Calendar!$K$57</f>
        <v>0</v>
      </c>
      <c r="X22" s="894" t="n">
        <f aca="false">Calendar!$L$57</f>
        <v>0</v>
      </c>
      <c r="Y22" s="894" t="n">
        <f aca="false">Calendar!$M$57</f>
        <v>0</v>
      </c>
      <c r="Z22" s="894" t="n">
        <f aca="false">Calendar!$N$57</f>
        <v>0</v>
      </c>
      <c r="AA22" s="894" t="n">
        <f aca="false">Calendar!$O$57</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895" t="n">
        <f aca="false">Calendar!$A$58</f>
        <v>5</v>
      </c>
      <c r="N23" s="895" t="n">
        <f aca="false">Calendar!$B$58</f>
        <v>6</v>
      </c>
      <c r="O23" s="895" t="n">
        <f aca="false">Calendar!$C$58</f>
        <v>7</v>
      </c>
      <c r="P23" s="895" t="n">
        <f aca="false">Calendar!$D$58</f>
        <v>8</v>
      </c>
      <c r="Q23" s="895" t="n">
        <f aca="false">Calendar!$E$58</f>
        <v>9</v>
      </c>
      <c r="R23" s="895" t="n">
        <f aca="false">Calendar!$F$58</f>
        <v>10</v>
      </c>
      <c r="S23" s="895" t="n">
        <f aca="false">Calendar!$G$58</f>
        <v>11</v>
      </c>
      <c r="T23" s="896"/>
      <c r="U23" s="895" t="n">
        <f aca="false">Calendar!$I$58</f>
        <v>12</v>
      </c>
      <c r="V23" s="895" t="n">
        <f aca="false">Calendar!$J$58</f>
        <v>13</v>
      </c>
      <c r="W23" s="895" t="n">
        <f aca="false">Calendar!$K$58</f>
        <v>14</v>
      </c>
      <c r="X23" s="895" t="n">
        <f aca="false">Calendar!$L$58</f>
        <v>15</v>
      </c>
      <c r="Y23" s="895" t="n">
        <f aca="false">Calendar!$M$58</f>
        <v>16</v>
      </c>
      <c r="Z23" s="895" t="n">
        <f aca="false">Calendar!$N$58</f>
        <v>17</v>
      </c>
      <c r="AA23" s="895" t="n">
        <f aca="false">Calendar!$O$58</f>
        <v>18</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266"/>
      <c r="BF32" s="266"/>
      <c r="BG32" s="266"/>
      <c r="BH32" s="162"/>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293"/>
      <c r="BF33" s="293"/>
      <c r="BG33" s="293"/>
      <c r="BH33" s="162"/>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293"/>
      <c r="BF34" s="293"/>
      <c r="BG34" s="293"/>
      <c r="BH34" s="162"/>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177"/>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177"/>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177"/>
      <c r="CM37" s="177"/>
      <c r="CN37" s="177"/>
      <c r="CO37" s="177"/>
      <c r="CP37" s="177"/>
      <c r="CQ37" s="177"/>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177"/>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177"/>
      <c r="CM38" s="177"/>
      <c r="CN38" s="177"/>
      <c r="CO38" s="177"/>
      <c r="CP38" s="177"/>
      <c r="CQ38" s="177"/>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177"/>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177"/>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177"/>
      <c r="CM40" s="177"/>
      <c r="CN40" s="177"/>
      <c r="CO40" s="177"/>
      <c r="CP40" s="177"/>
      <c r="CQ40" s="177"/>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177"/>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177"/>
      <c r="CM41" s="177"/>
      <c r="CN41" s="177"/>
      <c r="CO41" s="177"/>
      <c r="CP41" s="177"/>
      <c r="CQ41" s="177"/>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177"/>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177"/>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177"/>
      <c r="CM43" s="177"/>
      <c r="CN43" s="177"/>
      <c r="CO43" s="177"/>
      <c r="CP43" s="177"/>
      <c r="CQ43" s="177"/>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177"/>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177"/>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177"/>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177"/>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177"/>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177"/>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177"/>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177"/>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177"/>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177"/>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177"/>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177"/>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177"/>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177"/>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177"/>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177"/>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177"/>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177"/>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177"/>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177"/>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177"/>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U65" s="434"/>
      <c r="AV65" s="882"/>
      <c r="AW65" s="882"/>
      <c r="AX65" s="882"/>
      <c r="AY65" s="882"/>
      <c r="AZ65" s="882"/>
      <c r="BA65" s="882"/>
      <c r="BB65" s="882"/>
      <c r="BC65" s="882"/>
      <c r="BD65" s="177"/>
      <c r="BE65" s="289"/>
      <c r="BF65" s="289"/>
      <c r="BG65" s="289"/>
      <c r="BH65" s="177"/>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177"/>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177"/>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177"/>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177"/>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177"/>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177"/>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177"/>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177"/>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177"/>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177"/>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177"/>
      <c r="BI76" s="307"/>
      <c r="BJ76" s="307"/>
      <c r="BK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U77" s="434"/>
      <c r="AV77" s="882"/>
      <c r="AW77" s="882"/>
      <c r="AX77" s="882"/>
      <c r="AY77" s="882"/>
      <c r="AZ77" s="882"/>
      <c r="BA77" s="882"/>
      <c r="BB77" s="882"/>
      <c r="BC77" s="882"/>
      <c r="BD77" s="177"/>
      <c r="BE77" s="465"/>
      <c r="BF77" s="465"/>
      <c r="BG77" s="465"/>
      <c r="BH77" s="177"/>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177"/>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177"/>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177"/>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177"/>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177"/>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177"/>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177"/>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177"/>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177"/>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177"/>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177"/>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177"/>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177"/>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177"/>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177"/>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177"/>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177"/>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177"/>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177"/>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177"/>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177"/>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177"/>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177"/>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177"/>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U102" s="434"/>
      <c r="AV102" s="882"/>
      <c r="AW102" s="882"/>
      <c r="AX102" s="882"/>
      <c r="AY102" s="882"/>
      <c r="AZ102" s="882"/>
      <c r="BA102" s="882"/>
      <c r="BB102" s="882"/>
      <c r="BC102" s="882"/>
      <c r="BD102" s="177"/>
      <c r="BE102" s="289"/>
      <c r="BF102" s="289"/>
      <c r="BG102" s="289"/>
      <c r="BH102" s="177"/>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177"/>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177"/>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177"/>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177"/>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10</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177"/>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May</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177"/>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5</v>
      </c>
      <c r="N109" s="37" t="n">
        <f aca="false">N23</f>
        <v>6</v>
      </c>
      <c r="O109" s="37" t="n">
        <f aca="false">O23</f>
        <v>7</v>
      </c>
      <c r="P109" s="37" t="n">
        <f aca="false">P23</f>
        <v>8</v>
      </c>
      <c r="Q109" s="37" t="n">
        <f aca="false">Q23</f>
        <v>9</v>
      </c>
      <c r="R109" s="37" t="n">
        <f aca="false">R23</f>
        <v>10</v>
      </c>
      <c r="S109" s="37" t="n">
        <f aca="false">S23</f>
        <v>11</v>
      </c>
      <c r="T109" s="0"/>
      <c r="U109" s="37" t="n">
        <f aca="false">U23</f>
        <v>12</v>
      </c>
      <c r="V109" s="37" t="n">
        <f aca="false">V23</f>
        <v>13</v>
      </c>
      <c r="W109" s="37" t="n">
        <f aca="false">W23</f>
        <v>14</v>
      </c>
      <c r="X109" s="37" t="n">
        <f aca="false">X23</f>
        <v>15</v>
      </c>
      <c r="Y109" s="37" t="n">
        <f aca="false">Y23</f>
        <v>16</v>
      </c>
      <c r="Z109" s="37" t="n">
        <f aca="false">Z23</f>
        <v>17</v>
      </c>
      <c r="AA109" s="37" t="n">
        <f aca="false">AA23</f>
        <v>18</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177"/>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177"/>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177"/>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162"/>
      <c r="BI112" s="162"/>
      <c r="BJ112" s="162"/>
      <c r="BK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307"/>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307"/>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307"/>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8"/>
      <c r="BF117" s="268"/>
      <c r="BG117" s="268"/>
      <c r="BH117" s="162"/>
      <c r="BI117" s="467"/>
      <c r="BJ117" s="467"/>
      <c r="BK117" s="177"/>
      <c r="DN117" s="329"/>
    </row>
    <row r="118" customFormat="false" ht="10.1" hidden="false" customHeight="true" outlineLevel="0" collapsed="false">
      <c r="A118" s="223"/>
      <c r="B118" s="480"/>
      <c r="C118" s="396"/>
      <c r="D118" s="397"/>
      <c r="E118" s="398"/>
      <c r="H118" s="172"/>
      <c r="I118" s="174"/>
      <c r="J118" s="175"/>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162"/>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162"/>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162"/>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9"/>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9"/>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9"/>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9"/>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9"/>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9"/>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E38:BG38 BE41:BG41 M70:S70 BE80:BG80 M62:S62 BE72:BG72 M65:S65 BE75:BG75 M77:S77 BE87:BG87 M102:AA102 T103:T105">
    <cfRule type="cellIs" priority="11" operator="equal" aboveAverage="0" equalAverage="0" bottom="0" percent="0" rank="0" text="" dxfId="8">
      <formula>1</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2" operator="greaterThan" aboveAverage="0" equalAverage="0" bottom="0" percent="0" rank="0" text="" dxfId="3">
      <formula>0</formula>
    </cfRule>
    <cfRule type="cellIs" priority="13" operator="between" aboveAverage="0" equalAverage="0" bottom="0" percent="0" rank="0" text="" dxfId="4">
      <formula>"A"</formula>
      <formula>"Z"</formula>
    </cfRule>
    <cfRule type="cellIs" priority="14"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5" operator="greaterThan" aboveAverage="0" equalAverage="0" bottom="0" percent="0" rank="0" text="" dxfId="6">
      <formula>0</formula>
    </cfRule>
    <cfRule type="cellIs" priority="16" operator="between" aboveAverage="0" equalAverage="0" bottom="0" percent="0" rank="0" text="" dxfId="7">
      <formula>"A"</formula>
      <formula>"Z"</formula>
    </cfRule>
    <cfRule type="cellIs" priority="17" operator="equal" aboveAverage="0" equalAverage="0" bottom="0" percent="0" rank="0" text="" dxfId="8">
      <formula>0</formula>
    </cfRule>
  </conditionalFormatting>
  <conditionalFormatting sqref="M110:S110 U110:AA110">
    <cfRule type="expression" priority="18" aboveAverage="0" equalAverage="0" bottom="0" percent="0" rank="0" text="" dxfId="5">
      <formula>'January 1'!M115&lt;'Master Pay Period 1'!M115</formula>
    </cfRule>
    <cfRule type="expression" priority="19"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0" aboveAverage="0" equalAverage="0" bottom="0" percent="0" rank="0" text="" dxfId="0">
      <formula>(OR(S37="H",S37="V",S37="S"))</formula>
    </cfRule>
    <cfRule type="expression" priority="21" aboveAverage="0" equalAverage="0" bottom="0" percent="0" rank="0" text="" dxfId="1">
      <formula>S37&gt;0</formula>
    </cfRule>
  </conditionalFormatting>
  <conditionalFormatting sqref="T25">
    <cfRule type="cellIs" priority="22" operator="equal" aboveAverage="0" equalAverage="0" bottom="0" percent="0" rank="0" text="" dxfId="21">
      <formula>1</formula>
    </cfRule>
  </conditionalFormatting>
  <conditionalFormatting sqref="T106">
    <cfRule type="cellIs" priority="23" operator="equal" aboveAverage="0" equalAverage="0" bottom="0" percent="0" rank="0" text="" dxfId="8">
      <formula>1</formula>
    </cfRule>
    <cfRule type="expression" priority="24"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5" aboveAverage="0" equalAverage="0" bottom="0" percent="0" rank="0" text="" dxfId="9">
      <formula>(OR(AA116="V",AA116="H",AA116="S"))</formula>
    </cfRule>
    <cfRule type="expression" priority="26" aboveAverage="0" equalAverage="0" bottom="0" percent="0" rank="0" text="" dxfId="10">
      <formula>AA116&gt;0</formula>
    </cfRule>
  </conditionalFormatting>
  <conditionalFormatting sqref="U28:AA28 U31:AA31 U70:AA70 U62:AA62 U65:AA65 U77:AA77 BE112:BG112 AB107:AB111 AC38:AD38 AC80:AD80 AC75:AD75 AC112:AD112">
    <cfRule type="cellIs" priority="27" operator="equal" aboveAverage="0" equalAverage="0" bottom="0" percent="0" rank="0" text="" dxfId="26">
      <formula>1</formula>
    </cfRule>
  </conditionalFormatting>
  <conditionalFormatting sqref="U105">
    <cfRule type="expression" priority="28" aboveAverage="0" equalAverage="0" bottom="0" percent="0" rank="0" text="" dxfId="9">
      <formula>(OR(U116="V",U116="H",U116="S"))</formula>
    </cfRule>
    <cfRule type="expression" priority="29" aboveAverage="0" equalAverage="0" bottom="0" percent="0" rank="0" text="" dxfId="10">
      <formula>U116&gt;0</formula>
    </cfRule>
  </conditionalFormatting>
  <conditionalFormatting sqref="AC36:AD36 BE36:BG36 BE39:BG39">
    <cfRule type="expression" priority="30" aboveAverage="0" equalAverage="0" bottom="0" percent="0" rank="0" text="" dxfId="5">
      <formula>AN37=1</formula>
    </cfRule>
    <cfRule type="expression" priority="31" aboveAverage="0" equalAverage="0" bottom="0" percent="0" rank="0" text="" dxfId="6">
      <formula>AN37=1</formula>
    </cfRule>
  </conditionalFormatting>
  <conditionalFormatting sqref="AC40:AD40 BE37:BG37 BE40:BG40">
    <cfRule type="cellIs" priority="32" operator="equal" aboveAverage="0" equalAverage="0" bottom="0" percent="0" rank="0" text="" dxfId="60">
      <formula>1</formula>
    </cfRule>
    <cfRule type="cellIs" priority="33" operator="equal" aboveAverage="0" equalAverage="0" bottom="0" percent="0" rank="0" text="" dxfId="61">
      <formula>"V"</formula>
    </cfRule>
    <cfRule type="cellIs" priority="34" operator="equal" aboveAverage="0" equalAverage="0" bottom="0" percent="0" rank="0" text="" dxfId="62">
      <formula>"H"</formula>
    </cfRule>
  </conditionalFormatting>
  <conditionalFormatting sqref="AC42 BE42">
    <cfRule type="expression" priority="35" aboveAverage="0" equalAverage="0" bottom="0" percent="0" rank="0" text="" dxfId="7">
      <formula>N43=1</formula>
    </cfRule>
  </conditionalFormatting>
  <conditionalFormatting sqref="AC44 BE44:BF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BF42:BG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BG44">
    <cfRule type="expression" priority="56" aboveAverage="0" equalAverage="0" bottom="0" percent="0" rank="0" text="" dxfId="28">
      <formula>M45=1</formula>
    </cfRule>
  </conditionalFormatting>
  <conditionalFormatting sqref="AD71 BE47:BF47 BF49 BE51 BE55 BE59:BF59 BF61 BE63:BF63 BE67:BF67 BE71:BF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60" operator="equal" aboveAverage="0" equalAverage="0" bottom="0" percent="0" rank="0" text="" dxfId="32">
      <formula>1</formula>
    </cfRule>
    <cfRule type="cellIs" priority="61" operator="equal" aboveAverage="0" equalAverage="0" bottom="0" percent="0" rank="0" text="" dxfId="33">
      <formula>"V"</formula>
    </cfRule>
    <cfRule type="cellIs" priority="62"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63" aboveAverage="0" equalAverage="0" bottom="0" percent="0" rank="0" text="" dxfId="35">
      <formula>BG71=1</formula>
    </cfRule>
  </conditionalFormatting>
  <conditionalFormatting sqref="BE73:BG73 BE76:BG76 BE78:BG78 BE81:BG81 BE83:BG83 BE85:BG85">
    <cfRule type="expression" priority="64" aboveAverage="0" equalAverage="0" bottom="0" percent="0" rank="0" text="" dxfId="36">
      <formula>BG86=1</formula>
    </cfRule>
  </conditionalFormatting>
  <conditionalFormatting sqref="BE74:BG74 BE77:BG77 BE79:BG79 BE82:BG82 BE84:BG84 BE86:BG86">
    <cfRule type="cellIs" priority="65" operator="equal" aboveAverage="0" equalAverage="0" bottom="0" percent="0" rank="0" text="" dxfId="37">
      <formula>1</formula>
    </cfRule>
    <cfRule type="cellIs" priority="66" operator="equal" aboveAverage="0" equalAverage="0" bottom="0" percent="0" rank="0" text="" dxfId="38">
      <formula>"V"</formula>
    </cfRule>
    <cfRule type="cellIs" priority="67"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68" aboveAverage="0" equalAverage="0" bottom="0" percent="0" rank="0" text="" dxfId="40">
      <formula>BG116=1</formula>
    </cfRule>
  </conditionalFormatting>
  <conditionalFormatting sqref="BG45">
    <cfRule type="cellIs" priority="69" operator="equal" aboveAverage="0" equalAverage="0" bottom="0" percent="0" rank="0" text="" dxfId="41">
      <formula>1</formula>
    </cfRule>
    <cfRule type="cellIs" priority="70" operator="equal" aboveAverage="0" equalAverage="0" bottom="0" percent="0" rank="0" text="" dxfId="42">
      <formula>"V"</formula>
    </cfRule>
    <cfRule type="cellIs" priority="71"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2.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K1" s="177"/>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65"/>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H7" s="165"/>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H9" s="165"/>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H10" s="165"/>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H11" s="165"/>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H12" s="165"/>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H13" s="163"/>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1"/>
      <c r="BI17" s="61"/>
      <c r="BJ17" s="61"/>
      <c r="BK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1"/>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1"/>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1"/>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Calendar!$A$62</f>
        <v>11</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1"/>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Calendar!$A$63</f>
        <v>May</v>
      </c>
      <c r="N22" s="459" t="n">
        <f aca="false">Calendar!$B$63</f>
        <v>0</v>
      </c>
      <c r="O22" s="459" t="n">
        <f aca="false">Calendar!$C$63</f>
        <v>0</v>
      </c>
      <c r="P22" s="459" t="n">
        <f aca="false">Calendar!$D$63</f>
        <v>0</v>
      </c>
      <c r="Q22" s="459" t="n">
        <f aca="false">Calendar!$E$63</f>
        <v>0</v>
      </c>
      <c r="R22" s="459" t="n">
        <f aca="false">Calendar!$F$63</f>
        <v>0</v>
      </c>
      <c r="S22" s="459" t="n">
        <f aca="false">Calendar!$G$63</f>
        <v>0</v>
      </c>
      <c r="T22" s="35" t="n">
        <f aca="false">Calendar!$H$63</f>
        <v>2019</v>
      </c>
      <c r="U22" s="459" t="n">
        <f aca="false">Calendar!$I$63</f>
        <v>0</v>
      </c>
      <c r="V22" s="459" t="n">
        <f aca="false">Calendar!$J$63</f>
        <v>0</v>
      </c>
      <c r="W22" s="459" t="n">
        <f aca="false">Calendar!$K$63</f>
        <v>0</v>
      </c>
      <c r="X22" s="459" t="n">
        <f aca="false">Calendar!$L$63</f>
        <v>0</v>
      </c>
      <c r="Y22" s="459" t="n">
        <f aca="false">Calendar!$M$63</f>
        <v>0</v>
      </c>
      <c r="Z22" s="459" t="n">
        <f aca="false">Calendar!$N$63</f>
        <v>0</v>
      </c>
      <c r="AA22" s="459" t="str">
        <f aca="false">Calendar!$O$63</f>
        <v>June</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1"/>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Calendar!$A$64</f>
        <v>19</v>
      </c>
      <c r="N23" s="37" t="n">
        <f aca="false">Calendar!$B$64</f>
        <v>20</v>
      </c>
      <c r="O23" s="37" t="n">
        <f aca="false">Calendar!$C$64</f>
        <v>21</v>
      </c>
      <c r="P23" s="37" t="n">
        <f aca="false">Calendar!$D$64</f>
        <v>22</v>
      </c>
      <c r="Q23" s="37" t="n">
        <f aca="false">Calendar!$E$64</f>
        <v>23</v>
      </c>
      <c r="R23" s="37" t="n">
        <f aca="false">Calendar!$F$64</f>
        <v>24</v>
      </c>
      <c r="S23" s="37" t="n">
        <f aca="false">Calendar!$G$64</f>
        <v>25</v>
      </c>
      <c r="T23" s="49"/>
      <c r="U23" s="37" t="n">
        <f aca="false">Calendar!$I$64</f>
        <v>26</v>
      </c>
      <c r="V23" s="37" t="n">
        <f aca="false">Calendar!$J$64</f>
        <v>27</v>
      </c>
      <c r="W23" s="37" t="n">
        <f aca="false">Calendar!$K$64</f>
        <v>28</v>
      </c>
      <c r="X23" s="37" t="n">
        <f aca="false">Calendar!$L$64</f>
        <v>29</v>
      </c>
      <c r="Y23" s="37" t="n">
        <f aca="false">Calendar!$M$64</f>
        <v>30</v>
      </c>
      <c r="Z23" s="37" t="n">
        <f aca="false">Calendar!$N$64</f>
        <v>31</v>
      </c>
      <c r="AA23" s="37" t="n">
        <f aca="false">Calendar!$O$64</f>
        <v>1</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H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H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307"/>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H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H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H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H31" s="467"/>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467"/>
      <c r="BF32" s="467"/>
      <c r="BG32" s="467"/>
      <c r="BH32" s="467"/>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337"/>
      <c r="BF33" s="337"/>
      <c r="BG33" s="337"/>
      <c r="BH33" s="337"/>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337"/>
      <c r="BF34" s="337"/>
      <c r="BG34" s="337"/>
      <c r="BH34" s="337"/>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465"/>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465"/>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465"/>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465"/>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465"/>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465"/>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289"/>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289"/>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289"/>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289"/>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289"/>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289"/>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289"/>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289"/>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289"/>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289"/>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289"/>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289"/>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289"/>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289"/>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289"/>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289"/>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289"/>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289"/>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289"/>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289"/>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289"/>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289"/>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289"/>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U65" s="434"/>
      <c r="AV65" s="882"/>
      <c r="AW65" s="882"/>
      <c r="AX65" s="882"/>
      <c r="AY65" s="882"/>
      <c r="AZ65" s="882"/>
      <c r="BA65" s="882"/>
      <c r="BB65" s="882"/>
      <c r="BC65" s="882"/>
      <c r="BD65" s="177"/>
      <c r="BE65" s="289"/>
      <c r="BF65" s="289"/>
      <c r="BG65" s="289"/>
      <c r="BH65" s="289"/>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289"/>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289"/>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289"/>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289"/>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289"/>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289"/>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465"/>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465"/>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465"/>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475"/>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465"/>
      <c r="BI76" s="307"/>
      <c r="BJ76" s="307"/>
      <c r="BK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U77" s="434"/>
      <c r="AV77" s="882"/>
      <c r="AW77" s="882"/>
      <c r="AX77" s="882"/>
      <c r="AY77" s="882"/>
      <c r="AZ77" s="882"/>
      <c r="BA77" s="882"/>
      <c r="BB77" s="882"/>
      <c r="BC77" s="882"/>
      <c r="BD77" s="177"/>
      <c r="BE77" s="465"/>
      <c r="BF77" s="465"/>
      <c r="BG77" s="465"/>
      <c r="BH77" s="465"/>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465"/>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465"/>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465"/>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465"/>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465"/>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465"/>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465"/>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465"/>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465"/>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475"/>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289"/>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289"/>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289"/>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289"/>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289"/>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289"/>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289"/>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289"/>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289"/>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289"/>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289"/>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289"/>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289"/>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289"/>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882"/>
      <c r="AW102" s="882"/>
      <c r="AX102" s="882"/>
      <c r="AY102" s="882"/>
      <c r="AZ102" s="882"/>
      <c r="BA102" s="882"/>
      <c r="BB102" s="882"/>
      <c r="BC102" s="882"/>
      <c r="BD102" s="177"/>
      <c r="BE102" s="289"/>
      <c r="BF102" s="289"/>
      <c r="BG102" s="289"/>
      <c r="BH102" s="289"/>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289"/>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289"/>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289"/>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289"/>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11</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289"/>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May</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str">
        <f aca="false">AA22</f>
        <v>June</v>
      </c>
      <c r="AB108" s="471"/>
      <c r="AC108" s="437"/>
      <c r="AD108" s="437"/>
      <c r="AU108" s="434"/>
      <c r="AV108" s="882"/>
      <c r="AW108" s="882"/>
      <c r="AX108" s="882"/>
      <c r="AY108" s="882"/>
      <c r="AZ108" s="882"/>
      <c r="BA108" s="882"/>
      <c r="BB108" s="882"/>
      <c r="BC108" s="882"/>
      <c r="BD108" s="177"/>
      <c r="BE108" s="289"/>
      <c r="BF108" s="289"/>
      <c r="BG108" s="289"/>
      <c r="BH108" s="289"/>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19</v>
      </c>
      <c r="N109" s="37" t="n">
        <f aca="false">N23</f>
        <v>20</v>
      </c>
      <c r="O109" s="37" t="n">
        <f aca="false">O23</f>
        <v>21</v>
      </c>
      <c r="P109" s="37" t="n">
        <f aca="false">P23</f>
        <v>22</v>
      </c>
      <c r="Q109" s="37" t="n">
        <f aca="false">Q23</f>
        <v>23</v>
      </c>
      <c r="R109" s="37" t="n">
        <f aca="false">R23</f>
        <v>24</v>
      </c>
      <c r="S109" s="37" t="n">
        <f aca="false">S23</f>
        <v>25</v>
      </c>
      <c r="T109" s="0"/>
      <c r="U109" s="37" t="n">
        <f aca="false">U23</f>
        <v>26</v>
      </c>
      <c r="V109" s="37" t="n">
        <f aca="false">V23</f>
        <v>27</v>
      </c>
      <c r="W109" s="37" t="n">
        <f aca="false">W23</f>
        <v>28</v>
      </c>
      <c r="X109" s="37" t="n">
        <f aca="false">X23</f>
        <v>29</v>
      </c>
      <c r="Y109" s="37" t="n">
        <f aca="false">Y23</f>
        <v>30</v>
      </c>
      <c r="Z109" s="37" t="n">
        <f aca="false">Z23</f>
        <v>31</v>
      </c>
      <c r="AA109" s="37" t="n">
        <f aca="false">AA23</f>
        <v>1</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289"/>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289"/>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158"/>
      <c r="N111" s="158"/>
      <c r="O111" s="158"/>
      <c r="P111" s="158"/>
      <c r="Q111" s="158"/>
      <c r="R111" s="158"/>
      <c r="S111" s="158"/>
      <c r="T111" s="158"/>
      <c r="U111" s="158"/>
      <c r="V111" s="158"/>
      <c r="W111" s="158"/>
      <c r="X111" s="158"/>
      <c r="Y111" s="158"/>
      <c r="Z111" s="158"/>
      <c r="AA111" s="158"/>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289"/>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475"/>
      <c r="BI112" s="162"/>
      <c r="BJ112" s="162"/>
      <c r="BK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465"/>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465"/>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465"/>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6"/>
      <c r="BF117" s="268"/>
      <c r="BG117" s="268"/>
      <c r="BH117" s="268"/>
      <c r="BI117" s="467"/>
      <c r="BJ117" s="467"/>
      <c r="BK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266"/>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293"/>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293"/>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1"/>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1"/>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1"/>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1"/>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1"/>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1"/>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2'!M112&lt;'Master Pay Period 2'!M112</formula>
    </cfRule>
    <cfRule type="expression" priority="5" aboveAverage="0" equalAverage="0" bottom="0" percent="0" rank="0" text="" dxfId="1">
      <formula>'Master Pay Period 2'!M112&gt;'Master Pay Period 2'!M112</formula>
    </cfRule>
  </conditionalFormatting>
  <conditionalFormatting sqref="M26">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N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11" aboveAverage="0" equalAverage="0" bottom="0" percent="0" rank="0" text="" dxfId="0">
      <formula>(OR(M37="H",M37="S",M37="V"))</formula>
    </cfRule>
    <cfRule type="expression" priority="12" aboveAverage="0" equalAverage="0" bottom="0" percent="0" rank="0" text="" dxfId="1">
      <formula>M37&gt;0</formula>
    </cfRule>
  </conditionalFormatting>
  <conditionalFormatting sqref="M110:S110 U110:AA110">
    <cfRule type="expression" priority="13" aboveAverage="0" equalAverage="0" bottom="0" percent="0" rank="0" text="" dxfId="5">
      <formula>'Master Pay Period 2'!M115&lt;'Master Pay Period 2'!M115</formula>
    </cfRule>
    <cfRule type="expression" priority="14"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5" aboveAverage="0" equalAverage="0" bottom="0" percent="0" rank="0" text="" dxfId="0">
      <formula>(OR(AA37="H",AA37="S",AA37="V"))</formula>
    </cfRule>
    <cfRule type="expression" priority="16" aboveAverage="0" equalAverage="0" bottom="0" percent="0" rank="0" text="" dxfId="1">
      <formula>AA37&gt;0</formula>
    </cfRule>
  </conditionalFormatting>
  <conditionalFormatting sqref="AB107:AB111 AC38:AD38 AC80:AD80 AC75:AD75 AC112:AD112 BE112:BH112">
    <cfRule type="cellIs" priority="17" operator="equal" aboveAverage="0" equalAverage="0" bottom="0" percent="0" rank="0" text="" dxfId="26">
      <formula>1</formula>
    </cfRule>
  </conditionalFormatting>
  <conditionalFormatting sqref="AC36:AD36 BE36:BH36 BE39:BH39">
    <cfRule type="expression" priority="18" aboveAverage="0" equalAverage="0" bottom="0" percent="0" rank="0" text="" dxfId="5">
      <formula>AN37=1</formula>
    </cfRule>
    <cfRule type="expression" priority="19" aboveAverage="0" equalAverage="0" bottom="0" percent="0" rank="0" text="" dxfId="6">
      <formula>AN37=1</formula>
    </cfRule>
  </conditionalFormatting>
  <conditionalFormatting sqref="AC40:AD40">
    <cfRule type="cellIs" priority="20" operator="equal" aboveAverage="0" equalAverage="0" bottom="0" percent="0" rank="0" text="" dxfId="60">
      <formula>1</formula>
    </cfRule>
    <cfRule type="cellIs" priority="21" operator="equal" aboveAverage="0" equalAverage="0" bottom="0" percent="0" rank="0" text="" dxfId="61">
      <formula>"V"</formula>
    </cfRule>
    <cfRule type="cellIs" priority="22" operator="equal" aboveAverage="0" equalAverage="0" bottom="0" percent="0" rank="0" text="" dxfId="62">
      <formula>"H"</formula>
    </cfRule>
  </conditionalFormatting>
  <conditionalFormatting sqref="AC42 BE42:BF42">
    <cfRule type="expression" priority="23" aboveAverage="0" equalAverage="0" bottom="0" percent="0" rank="0" text="" dxfId="7">
      <formula>N43=1</formula>
    </cfRule>
  </conditionalFormatting>
  <conditionalFormatting sqref="AC44 BE44:BG44">
    <cfRule type="expression" priority="24" aboveAverage="0" equalAverage="0" bottom="0" percent="0" rank="0" text="" dxfId="8">
      <formula>N45=1</formula>
    </cfRule>
  </conditionalFormatting>
  <conditionalFormatting sqref="AC46:AD46 AC48:AD48 AC50:AD50 AC52:AD52 AC54:AD54 AC56:AD56 AC58:AD58 AC60:AD60 AC62:AD62 AC66:AD66 AC68:AD68">
    <cfRule type="expression" priority="25" aboveAverage="0" equalAverage="0" bottom="0" percent="0" rank="0" text="" dxfId="9">
      <formula>AQ69=1</formula>
    </cfRule>
  </conditionalFormatting>
  <conditionalFormatting sqref="AC63:AD63 AC65:AD65">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70:AD70">
    <cfRule type="expression" priority="29" aboveAverage="0" equalAverage="0" bottom="0" percent="0" rank="0" text="" dxfId="13">
      <formula>M71=1</formula>
    </cfRule>
  </conditionalFormatting>
  <conditionalFormatting sqref="AC71 AC77:AD77 AC82:AD82 AC84:AD84 AC86:AD86 AC103:AD103 AD107 AC111:AD111 AD105">
    <cfRule type="cellIs" priority="30" operator="equal" aboveAverage="0" equalAverage="0" bottom="0" percent="0" rank="0" text="" dxfId="14">
      <formula>1</formula>
    </cfRule>
    <cfRule type="cellIs" priority="31" operator="equal" aboveAverage="0" equalAverage="0" bottom="0" percent="0" rank="0" text="" dxfId="15">
      <formula>"V"</formula>
    </cfRule>
    <cfRule type="cellIs" priority="32" operator="equal" aboveAverage="0" equalAverage="0" bottom="0" percent="0" rank="0" text="" dxfId="16">
      <formula>"H"</formula>
    </cfRule>
  </conditionalFormatting>
  <conditionalFormatting sqref="AC73:AD73 AC78:AD78">
    <cfRule type="expression" priority="33"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4" aboveAverage="0" equalAverage="0" bottom="0" percent="0" rank="0" text="" dxfId="18">
      <formula>AQ116=1</formula>
    </cfRule>
  </conditionalFormatting>
  <conditionalFormatting sqref="AC109:AD109 AC105">
    <cfRule type="cellIs" priority="35" operator="equal" aboveAverage="0" equalAverage="0" bottom="0" percent="0" rank="0" text="" dxfId="19">
      <formula>1</formula>
    </cfRule>
    <cfRule type="cellIs" priority="36" operator="equal" aboveAverage="0" equalAverage="0" bottom="0" percent="0" rank="0" text="" dxfId="20">
      <formula>"V"</formula>
    </cfRule>
    <cfRule type="cellIs" priority="37" operator="equal" aboveAverage="0" equalAverage="0" bottom="0" percent="0" rank="0" text="" dxfId="21">
      <formula>"H"</formula>
    </cfRule>
  </conditionalFormatting>
  <conditionalFormatting sqref="AC107 AC114:AD114 AC116:AD116 BE89:BH89 BE91:BH91 BE95:BH95 BE97:BH97 BE99:BH99 BE101:BH101 BE103:BH103 BE107:BH107 BE109:BH109 BE111:BH111 BE93:BH93 BE105:BH105 BE114:BH114 BE116:BH116">
    <cfRule type="cellIs" priority="38" operator="equal" aboveAverage="0" equalAverage="0" bottom="0" percent="0" rank="0" text="" dxfId="22">
      <formula>1</formula>
    </cfRule>
    <cfRule type="cellIs" priority="39" operator="equal" aboveAverage="0" equalAverage="0" bottom="0" percent="0" rank="0" text="" dxfId="23">
      <formula>"V"</formula>
    </cfRule>
    <cfRule type="cellIs" priority="40" operator="equal" aboveAverage="0" equalAverage="0" bottom="0" percent="0" rank="0" text="" dxfId="24">
      <formula>"H"</formula>
    </cfRule>
  </conditionalFormatting>
  <conditionalFormatting sqref="AD42 BG42:BH42">
    <cfRule type="expression" priority="41" aboveAverage="0" equalAverage="0" bottom="0" percent="0" rank="0" text="" dxfId="25">
      <formula>M42=1</formula>
    </cfRule>
    <cfRule type="cellIs" priority="42" operator="equal" aboveAverage="0" equalAverage="0" bottom="0" percent="0" rank="0" text="" dxfId="26">
      <formula>"V"</formula>
    </cfRule>
    <cfRule type="cellIs" priority="43" operator="equal" aboveAverage="0" equalAverage="0" bottom="0" percent="0" rank="0" text="" dxfId="27">
      <formula>"H"</formula>
    </cfRule>
  </conditionalFormatting>
  <conditionalFormatting sqref="AD44 BH44">
    <cfRule type="expression" priority="44" aboveAverage="0" equalAverage="0" bottom="0" percent="0" rank="0" text="" dxfId="28">
      <formula>M45=1</formula>
    </cfRule>
  </conditionalFormatting>
  <conditionalFormatting sqref="AD71 BF47:BG47 BG49 BE51:BF51 BE53 BE55:BF55 BF59:BG59 BG61 BE63:BF63 BE65 BE67:BF67 BF71:BG71">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37:BH37 BE40:BH40 BE43:BH43 BE45:BG45 BE47 BH47 BE49:BF49 BH49 BG51:BH51 BF53:BH53 BG55:BH55 BE57:BH57 BE59 BH59 BE61:BF61 BH61 BG63:BH63 BF65:BH65 BG67:BH67 BE69:BH69 BE71 BH71">
    <cfRule type="cellIs" priority="48" operator="equal" aboveAverage="0" equalAverage="0" bottom="0" percent="0" rank="0" text="" dxfId="32">
      <formula>1</formula>
    </cfRule>
    <cfRule type="cellIs" priority="49" operator="equal" aboveAverage="0" equalAverage="0" bottom="0" percent="0" rank="0" text="" dxfId="33">
      <formula>"V"</formula>
    </cfRule>
    <cfRule type="cellIs" priority="50" operator="equal" aboveAverage="0" equalAverage="0" bottom="0" percent="0" rank="0" text="" dxfId="34">
      <formula>"H"</formula>
    </cfRule>
  </conditionalFormatting>
  <conditionalFormatting sqref="BE38:BH38 BE41:BH41 BE80:BH80 BE72:BH72 BE75:BH75 BE87:BH87">
    <cfRule type="cellIs" priority="51" operator="equal" aboveAverage="0" equalAverage="0" bottom="0" percent="0" rank="0" text="" dxfId="8">
      <formula>1</formula>
    </cfRule>
  </conditionalFormatting>
  <conditionalFormatting sqref="BE46:BH46 BE48:BH48 BE50:BH50 BE52:BH52 BE54:BH54 BE56:BH56 BE58:BH58 BE60:BH60 BE62:BH62 BE64:BH64 BE66:BH66 BE68:BH68 BE70:BH70">
    <cfRule type="expression" priority="52" aboveAverage="0" equalAverage="0" bottom="0" percent="0" rank="0" text="" dxfId="35">
      <formula>BG71=1</formula>
    </cfRule>
  </conditionalFormatting>
  <conditionalFormatting sqref="BE73:BH73 BE76:BH76 BE78:BH78 BE81:BH81 BE83:BH83 BE85:BH85">
    <cfRule type="expression" priority="53" aboveAverage="0" equalAverage="0" bottom="0" percent="0" rank="0" text="" dxfId="36">
      <formula>BG86=1</formula>
    </cfRule>
  </conditionalFormatting>
  <conditionalFormatting sqref="BE74:BH74 BE77:BH77 BE79:BH79 BE82:BH82 BE84:BH84 BE86:BH86">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88:BH88 BE90:BH90 BE94:BH94 BE96:BH96 BE98:BH98 BE100:BH100 BE102:BH102 BE106:BH106 BE108:BH108 BE110:BH110 BE92:BH92 BE104:BH104 BE113:BH113 BE115:BH115">
    <cfRule type="expression" priority="57" aboveAverage="0" equalAverage="0" bottom="0" percent="0" rank="0" text="" dxfId="40">
      <formula>BG116=1</formula>
    </cfRule>
  </conditionalFormatting>
  <conditionalFormatting sqref="BH45">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3.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57" min="57" style="177" width="6.48"/>
    <col collapsed="false" customWidth="true" hidden="false" outlineLevel="0" max="58" min="58" style="177" width="5.66"/>
    <col collapsed="false" customWidth="true" hidden="false" outlineLevel="0" max="60" min="59" style="177" width="20.28"/>
    <col collapsed="false" customWidth="true" hidden="false" outlineLevel="0" max="62" min="61" style="177" width="6.48"/>
    <col collapsed="false" customWidth="true" hidden="false" outlineLevel="0" max="63" min="63" style="177" width="5.66"/>
    <col collapsed="false" customWidth="true" hidden="false" outlineLevel="0" max="64" min="64" style="177" width="20.28"/>
    <col collapsed="false" customWidth="true" hidden="false" outlineLevel="0" max="65" min="65" style="177" width="6.6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77"/>
      <c r="BF10" s="177"/>
      <c r="BG10" s="177"/>
      <c r="BH10" s="177"/>
      <c r="BI10" s="177"/>
      <c r="BJ10" s="177"/>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Calendar!$A$68</f>
        <v>12</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Calendar!$A$69</f>
        <v>June</v>
      </c>
      <c r="N22" s="459" t="n">
        <f aca="false">Calendar!$B$69</f>
        <v>0</v>
      </c>
      <c r="O22" s="459" t="n">
        <f aca="false">Calendar!$C$69</f>
        <v>0</v>
      </c>
      <c r="P22" s="459" t="n">
        <f aca="false">Calendar!$D$69</f>
        <v>0</v>
      </c>
      <c r="Q22" s="459" t="n">
        <f aca="false">Calendar!$E$69</f>
        <v>0</v>
      </c>
      <c r="R22" s="459" t="n">
        <f aca="false">Calendar!$F$69</f>
        <v>0</v>
      </c>
      <c r="S22" s="459" t="n">
        <f aca="false">Calendar!$G$69</f>
        <v>0</v>
      </c>
      <c r="T22" s="35" t="n">
        <f aca="false">Calendar!$H$69</f>
        <v>2019</v>
      </c>
      <c r="U22" s="459" t="n">
        <f aca="false">Calendar!$I$69</f>
        <v>0</v>
      </c>
      <c r="V22" s="459" t="n">
        <f aca="false">Calendar!$J$69</f>
        <v>0</v>
      </c>
      <c r="W22" s="459" t="n">
        <f aca="false">Calendar!$K$69</f>
        <v>0</v>
      </c>
      <c r="X22" s="459" t="n">
        <f aca="false">Calendar!$L$69</f>
        <v>0</v>
      </c>
      <c r="Y22" s="459" t="n">
        <f aca="false">Calendar!$M$69</f>
        <v>0</v>
      </c>
      <c r="Z22" s="459" t="n">
        <f aca="false">Calendar!$N$69</f>
        <v>0</v>
      </c>
      <c r="AA22" s="459" t="n">
        <f aca="false">Calendar!$O$69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Calendar!$A$70</f>
        <v>2</v>
      </c>
      <c r="N23" s="37" t="n">
        <f aca="false">Calendar!$B$70</f>
        <v>3</v>
      </c>
      <c r="O23" s="37" t="n">
        <f aca="false">Calendar!$C$70</f>
        <v>4</v>
      </c>
      <c r="P23" s="37" t="n">
        <f aca="false">Calendar!$D$70</f>
        <v>5</v>
      </c>
      <c r="Q23" s="37" t="n">
        <f aca="false">Calendar!$E$70</f>
        <v>6</v>
      </c>
      <c r="R23" s="37" t="n">
        <f aca="false">Calendar!$F$70</f>
        <v>7</v>
      </c>
      <c r="S23" s="37" t="n">
        <f aca="false">Calendar!$G$70</f>
        <v>8</v>
      </c>
      <c r="T23" s="49"/>
      <c r="U23" s="37" t="n">
        <f aca="false">Calendar!$I$70</f>
        <v>9</v>
      </c>
      <c r="V23" s="37" t="n">
        <f aca="false">Calendar!$J$70</f>
        <v>10</v>
      </c>
      <c r="W23" s="37" t="n">
        <f aca="false">Calendar!$K$70</f>
        <v>11</v>
      </c>
      <c r="X23" s="37" t="n">
        <f aca="false">Calendar!$L$70</f>
        <v>12</v>
      </c>
      <c r="Y23" s="37" t="n">
        <f aca="false">Calendar!$M$70</f>
        <v>13</v>
      </c>
      <c r="Z23" s="37" t="n">
        <f aca="false">Calendar!$N$70</f>
        <v>14</v>
      </c>
      <c r="AA23" s="37" t="n">
        <f aca="false">Calendar!$O$70</f>
        <v>15</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U65" s="434"/>
      <c r="AV65" s="882"/>
      <c r="AW65" s="882"/>
      <c r="AX65" s="882"/>
      <c r="AY65" s="882"/>
      <c r="AZ65" s="882"/>
      <c r="BA65" s="882"/>
      <c r="BB65" s="882"/>
      <c r="BC65" s="882"/>
      <c r="BD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U77" s="434"/>
      <c r="AV77" s="882"/>
      <c r="AW77" s="882"/>
      <c r="AX77" s="882"/>
      <c r="AY77" s="882"/>
      <c r="AZ77" s="882"/>
      <c r="BA77" s="882"/>
      <c r="BB77" s="882"/>
      <c r="BC77" s="882"/>
      <c r="BD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U102" s="434"/>
      <c r="AV102" s="882"/>
      <c r="AW102" s="882"/>
      <c r="AX102" s="882"/>
      <c r="AY102" s="882"/>
      <c r="AZ102" s="882"/>
      <c r="BA102" s="882"/>
      <c r="BB102" s="882"/>
      <c r="BC102" s="882"/>
      <c r="BD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12</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June</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v>
      </c>
      <c r="N109" s="37" t="n">
        <f aca="false">N23</f>
        <v>3</v>
      </c>
      <c r="O109" s="37" t="n">
        <f aca="false">O23</f>
        <v>4</v>
      </c>
      <c r="P109" s="37" t="n">
        <f aca="false">P23</f>
        <v>5</v>
      </c>
      <c r="Q109" s="37" t="n">
        <f aca="false">Q23</f>
        <v>6</v>
      </c>
      <c r="R109" s="37" t="n">
        <f aca="false">R23</f>
        <v>7</v>
      </c>
      <c r="S109" s="37" t="n">
        <f aca="false">S23</f>
        <v>8</v>
      </c>
      <c r="T109" s="0"/>
      <c r="U109" s="37" t="n">
        <f aca="false">U23</f>
        <v>9</v>
      </c>
      <c r="V109" s="37" t="n">
        <f aca="false">V23</f>
        <v>10</v>
      </c>
      <c r="W109" s="37" t="n">
        <f aca="false">W23</f>
        <v>11</v>
      </c>
      <c r="X109" s="37" t="n">
        <f aca="false">X23</f>
        <v>12</v>
      </c>
      <c r="Y109" s="37" t="n">
        <f aca="false">Y23</f>
        <v>13</v>
      </c>
      <c r="Z109" s="37" t="n">
        <f aca="false">Z23</f>
        <v>14</v>
      </c>
      <c r="AA109" s="37" t="n">
        <f aca="false">AA23</f>
        <v>15</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357"/>
      <c r="U111" s="69"/>
      <c r="V111" s="69"/>
      <c r="W111" s="69"/>
      <c r="X111" s="69"/>
      <c r="Y111" s="69"/>
      <c r="Z111" s="69"/>
      <c r="AA111" s="69"/>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N105:S105 U105:AA105 M78:S78 U78:AA78 M80:S80 U80:AA80 M84:S84 U84:AA84 M86:S86 U86:AA86 M88:S88 U88:AA88 M90:S90 U90:AA90 M92:S92 U92:AA92 M96:S96 U96:AA96 M98:S98 U98:AA98 M100:S100 U100:AA100 M82:S82 U82:AA82 M94:S94 U94:AA94">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05">
    <cfRule type="expression" priority="23" aboveAverage="0" equalAverage="0" bottom="0" percent="0" rank="0" text="" dxfId="11">
      <formula>(OR(M116="H",M116="S",M116="V"))</formula>
    </cfRule>
    <cfRule type="expression" priority="24" aboveAverage="0" equalAverage="0" bottom="0" percent="0" rank="0" text="" dxfId="12">
      <formula>M116&gt;0</formula>
    </cfRule>
  </conditionalFormatting>
  <conditionalFormatting sqref="M110:R110 U110:Z110">
    <cfRule type="expression" priority="25" aboveAverage="0" equalAverage="0" bottom="0" percent="0" rank="0" text="" dxfId="5">
      <formula>'Master Pay Period 3'!M115&lt;'Master Pay Period 3'!M115</formula>
    </cfRule>
    <cfRule type="expression" priority="26" aboveAverage="0" equalAverage="0" bottom="0" percent="0" rank="0" text="" dxfId="6">
      <formula>'Master Pay Period 3'!M115&gt;'Master Pay Period 3'!M115</formula>
    </cfRule>
  </conditionalFormatting>
  <conditionalFormatting sqref="S110 AA110">
    <cfRule type="expression" priority="27" aboveAverage="0" equalAverage="0" bottom="0" percent="0" rank="0" text="" dxfId="5">
      <formula>'Master Pay Period 3'!S115&lt;'Master Pay Period 3'!S115</formula>
    </cfRule>
    <cfRule type="expression" priority="28" aboveAverage="0" equalAverage="0" bottom="0" percent="0" rank="0" text="" dxfId="6">
      <formula>'Master Pay Period 3'!S115&gt;'Master Pay Period 3'!S115</formula>
    </cfRule>
  </conditionalFormatting>
  <conditionalFormatting sqref="T27 AC40:AD40">
    <cfRule type="cellIs" priority="29" operator="equal" aboveAverage="0" equalAverage="0" bottom="0" percent="0" rank="0" text="" dxfId="60">
      <formula>1</formula>
    </cfRule>
    <cfRule type="cellIs" priority="30" operator="equal" aboveAverage="0" equalAverage="0" bottom="0" percent="0" rank="0" text="" dxfId="61">
      <formula>"V"</formula>
    </cfRule>
    <cfRule type="cellIs" priority="31" operator="equal" aboveAverage="0" equalAverage="0" bottom="0" percent="0" rank="0" text="" dxfId="62">
      <formula>"H"</formula>
    </cfRule>
  </conditionalFormatting>
  <conditionalFormatting sqref="U28:AA28 U31:AA31 U70:AA70 U62:AA62 U65:AA65 U77:AA77">
    <cfRule type="cellIs" priority="32" operator="equal" aboveAverage="0" equalAverage="0" bottom="0" percent="0" rank="0" text="" dxfId="8">
      <formula>1</formula>
    </cfRule>
  </conditionalFormatting>
  <conditionalFormatting sqref="Y40">
    <cfRule type="expression" priority="33" aboveAverage="0" equalAverage="0" bottom="0" percent="0" rank="0" text="" dxfId="0">
      <formula>(OR(Y51="H",Y51="S",Y51="V"))</formula>
    </cfRule>
    <cfRule type="expression" priority="34" aboveAverage="0" equalAverage="0" bottom="0" percent="0" rank="0" text="" dxfId="1">
      <formula>Y51&gt;0</formula>
    </cfRule>
  </conditionalFormatting>
  <conditionalFormatting sqref="AC36:AD36">
    <cfRule type="expression" priority="35" aboveAverage="0" equalAverage="0" bottom="0" percent="0" rank="0" text="" dxfId="5">
      <formula>AN37=1</formula>
    </cfRule>
    <cfRule type="expression" priority="36" aboveAverage="0" equalAverage="0" bottom="0" percent="0" rank="0" text="" dxfId="6">
      <formula>AN37=1</formula>
    </cfRule>
  </conditionalFormatting>
  <conditionalFormatting sqref="AC42">
    <cfRule type="expression" priority="37" aboveAverage="0" equalAverage="0" bottom="0" percent="0" rank="0" text="" dxfId="7">
      <formula>N43=1</formula>
    </cfRule>
  </conditionalFormatting>
  <conditionalFormatting sqref="AC44">
    <cfRule type="expression" priority="38" aboveAverage="0" equalAverage="0" bottom="0" percent="0" rank="0" text="" dxfId="8">
      <formula>N45=1</formula>
    </cfRule>
  </conditionalFormatting>
  <conditionalFormatting sqref="AC46:AD46 AC48:AD48 AC50:AD50 AC52:AD52 AC54:AD54 AC56:AD56 AC58:AD58 AC60:AD60 AC62:AD62 AC66:AD66 AC68:AD68">
    <cfRule type="expression" priority="39" aboveAverage="0" equalAverage="0" bottom="0" percent="0" rank="0" text="" dxfId="9">
      <formula>AQ69=1</formula>
    </cfRule>
  </conditionalFormatting>
  <conditionalFormatting sqref="AC63:AD63 AC65:AD65">
    <cfRule type="cellIs" priority="40" operator="equal" aboveAverage="0" equalAverage="0" bottom="0" percent="0" rank="0" text="" dxfId="10">
      <formula>1</formula>
    </cfRule>
    <cfRule type="cellIs" priority="41" operator="equal" aboveAverage="0" equalAverage="0" bottom="0" percent="0" rank="0" text="" dxfId="11">
      <formula>"V"</formula>
    </cfRule>
    <cfRule type="cellIs" priority="42" operator="equal" aboveAverage="0" equalAverage="0" bottom="0" percent="0" rank="0" text="" dxfId="12">
      <formula>"H"</formula>
    </cfRule>
  </conditionalFormatting>
  <conditionalFormatting sqref="AC70:AD70">
    <cfRule type="expression" priority="43" aboveAverage="0" equalAverage="0" bottom="0" percent="0" rank="0" text="" dxfId="13">
      <formula>M71=1</formula>
    </cfRule>
  </conditionalFormatting>
  <conditionalFormatting sqref="AC71 AC77:AD77 AC82:AD82 AC84:AD84 AC86:AD86 AC103:AD103 AD107 AC111:AD111 AD105">
    <cfRule type="cellIs" priority="44" operator="equal" aboveAverage="0" equalAverage="0" bottom="0" percent="0" rank="0" text="" dxfId="14">
      <formula>1</formula>
    </cfRule>
    <cfRule type="cellIs" priority="45" operator="equal" aboveAverage="0" equalAverage="0" bottom="0" percent="0" rank="0" text="" dxfId="15">
      <formula>"V"</formula>
    </cfRule>
    <cfRule type="cellIs" priority="46" operator="equal" aboveAverage="0" equalAverage="0" bottom="0" percent="0" rank="0" text="" dxfId="16">
      <formula>"H"</formula>
    </cfRule>
  </conditionalFormatting>
  <conditionalFormatting sqref="AC73:AD73 AC78:AD78">
    <cfRule type="expression" priority="47"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8" aboveAverage="0" equalAverage="0" bottom="0" percent="0" rank="0" text="" dxfId="18">
      <formula>AQ116=1</formula>
    </cfRule>
  </conditionalFormatting>
  <conditionalFormatting sqref="AC109:AD109 AC105">
    <cfRule type="cellIs" priority="49" operator="equal" aboveAverage="0" equalAverage="0" bottom="0" percent="0" rank="0" text="" dxfId="19">
      <formula>1</formula>
    </cfRule>
    <cfRule type="cellIs" priority="50" operator="equal" aboveAverage="0" equalAverage="0" bottom="0" percent="0" rank="0" text="" dxfId="20">
      <formula>"V"</formula>
    </cfRule>
    <cfRule type="cellIs" priority="51" operator="equal" aboveAverage="0" equalAverage="0" bottom="0" percent="0" rank="0" text="" dxfId="21">
      <formula>"H"</formula>
    </cfRule>
  </conditionalFormatting>
  <conditionalFormatting sqref="AC107 AC114:AD114 AC116:AD116">
    <cfRule type="cellIs" priority="52" operator="equal" aboveAverage="0" equalAverage="0" bottom="0" percent="0" rank="0" text="" dxfId="22">
      <formula>1</formula>
    </cfRule>
    <cfRule type="cellIs" priority="53" operator="equal" aboveAverage="0" equalAverage="0" bottom="0" percent="0" rank="0" text="" dxfId="23">
      <formula>"V"</formula>
    </cfRule>
    <cfRule type="cellIs" priority="54" operator="equal" aboveAverage="0" equalAverage="0" bottom="0" percent="0" rank="0" text="" dxfId="24">
      <formula>"H"</formula>
    </cfRule>
  </conditionalFormatting>
  <conditionalFormatting sqref="AD42">
    <cfRule type="expression" priority="55" aboveAverage="0" equalAverage="0" bottom="0" percent="0" rank="0" text="" dxfId="25">
      <formula>M42=1</formula>
    </cfRule>
    <cfRule type="cellIs" priority="56" operator="equal" aboveAverage="0" equalAverage="0" bottom="0" percent="0" rank="0" text="" dxfId="26">
      <formula>"V"</formula>
    </cfRule>
    <cfRule type="cellIs" priority="57" operator="equal" aboveAverage="0" equalAverage="0" bottom="0" percent="0" rank="0" text="" dxfId="27">
      <formula>"H"</formula>
    </cfRule>
  </conditionalFormatting>
  <conditionalFormatting sqref="AD44">
    <cfRule type="expression" priority="58" aboveAverage="0" equalAverage="0" bottom="0" percent="0" rank="0" text="" dxfId="28">
      <formula>M45=1</formula>
    </cfRule>
  </conditionalFormatting>
  <conditionalFormatting sqref="AD71">
    <cfRule type="cellIs" priority="59" operator="equal" aboveAverage="0" equalAverage="0" bottom="0" percent="0" rank="0" text="" dxfId="29">
      <formula>1</formula>
    </cfRule>
    <cfRule type="cellIs" priority="60" operator="equal" aboveAverage="0" equalAverage="0" bottom="0" percent="0" rank="0" text="" dxfId="30">
      <formula>"V"</formula>
    </cfRule>
    <cfRule type="cellIs" priority="61"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4.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862" width="20.28"/>
    <col collapsed="false" customWidth="true" hidden="false" outlineLevel="0" max="65" min="65" style="862" width="6.09"/>
    <col collapsed="false" customWidth="true" hidden="false" outlineLevel="0" max="66" min="66" style="862" width="8.72"/>
    <col collapsed="false" customWidth="true" hidden="false" outlineLevel="0" max="67" min="67" style="862" width="8.4"/>
    <col collapsed="false" customWidth="true" hidden="false" outlineLevel="0" max="68" min="68" style="862" width="6.21"/>
    <col collapsed="false" customWidth="true" hidden="false" outlineLevel="0" max="69" min="69" style="862" width="7.75"/>
    <col collapsed="false" customWidth="true" hidden="false" outlineLevel="0" max="70" min="70" style="862" width="8.48"/>
    <col collapsed="false" customWidth="true" hidden="false" outlineLevel="0" max="71" min="71" style="862" width="11.23"/>
    <col collapsed="false" customWidth="true" hidden="false" outlineLevel="0" max="72" min="72" style="862" width="6.21"/>
    <col collapsed="false" customWidth="true" hidden="false" outlineLevel="0" max="73" min="73" style="862" width="10.68"/>
    <col collapsed="false" customWidth="true" hidden="false" outlineLevel="0" max="74" min="74" style="862" width="7.4"/>
    <col collapsed="false" customWidth="true" hidden="false" outlineLevel="0" max="75" min="75" style="862" width="6.15"/>
    <col collapsed="false" customWidth="true" hidden="false" outlineLevel="0" max="76" min="76" style="862" width="9.01"/>
    <col collapsed="false" customWidth="true" hidden="false" outlineLevel="0" max="77" min="77" style="862" width="8.58"/>
    <col collapsed="false" customWidth="true" hidden="false" outlineLevel="0" max="78" min="78" style="862" width="9.98"/>
    <col collapsed="false" customWidth="true" hidden="false" outlineLevel="0" max="79" min="79" style="862" width="8.67"/>
    <col collapsed="false" customWidth="true" hidden="false" outlineLevel="0" max="80" min="80" style="862" width="6.19"/>
    <col collapsed="false" customWidth="true" hidden="false" outlineLevel="0" max="81" min="81" style="863" width="8.54"/>
    <col collapsed="false" customWidth="true" hidden="false" outlineLevel="0" max="82" min="82" style="863" width="8.94"/>
    <col collapsed="false" customWidth="true" hidden="false" outlineLevel="0" max="83" min="83" style="863" width="7.95"/>
    <col collapsed="false" customWidth="true" hidden="false" outlineLevel="0" max="84" min="84" style="863" width="8.85"/>
    <col collapsed="false" customWidth="true" hidden="false" outlineLevel="0" max="85" min="85" style="863" width="10.14"/>
    <col collapsed="false" customWidth="true" hidden="false" outlineLevel="0" max="86" min="86" style="863" width="10.08"/>
    <col collapsed="false" customWidth="true" hidden="false" outlineLevel="0" max="87" min="87" style="863" width="9.06"/>
    <col collapsed="false" customWidth="true" hidden="false" outlineLevel="0" max="88" min="88" style="863" width="9.38"/>
    <col collapsed="false" customWidth="true" hidden="false" outlineLevel="0" max="89" min="89" style="863" width="7.42"/>
    <col collapsed="false" customWidth="true" hidden="false" outlineLevel="0" max="90" min="90" style="862" width="6.48"/>
    <col collapsed="false" customWidth="true" hidden="false" outlineLevel="0" max="91" min="91" style="862" width="5.66"/>
    <col collapsed="false" customWidth="true" hidden="false" outlineLevel="0" max="92" min="92" style="862" width="20.28"/>
    <col collapsed="false" customWidth="true" hidden="false" outlineLevel="0" max="93" min="93" style="862" width="6.09"/>
    <col collapsed="false" customWidth="true" hidden="false" outlineLevel="0" max="94" min="94" style="862" width="8.72"/>
    <col collapsed="false" customWidth="true" hidden="false" outlineLevel="0" max="95" min="95" style="862"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A1" s="173"/>
      <c r="AE1" s="433"/>
      <c r="AI1" s="865"/>
      <c r="BH1" s="171"/>
      <c r="BK1" s="862"/>
    </row>
    <row r="2" customFormat="false" ht="16.1"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H2" s="171"/>
      <c r="BK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H3" s="171"/>
      <c r="BK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H4" s="171"/>
      <c r="BK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H5" s="171"/>
      <c r="BK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431"/>
      <c r="AV6" s="861"/>
      <c r="AW6" s="861"/>
      <c r="AX6" s="861"/>
      <c r="AY6" s="861"/>
      <c r="AZ6" s="861"/>
      <c r="BA6" s="861"/>
      <c r="BB6" s="861"/>
      <c r="BC6" s="861"/>
      <c r="BD6" s="171"/>
      <c r="BE6" s="165"/>
      <c r="BF6" s="165"/>
      <c r="BG6" s="165"/>
      <c r="BH6" s="171"/>
      <c r="BI6" s="165"/>
      <c r="BJ6" s="165"/>
      <c r="BK6" s="862"/>
      <c r="BL6" s="862"/>
      <c r="BM6" s="862"/>
      <c r="BN6" s="862"/>
      <c r="BO6" s="862"/>
      <c r="BP6" s="862"/>
      <c r="BQ6" s="862"/>
      <c r="BR6" s="862"/>
      <c r="BS6" s="862"/>
      <c r="BT6" s="862"/>
      <c r="BU6" s="862"/>
      <c r="BV6" s="862"/>
      <c r="BW6" s="862"/>
      <c r="BX6" s="862"/>
      <c r="BY6" s="862"/>
      <c r="BZ6" s="862"/>
      <c r="CA6" s="862"/>
      <c r="CB6" s="862"/>
      <c r="CC6" s="863"/>
      <c r="CD6" s="863"/>
      <c r="CE6" s="863"/>
      <c r="CF6" s="863"/>
      <c r="CG6" s="863"/>
      <c r="CH6" s="863"/>
      <c r="CI6" s="863"/>
      <c r="CJ6" s="863"/>
      <c r="CK6" s="863"/>
      <c r="CL6" s="862"/>
      <c r="CM6" s="862"/>
      <c r="CN6" s="862"/>
      <c r="CO6" s="862"/>
      <c r="CP6" s="862"/>
      <c r="CQ6" s="862"/>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862"/>
      <c r="BL7" s="862"/>
      <c r="BM7" s="862"/>
      <c r="BN7" s="862"/>
      <c r="BO7" s="862"/>
      <c r="BP7" s="862"/>
      <c r="BQ7" s="862"/>
      <c r="BR7" s="862"/>
      <c r="BS7" s="862"/>
      <c r="BT7" s="862"/>
      <c r="BU7" s="862"/>
      <c r="BV7" s="862"/>
      <c r="BW7" s="862"/>
      <c r="BX7" s="862"/>
      <c r="BY7" s="862"/>
      <c r="BZ7" s="862"/>
      <c r="CA7" s="862"/>
      <c r="CB7" s="862"/>
      <c r="CC7" s="863"/>
      <c r="CD7" s="863"/>
      <c r="CE7" s="863"/>
      <c r="CF7" s="863"/>
      <c r="CG7" s="863"/>
      <c r="CH7" s="863"/>
      <c r="CI7" s="863"/>
      <c r="CJ7" s="863"/>
      <c r="CK7" s="863"/>
      <c r="CL7" s="862"/>
      <c r="CM7" s="862"/>
      <c r="CN7" s="862"/>
      <c r="CO7" s="862"/>
      <c r="CP7" s="862"/>
      <c r="CQ7" s="862"/>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862"/>
      <c r="BL9" s="862"/>
      <c r="BM9" s="862"/>
      <c r="BN9" s="862"/>
      <c r="BO9" s="862"/>
      <c r="BP9" s="862"/>
      <c r="BQ9" s="862"/>
      <c r="BR9" s="862"/>
      <c r="BS9" s="862"/>
      <c r="BT9" s="862"/>
      <c r="BU9" s="862"/>
      <c r="BV9" s="862"/>
      <c r="BW9" s="862"/>
      <c r="BX9" s="862"/>
      <c r="BY9" s="862"/>
      <c r="BZ9" s="862"/>
      <c r="CA9" s="862"/>
      <c r="CB9" s="862"/>
      <c r="CC9" s="863"/>
      <c r="CD9" s="863"/>
      <c r="CE9" s="863"/>
      <c r="CF9" s="863"/>
      <c r="CG9" s="863"/>
      <c r="CH9" s="863"/>
      <c r="CI9" s="863"/>
      <c r="CJ9" s="863"/>
      <c r="CK9" s="863"/>
      <c r="CL9" s="862"/>
      <c r="CM9" s="862"/>
      <c r="CN9" s="862"/>
      <c r="CO9" s="862"/>
      <c r="CP9" s="862"/>
      <c r="CQ9" s="862"/>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862"/>
      <c r="BL10" s="862"/>
      <c r="BM10" s="862"/>
      <c r="BN10" s="862"/>
      <c r="BO10" s="862"/>
      <c r="BP10" s="862"/>
      <c r="BQ10" s="862"/>
      <c r="BR10" s="862"/>
      <c r="BS10" s="862"/>
      <c r="BT10" s="862"/>
      <c r="BU10" s="862"/>
      <c r="BV10" s="862"/>
      <c r="BW10" s="862"/>
      <c r="BX10" s="862"/>
      <c r="BY10" s="862"/>
      <c r="BZ10" s="862"/>
      <c r="CA10" s="862"/>
      <c r="CB10" s="862"/>
      <c r="CC10" s="863"/>
      <c r="CD10" s="863"/>
      <c r="CE10" s="863"/>
      <c r="CF10" s="863"/>
      <c r="CG10" s="863"/>
      <c r="CH10" s="863"/>
      <c r="CI10" s="863"/>
      <c r="CJ10" s="863"/>
      <c r="CK10" s="863"/>
      <c r="CL10" s="862"/>
      <c r="CM10" s="862"/>
      <c r="CN10" s="862"/>
      <c r="CO10" s="862"/>
      <c r="CP10" s="862"/>
      <c r="CQ10" s="862"/>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862"/>
      <c r="BL11" s="862"/>
      <c r="BM11" s="862"/>
      <c r="BN11" s="862"/>
      <c r="BO11" s="862"/>
      <c r="BP11" s="862"/>
      <c r="BQ11" s="862"/>
      <c r="BR11" s="862"/>
      <c r="BS11" s="862"/>
      <c r="BT11" s="862"/>
      <c r="BU11" s="862"/>
      <c r="BV11" s="862"/>
      <c r="BW11" s="862"/>
      <c r="BX11" s="862"/>
      <c r="BY11" s="862"/>
      <c r="BZ11" s="862"/>
      <c r="CA11" s="862"/>
      <c r="CB11" s="862"/>
      <c r="CC11" s="863"/>
      <c r="CD11" s="863"/>
      <c r="CE11" s="863"/>
      <c r="CF11" s="863"/>
      <c r="CG11" s="863"/>
      <c r="CH11" s="863"/>
      <c r="CI11" s="863"/>
      <c r="CJ11" s="863"/>
      <c r="CK11" s="863"/>
      <c r="CL11" s="862"/>
      <c r="CM11" s="862"/>
      <c r="CN11" s="862"/>
      <c r="CO11" s="862"/>
      <c r="CP11" s="862"/>
      <c r="CQ11" s="862"/>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862"/>
      <c r="BL12" s="862"/>
      <c r="BM12" s="862"/>
      <c r="BN12" s="862"/>
      <c r="BO12" s="862"/>
      <c r="BP12" s="862"/>
      <c r="BQ12" s="862"/>
      <c r="BR12" s="862"/>
      <c r="BS12" s="862"/>
      <c r="BT12" s="862"/>
      <c r="BU12" s="862"/>
      <c r="BV12" s="862"/>
      <c r="BW12" s="862"/>
      <c r="BX12" s="862"/>
      <c r="BY12" s="862"/>
      <c r="BZ12" s="862"/>
      <c r="CA12" s="862"/>
      <c r="CB12" s="862"/>
      <c r="CC12" s="863"/>
      <c r="CD12" s="863"/>
      <c r="CE12" s="863"/>
      <c r="CF12" s="863"/>
      <c r="CG12" s="863"/>
      <c r="CH12" s="863"/>
      <c r="CI12" s="863"/>
      <c r="CJ12" s="863"/>
      <c r="CK12" s="863"/>
      <c r="CL12" s="862"/>
      <c r="CM12" s="862"/>
      <c r="CN12" s="862"/>
      <c r="CO12" s="862"/>
      <c r="CP12" s="862"/>
      <c r="CQ12" s="862"/>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862"/>
      <c r="BL13" s="862"/>
      <c r="BM13" s="862"/>
      <c r="BN13" s="862"/>
      <c r="BO13" s="862"/>
      <c r="BP13" s="862"/>
      <c r="BQ13" s="862"/>
      <c r="BR13" s="862"/>
      <c r="BS13" s="862"/>
      <c r="BT13" s="862"/>
      <c r="BU13" s="862"/>
      <c r="BV13" s="862"/>
      <c r="BW13" s="862"/>
      <c r="BX13" s="862"/>
      <c r="BY13" s="862"/>
      <c r="BZ13" s="862"/>
      <c r="CA13" s="862"/>
      <c r="CB13" s="862"/>
      <c r="CC13" s="863"/>
      <c r="CD13" s="863"/>
      <c r="CE13" s="863"/>
      <c r="CF13" s="863"/>
      <c r="CG13" s="863"/>
      <c r="CH13" s="863"/>
      <c r="CI13" s="863"/>
      <c r="CJ13" s="863"/>
      <c r="CK13" s="863"/>
      <c r="CL13" s="862"/>
      <c r="CM13" s="862"/>
      <c r="CN13" s="862"/>
      <c r="CO13" s="862"/>
      <c r="CP13" s="862"/>
      <c r="CQ13" s="862"/>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862"/>
      <c r="BL14" s="862"/>
      <c r="BM14" s="862"/>
      <c r="BN14" s="862"/>
      <c r="BO14" s="862"/>
      <c r="BP14" s="862"/>
      <c r="BQ14" s="862"/>
      <c r="BR14" s="862"/>
      <c r="BS14" s="862"/>
      <c r="BT14" s="862"/>
      <c r="BU14" s="862"/>
      <c r="BV14" s="862"/>
      <c r="BW14" s="862"/>
      <c r="BX14" s="862"/>
      <c r="BY14" s="862"/>
      <c r="BZ14" s="862"/>
      <c r="CA14" s="862"/>
      <c r="CB14" s="862"/>
      <c r="CC14" s="863"/>
      <c r="CD14" s="863"/>
      <c r="CE14" s="863"/>
      <c r="CF14" s="863"/>
      <c r="CG14" s="863"/>
      <c r="CH14" s="863"/>
      <c r="CI14" s="863"/>
      <c r="CJ14" s="863"/>
      <c r="CK14" s="863"/>
      <c r="CL14" s="862"/>
      <c r="CM14" s="862"/>
      <c r="CN14" s="862"/>
      <c r="CO14" s="862"/>
      <c r="CP14" s="862"/>
      <c r="CQ14" s="862"/>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862"/>
      <c r="BL15" s="862"/>
      <c r="BM15" s="862"/>
      <c r="BN15" s="862"/>
      <c r="BO15" s="862"/>
      <c r="BP15" s="862"/>
      <c r="BQ15" s="862"/>
      <c r="BR15" s="862"/>
      <c r="BS15" s="862"/>
      <c r="BT15" s="862"/>
      <c r="BU15" s="862"/>
      <c r="BV15" s="862"/>
      <c r="BW15" s="862"/>
      <c r="BX15" s="862"/>
      <c r="BY15" s="862"/>
      <c r="BZ15" s="862"/>
      <c r="CA15" s="862"/>
      <c r="CB15" s="862"/>
      <c r="CC15" s="863"/>
      <c r="CD15" s="863"/>
      <c r="CE15" s="863"/>
      <c r="CF15" s="863"/>
      <c r="CG15" s="863"/>
      <c r="CH15" s="863"/>
      <c r="CI15" s="863"/>
      <c r="CJ15" s="863"/>
      <c r="CK15" s="863"/>
      <c r="CL15" s="862"/>
      <c r="CM15" s="862"/>
      <c r="CN15" s="862"/>
      <c r="CO15" s="862"/>
      <c r="CP15" s="862"/>
      <c r="CQ15" s="862"/>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862"/>
    </row>
    <row r="17" customFormat="false" ht="10.1" hidden="false" customHeight="true" outlineLevel="0" collapsed="false">
      <c r="A17" s="863"/>
      <c r="B17" s="866"/>
      <c r="C17" s="232"/>
      <c r="D17" s="0"/>
      <c r="E17" s="863"/>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862"/>
      <c r="DN17" s="61"/>
    </row>
    <row r="18" customFormat="false" ht="10.1" hidden="false" customHeight="true" outlineLevel="0" collapsed="false">
      <c r="A18" s="863"/>
      <c r="B18" s="866"/>
      <c r="C18" s="232"/>
      <c r="D18" s="0"/>
      <c r="E18" s="863"/>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9"/>
      <c r="BI18" s="61"/>
      <c r="BJ18" s="61"/>
      <c r="BK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Calendar!$A$74</f>
        <v>13</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E21" s="61"/>
      <c r="BF21" s="61"/>
      <c r="BG21" s="61"/>
      <c r="BH21" s="69"/>
      <c r="BI21" s="61"/>
      <c r="BJ21" s="61"/>
      <c r="BK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Calendar!$A$75</f>
        <v>June</v>
      </c>
      <c r="N22" s="459" t="n">
        <f aca="false">Calendar!$B$75</f>
        <v>0</v>
      </c>
      <c r="O22" s="459" t="n">
        <f aca="false">Calendar!$C$75</f>
        <v>0</v>
      </c>
      <c r="P22" s="459" t="n">
        <f aca="false">Calendar!$D$75</f>
        <v>0</v>
      </c>
      <c r="Q22" s="459" t="n">
        <f aca="false">Calendar!$E$75</f>
        <v>0</v>
      </c>
      <c r="R22" s="459" t="n">
        <f aca="false">Calendar!$F$75</f>
        <v>0</v>
      </c>
      <c r="S22" s="459" t="n">
        <f aca="false">Calendar!$G$75</f>
        <v>0</v>
      </c>
      <c r="T22" s="35" t="n">
        <f aca="false">Calendar!$H$75</f>
        <v>2019</v>
      </c>
      <c r="U22" s="459" t="n">
        <f aca="false">Calendar!$I$75</f>
        <v>0</v>
      </c>
      <c r="V22" s="459" t="n">
        <f aca="false">Calendar!$J$75</f>
        <v>0</v>
      </c>
      <c r="W22" s="459" t="n">
        <f aca="false">Calendar!$K$75</f>
        <v>0</v>
      </c>
      <c r="X22" s="459" t="n">
        <f aca="false">Calendar!$L$75</f>
        <v>0</v>
      </c>
      <c r="Y22" s="459" t="n">
        <f aca="false">Calendar!$M$75</f>
        <v>0</v>
      </c>
      <c r="Z22" s="459" t="n">
        <f aca="false">Calendar!$N$75</f>
        <v>0</v>
      </c>
      <c r="AA22" s="459" t="n">
        <f aca="false">Calendar!$O$75</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Calendar!$A$76</f>
        <v>16</v>
      </c>
      <c r="N23" s="37" t="n">
        <f aca="false">Calendar!$B$76</f>
        <v>17</v>
      </c>
      <c r="O23" s="37" t="n">
        <f aca="false">Calendar!$C$76</f>
        <v>18</v>
      </c>
      <c r="P23" s="37" t="n">
        <f aca="false">Calendar!$D$76</f>
        <v>19</v>
      </c>
      <c r="Q23" s="37" t="n">
        <f aca="false">Calendar!$E$76</f>
        <v>20</v>
      </c>
      <c r="R23" s="37" t="n">
        <f aca="false">Calendar!$F$76</f>
        <v>21</v>
      </c>
      <c r="S23" s="37" t="n">
        <f aca="false">Calendar!$G$76</f>
        <v>22</v>
      </c>
      <c r="T23" s="49"/>
      <c r="U23" s="37" t="n">
        <f aca="false">Calendar!$I$76</f>
        <v>23</v>
      </c>
      <c r="V23" s="37" t="n">
        <f aca="false">Calendar!$J$76</f>
        <v>24</v>
      </c>
      <c r="W23" s="37" t="n">
        <f aca="false">Calendar!$K$76</f>
        <v>25</v>
      </c>
      <c r="X23" s="37" t="n">
        <f aca="false">Calendar!$L$76</f>
        <v>26</v>
      </c>
      <c r="Y23" s="37" t="n">
        <f aca="false">Calendar!$M$76</f>
        <v>27</v>
      </c>
      <c r="Z23" s="37" t="n">
        <f aca="false">Calendar!$N$76</f>
        <v>28</v>
      </c>
      <c r="AA23" s="37" t="n">
        <f aca="false">Calendar!$O$76</f>
        <v>29</v>
      </c>
      <c r="AB23" s="461" t="s">
        <v>306</v>
      </c>
      <c r="AE23" s="437" t="s">
        <v>249</v>
      </c>
      <c r="AF23" s="437" t="s">
        <v>272</v>
      </c>
      <c r="AG23" s="437" t="s">
        <v>278</v>
      </c>
      <c r="AH23" s="437" t="s">
        <v>278</v>
      </c>
      <c r="AI23" s="437" t="s">
        <v>247</v>
      </c>
      <c r="AJ23" s="437" t="s">
        <v>278</v>
      </c>
      <c r="AK23" s="437" t="s">
        <v>275</v>
      </c>
      <c r="AL23" s="437" t="s">
        <v>253</v>
      </c>
      <c r="AM23" s="437" t="s">
        <v>245</v>
      </c>
      <c r="AN23" s="437" t="s">
        <v>279</v>
      </c>
      <c r="BK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862"/>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862"/>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862"/>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266"/>
      <c r="BJ31" s="266"/>
      <c r="BK31" s="862"/>
      <c r="DN31" s="265"/>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U32" s="865"/>
      <c r="AV32" s="872"/>
      <c r="AW32" s="872"/>
      <c r="AX32" s="872"/>
      <c r="AY32" s="872"/>
      <c r="AZ32" s="872"/>
      <c r="BA32" s="872"/>
      <c r="BB32" s="872"/>
      <c r="BC32" s="872"/>
      <c r="BD32" s="862"/>
      <c r="BE32" s="266"/>
      <c r="BF32" s="266"/>
      <c r="BG32" s="266"/>
      <c r="BH32" s="162"/>
      <c r="BI32" s="266"/>
      <c r="BJ32" s="266"/>
      <c r="BK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865"/>
      <c r="AV33" s="872"/>
      <c r="AW33" s="872"/>
      <c r="AX33" s="872"/>
      <c r="AY33" s="872"/>
      <c r="AZ33" s="872"/>
      <c r="BA33" s="872"/>
      <c r="BB33" s="872"/>
      <c r="BC33" s="872"/>
      <c r="BD33" s="862"/>
      <c r="BE33" s="293"/>
      <c r="BF33" s="293"/>
      <c r="BG33" s="293"/>
      <c r="BH33" s="162"/>
      <c r="BI33" s="293"/>
      <c r="BJ33" s="293"/>
      <c r="BK33" s="862"/>
      <c r="DN33" s="293"/>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U34" s="865"/>
      <c r="AV34" s="872"/>
      <c r="AW34" s="872"/>
      <c r="AX34" s="872"/>
      <c r="AY34" s="872"/>
      <c r="AZ34" s="872"/>
      <c r="BA34" s="872"/>
      <c r="BB34" s="872"/>
      <c r="BC34" s="872"/>
      <c r="BD34" s="862"/>
      <c r="BE34" s="293"/>
      <c r="BF34" s="293"/>
      <c r="BG34" s="293"/>
      <c r="BH34" s="162"/>
      <c r="BI34" s="293"/>
      <c r="BJ34" s="293"/>
      <c r="BK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865"/>
      <c r="AV35" s="872"/>
      <c r="AW35" s="872"/>
      <c r="AX35" s="872"/>
      <c r="AY35" s="872"/>
      <c r="AZ35" s="872"/>
      <c r="BA35" s="872"/>
      <c r="BB35" s="872"/>
      <c r="BC35" s="872"/>
      <c r="BD35" s="862"/>
      <c r="BE35" s="345"/>
      <c r="BF35" s="345"/>
      <c r="BG35" s="345"/>
      <c r="BH35" s="345"/>
      <c r="BI35" s="345"/>
      <c r="BJ35" s="345"/>
      <c r="BK35" s="862"/>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U36" s="865"/>
      <c r="AV36" s="872"/>
      <c r="AW36" s="872"/>
      <c r="AX36" s="872"/>
      <c r="AY36" s="872"/>
      <c r="AZ36" s="872"/>
      <c r="BA36" s="872"/>
      <c r="BB36" s="872"/>
      <c r="BC36" s="872"/>
      <c r="BD36" s="862"/>
      <c r="BE36" s="465"/>
      <c r="BF36" s="465"/>
      <c r="BG36" s="465"/>
      <c r="BH36" s="862"/>
      <c r="BI36" s="307"/>
      <c r="BJ36" s="307"/>
      <c r="BK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465"/>
      <c r="BF37" s="465"/>
      <c r="BG37" s="465"/>
      <c r="BH37" s="862"/>
      <c r="BI37" s="307"/>
      <c r="BJ37" s="307"/>
      <c r="BK37" s="862"/>
      <c r="BL37" s="862"/>
      <c r="BM37" s="862"/>
      <c r="BN37" s="862"/>
      <c r="BO37" s="862"/>
      <c r="BP37" s="862"/>
      <c r="BQ37" s="862"/>
      <c r="BR37" s="862"/>
      <c r="BS37" s="862"/>
      <c r="BT37" s="862"/>
      <c r="BU37" s="862"/>
      <c r="BV37" s="862"/>
      <c r="BW37" s="862"/>
      <c r="BX37" s="862"/>
      <c r="BY37" s="862"/>
      <c r="BZ37" s="862"/>
      <c r="CA37" s="862"/>
      <c r="CB37" s="862"/>
      <c r="CC37" s="863"/>
      <c r="CD37" s="863"/>
      <c r="CE37" s="863"/>
      <c r="CF37" s="863"/>
      <c r="CG37" s="863"/>
      <c r="CH37" s="863"/>
      <c r="CI37" s="863"/>
      <c r="CJ37" s="863"/>
      <c r="CK37" s="863"/>
      <c r="CL37" s="862"/>
      <c r="CM37" s="862"/>
      <c r="CN37" s="862"/>
      <c r="CO37" s="862"/>
      <c r="CP37" s="862"/>
      <c r="CQ37" s="862"/>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465"/>
      <c r="BF38" s="465"/>
      <c r="BG38" s="465"/>
      <c r="BH38" s="862"/>
      <c r="BI38" s="307"/>
      <c r="BJ38" s="307"/>
      <c r="BK38" s="862"/>
      <c r="BL38" s="862"/>
      <c r="BM38" s="862"/>
      <c r="BN38" s="862"/>
      <c r="BO38" s="862"/>
      <c r="BP38" s="862"/>
      <c r="BQ38" s="862"/>
      <c r="BR38" s="862"/>
      <c r="BS38" s="862"/>
      <c r="BT38" s="862"/>
      <c r="BU38" s="862"/>
      <c r="BV38" s="862"/>
      <c r="BW38" s="862"/>
      <c r="BX38" s="862"/>
      <c r="BY38" s="862"/>
      <c r="BZ38" s="862"/>
      <c r="CA38" s="862"/>
      <c r="CB38" s="862"/>
      <c r="CC38" s="863"/>
      <c r="CD38" s="863"/>
      <c r="CE38" s="863"/>
      <c r="CF38" s="863"/>
      <c r="CG38" s="863"/>
      <c r="CH38" s="863"/>
      <c r="CI38" s="863"/>
      <c r="CJ38" s="863"/>
      <c r="CK38" s="863"/>
      <c r="CL38" s="862"/>
      <c r="CM38" s="862"/>
      <c r="CN38" s="862"/>
      <c r="CO38" s="862"/>
      <c r="CP38" s="862"/>
      <c r="CQ38" s="862"/>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865"/>
      <c r="AV39" s="872"/>
      <c r="AW39" s="872"/>
      <c r="AX39" s="872"/>
      <c r="AY39" s="872"/>
      <c r="AZ39" s="872"/>
      <c r="BA39" s="872"/>
      <c r="BB39" s="872"/>
      <c r="BC39" s="872"/>
      <c r="BD39" s="862"/>
      <c r="BE39" s="465"/>
      <c r="BF39" s="465"/>
      <c r="BG39" s="465"/>
      <c r="BH39" s="862"/>
      <c r="BI39" s="307"/>
      <c r="BJ39" s="307"/>
      <c r="BK39" s="862"/>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465"/>
      <c r="BF40" s="465"/>
      <c r="BG40" s="465"/>
      <c r="BH40" s="862"/>
      <c r="BI40" s="307"/>
      <c r="BJ40" s="307"/>
      <c r="BK40" s="862"/>
      <c r="BL40" s="862"/>
      <c r="BM40" s="862"/>
      <c r="BN40" s="862"/>
      <c r="BO40" s="862"/>
      <c r="BP40" s="862"/>
      <c r="BQ40" s="862"/>
      <c r="BR40" s="862"/>
      <c r="BS40" s="862"/>
      <c r="BT40" s="862"/>
      <c r="BU40" s="862"/>
      <c r="BV40" s="862"/>
      <c r="BW40" s="862"/>
      <c r="BX40" s="862"/>
      <c r="BY40" s="862"/>
      <c r="BZ40" s="862"/>
      <c r="CA40" s="862"/>
      <c r="CB40" s="862"/>
      <c r="CC40" s="863"/>
      <c r="CD40" s="863"/>
      <c r="CE40" s="863"/>
      <c r="CF40" s="863"/>
      <c r="CG40" s="863"/>
      <c r="CH40" s="863"/>
      <c r="CI40" s="863"/>
      <c r="CJ40" s="863"/>
      <c r="CK40" s="863"/>
      <c r="CL40" s="862"/>
      <c r="CM40" s="862"/>
      <c r="CN40" s="862"/>
      <c r="CO40" s="862"/>
      <c r="CP40" s="862"/>
      <c r="CQ40" s="862"/>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465"/>
      <c r="BF41" s="465"/>
      <c r="BG41" s="465"/>
      <c r="BH41" s="862"/>
      <c r="BI41" s="307"/>
      <c r="BJ41" s="307"/>
      <c r="BK41" s="862"/>
      <c r="BL41" s="862"/>
      <c r="BM41" s="862"/>
      <c r="BN41" s="862"/>
      <c r="BO41" s="862"/>
      <c r="BP41" s="862"/>
      <c r="BQ41" s="862"/>
      <c r="BR41" s="862"/>
      <c r="BS41" s="862"/>
      <c r="BT41" s="862"/>
      <c r="BU41" s="862"/>
      <c r="BV41" s="862"/>
      <c r="BW41" s="862"/>
      <c r="BX41" s="862"/>
      <c r="BY41" s="862"/>
      <c r="BZ41" s="862"/>
      <c r="CA41" s="862"/>
      <c r="CB41" s="862"/>
      <c r="CC41" s="863"/>
      <c r="CD41" s="863"/>
      <c r="CE41" s="863"/>
      <c r="CF41" s="863"/>
      <c r="CG41" s="863"/>
      <c r="CH41" s="863"/>
      <c r="CI41" s="863"/>
      <c r="CJ41" s="863"/>
      <c r="CK41" s="863"/>
      <c r="CL41" s="862"/>
      <c r="CM41" s="862"/>
      <c r="CN41" s="862"/>
      <c r="CO41" s="862"/>
      <c r="CP41" s="862"/>
      <c r="CQ41" s="862"/>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U42" s="865"/>
      <c r="AV42" s="872"/>
      <c r="AW42" s="872"/>
      <c r="AX42" s="872"/>
      <c r="AY42" s="872"/>
      <c r="AZ42" s="872"/>
      <c r="BA42" s="872"/>
      <c r="BB42" s="872"/>
      <c r="BC42" s="872"/>
      <c r="BD42" s="862"/>
      <c r="BE42" s="289"/>
      <c r="BF42" s="289"/>
      <c r="BG42" s="289"/>
      <c r="BH42" s="862"/>
      <c r="BI42" s="307"/>
      <c r="BJ42" s="307"/>
      <c r="BK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289"/>
      <c r="BF43" s="289"/>
      <c r="BG43" s="289"/>
      <c r="BH43" s="862"/>
      <c r="BI43" s="307"/>
      <c r="BJ43" s="307"/>
      <c r="BK43" s="862"/>
      <c r="BL43" s="862"/>
      <c r="BM43" s="862"/>
      <c r="BN43" s="862"/>
      <c r="BO43" s="862"/>
      <c r="BP43" s="862"/>
      <c r="BQ43" s="862"/>
      <c r="BR43" s="862"/>
      <c r="BS43" s="862"/>
      <c r="BT43" s="862"/>
      <c r="BU43" s="862"/>
      <c r="BV43" s="862"/>
      <c r="BW43" s="862"/>
      <c r="BX43" s="862"/>
      <c r="BY43" s="862"/>
      <c r="BZ43" s="862"/>
      <c r="CA43" s="862"/>
      <c r="CB43" s="862"/>
      <c r="CC43" s="863"/>
      <c r="CD43" s="863"/>
      <c r="CE43" s="863"/>
      <c r="CF43" s="863"/>
      <c r="CG43" s="863"/>
      <c r="CH43" s="863"/>
      <c r="CI43" s="863"/>
      <c r="CJ43" s="863"/>
      <c r="CK43" s="863"/>
      <c r="CL43" s="862"/>
      <c r="CM43" s="862"/>
      <c r="CN43" s="862"/>
      <c r="CO43" s="862"/>
      <c r="CP43" s="862"/>
      <c r="CQ43" s="862"/>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U44" s="865"/>
      <c r="AV44" s="872"/>
      <c r="AW44" s="872"/>
      <c r="AX44" s="872"/>
      <c r="AY44" s="872"/>
      <c r="AZ44" s="872"/>
      <c r="BA44" s="872"/>
      <c r="BB44" s="872"/>
      <c r="BC44" s="872"/>
      <c r="BD44" s="862"/>
      <c r="BE44" s="289"/>
      <c r="BF44" s="289"/>
      <c r="BG44" s="289"/>
      <c r="BH44" s="862"/>
      <c r="BI44" s="307"/>
      <c r="BJ44" s="307"/>
      <c r="BK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865"/>
      <c r="AV45" s="872"/>
      <c r="AW45" s="872"/>
      <c r="AX45" s="872"/>
      <c r="AY45" s="872"/>
      <c r="AZ45" s="872"/>
      <c r="BA45" s="872"/>
      <c r="BB45" s="872"/>
      <c r="BC45" s="872"/>
      <c r="BD45" s="862"/>
      <c r="BE45" s="289"/>
      <c r="BF45" s="289"/>
      <c r="BG45" s="289"/>
      <c r="BH45" s="862"/>
      <c r="BI45" s="307"/>
      <c r="BJ45" s="307"/>
      <c r="BK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U46" s="865"/>
      <c r="AV46" s="872"/>
      <c r="AW46" s="872"/>
      <c r="AX46" s="872"/>
      <c r="AY46" s="872"/>
      <c r="AZ46" s="872"/>
      <c r="BA46" s="872"/>
      <c r="BB46" s="872"/>
      <c r="BC46" s="872"/>
      <c r="BD46" s="862"/>
      <c r="BE46" s="289"/>
      <c r="BF46" s="289"/>
      <c r="BG46" s="289"/>
      <c r="BH46" s="862"/>
      <c r="BI46" s="293"/>
      <c r="BJ46" s="293"/>
      <c r="BK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865"/>
      <c r="AV47" s="872"/>
      <c r="AW47" s="872"/>
      <c r="AX47" s="872"/>
      <c r="AY47" s="872"/>
      <c r="AZ47" s="872"/>
      <c r="BA47" s="872"/>
      <c r="BB47" s="872"/>
      <c r="BC47" s="872"/>
      <c r="BD47" s="862"/>
      <c r="BE47" s="289"/>
      <c r="BF47" s="289"/>
      <c r="BG47" s="289"/>
      <c r="BH47" s="862"/>
      <c r="BI47" s="293"/>
      <c r="BJ47" s="293"/>
      <c r="BK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U48" s="865"/>
      <c r="AV48" s="872"/>
      <c r="AW48" s="872"/>
      <c r="AX48" s="872"/>
      <c r="AY48" s="872"/>
      <c r="AZ48" s="872"/>
      <c r="BA48" s="872"/>
      <c r="BB48" s="872"/>
      <c r="BC48" s="872"/>
      <c r="BD48" s="862"/>
      <c r="BE48" s="289"/>
      <c r="BF48" s="289"/>
      <c r="BG48" s="289"/>
      <c r="BH48" s="862"/>
      <c r="BI48" s="293"/>
      <c r="BJ48" s="293"/>
      <c r="BK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865"/>
      <c r="AV49" s="872"/>
      <c r="AW49" s="872"/>
      <c r="AX49" s="872"/>
      <c r="AY49" s="872"/>
      <c r="AZ49" s="872"/>
      <c r="BA49" s="872"/>
      <c r="BB49" s="872"/>
      <c r="BC49" s="872"/>
      <c r="BD49" s="862"/>
      <c r="BE49" s="289"/>
      <c r="BF49" s="289"/>
      <c r="BG49" s="289"/>
      <c r="BH49" s="862"/>
      <c r="BI49" s="293"/>
      <c r="BJ49" s="293"/>
      <c r="BK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U50" s="865"/>
      <c r="AV50" s="872"/>
      <c r="AW50" s="872"/>
      <c r="AX50" s="872"/>
      <c r="AY50" s="872"/>
      <c r="AZ50" s="872"/>
      <c r="BA50" s="872"/>
      <c r="BB50" s="872"/>
      <c r="BC50" s="872"/>
      <c r="BD50" s="862"/>
      <c r="BE50" s="289"/>
      <c r="BF50" s="289"/>
      <c r="BG50" s="289"/>
      <c r="BH50" s="862"/>
      <c r="BI50" s="293"/>
      <c r="BJ50" s="293"/>
      <c r="BK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865"/>
      <c r="AV51" s="872"/>
      <c r="AW51" s="872"/>
      <c r="AX51" s="872"/>
      <c r="AY51" s="872"/>
      <c r="AZ51" s="872"/>
      <c r="BA51" s="872"/>
      <c r="BB51" s="872"/>
      <c r="BC51" s="872"/>
      <c r="BD51" s="862"/>
      <c r="BE51" s="289"/>
      <c r="BF51" s="289"/>
      <c r="BG51" s="289"/>
      <c r="BH51" s="862"/>
      <c r="BI51" s="293"/>
      <c r="BJ51" s="293"/>
      <c r="BK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U52" s="865"/>
      <c r="AV52" s="872"/>
      <c r="AW52" s="872"/>
      <c r="AX52" s="872"/>
      <c r="AY52" s="872"/>
      <c r="AZ52" s="872"/>
      <c r="BA52" s="872"/>
      <c r="BB52" s="872"/>
      <c r="BC52" s="872"/>
      <c r="BD52" s="862"/>
      <c r="BE52" s="289"/>
      <c r="BF52" s="289"/>
      <c r="BG52" s="289"/>
      <c r="BH52" s="862"/>
      <c r="BI52" s="293"/>
      <c r="BJ52" s="293"/>
      <c r="BK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865"/>
      <c r="AV53" s="872"/>
      <c r="AW53" s="872"/>
      <c r="AX53" s="872"/>
      <c r="AY53" s="872"/>
      <c r="AZ53" s="872"/>
      <c r="BA53" s="872"/>
      <c r="BB53" s="872"/>
      <c r="BC53" s="872"/>
      <c r="BD53" s="862"/>
      <c r="BE53" s="289"/>
      <c r="BF53" s="289"/>
      <c r="BG53" s="289"/>
      <c r="BH53" s="862"/>
      <c r="BI53" s="293"/>
      <c r="BJ53" s="293"/>
      <c r="BK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U54" s="865"/>
      <c r="AV54" s="872"/>
      <c r="AW54" s="872"/>
      <c r="AX54" s="872"/>
      <c r="AY54" s="872"/>
      <c r="AZ54" s="872"/>
      <c r="BA54" s="872"/>
      <c r="BB54" s="872"/>
      <c r="BC54" s="872"/>
      <c r="BD54" s="862"/>
      <c r="BE54" s="289"/>
      <c r="BF54" s="289"/>
      <c r="BG54" s="289"/>
      <c r="BH54" s="862"/>
      <c r="BI54" s="293"/>
      <c r="BJ54" s="293"/>
      <c r="BK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865"/>
      <c r="AV55" s="872"/>
      <c r="AW55" s="872"/>
      <c r="AX55" s="872"/>
      <c r="AY55" s="872"/>
      <c r="AZ55" s="872"/>
      <c r="BA55" s="872"/>
      <c r="BB55" s="872"/>
      <c r="BC55" s="872"/>
      <c r="BD55" s="862"/>
      <c r="BE55" s="289"/>
      <c r="BF55" s="289"/>
      <c r="BG55" s="289"/>
      <c r="BH55" s="862"/>
      <c r="BI55" s="293"/>
      <c r="BJ55" s="293"/>
      <c r="BK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U56" s="865"/>
      <c r="AV56" s="872"/>
      <c r="AW56" s="872"/>
      <c r="AX56" s="872"/>
      <c r="AY56" s="872"/>
      <c r="AZ56" s="872"/>
      <c r="BA56" s="872"/>
      <c r="BB56" s="872"/>
      <c r="BC56" s="872"/>
      <c r="BD56" s="862"/>
      <c r="BE56" s="289"/>
      <c r="BF56" s="289"/>
      <c r="BG56" s="289"/>
      <c r="BH56" s="862"/>
      <c r="BI56" s="293"/>
      <c r="BJ56" s="293"/>
      <c r="BK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865"/>
      <c r="AV57" s="872"/>
      <c r="AW57" s="872"/>
      <c r="AX57" s="872"/>
      <c r="AY57" s="872"/>
      <c r="AZ57" s="872"/>
      <c r="BA57" s="872"/>
      <c r="BB57" s="872"/>
      <c r="BC57" s="872"/>
      <c r="BD57" s="862"/>
      <c r="BE57" s="289"/>
      <c r="BF57" s="289"/>
      <c r="BG57" s="289"/>
      <c r="BH57" s="862"/>
      <c r="BI57" s="293"/>
      <c r="BJ57" s="293"/>
      <c r="BK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U58" s="865"/>
      <c r="AV58" s="872"/>
      <c r="AW58" s="872"/>
      <c r="AX58" s="872"/>
      <c r="AY58" s="872"/>
      <c r="AZ58" s="872"/>
      <c r="BA58" s="872"/>
      <c r="BB58" s="872"/>
      <c r="BC58" s="872"/>
      <c r="BD58" s="862"/>
      <c r="BE58" s="289"/>
      <c r="BF58" s="289"/>
      <c r="BG58" s="289"/>
      <c r="BH58" s="862"/>
      <c r="BI58" s="293"/>
      <c r="BJ58" s="293"/>
      <c r="BK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865"/>
      <c r="AV59" s="872"/>
      <c r="AW59" s="872"/>
      <c r="AX59" s="872"/>
      <c r="AY59" s="872"/>
      <c r="AZ59" s="872"/>
      <c r="BA59" s="872"/>
      <c r="BB59" s="872"/>
      <c r="BC59" s="872"/>
      <c r="BD59" s="862"/>
      <c r="BE59" s="289"/>
      <c r="BF59" s="289"/>
      <c r="BG59" s="289"/>
      <c r="BH59" s="862"/>
      <c r="BI59" s="293"/>
      <c r="BJ59" s="293"/>
      <c r="BK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865"/>
      <c r="AV60" s="872"/>
      <c r="AW60" s="872"/>
      <c r="AX60" s="872"/>
      <c r="AY60" s="872"/>
      <c r="AZ60" s="872"/>
      <c r="BA60" s="872"/>
      <c r="BB60" s="872"/>
      <c r="BC60" s="872"/>
      <c r="BD60" s="862"/>
      <c r="BE60" s="289"/>
      <c r="BF60" s="289"/>
      <c r="BG60" s="289"/>
      <c r="BH60" s="862"/>
      <c r="BI60" s="293"/>
      <c r="BJ60" s="293"/>
      <c r="BK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865"/>
      <c r="AV61" s="872"/>
      <c r="AW61" s="872"/>
      <c r="AX61" s="872"/>
      <c r="AY61" s="872"/>
      <c r="AZ61" s="872"/>
      <c r="BA61" s="872"/>
      <c r="BB61" s="872"/>
      <c r="BC61" s="872"/>
      <c r="BD61" s="862"/>
      <c r="BE61" s="289"/>
      <c r="BF61" s="289"/>
      <c r="BG61" s="289"/>
      <c r="BH61" s="862"/>
      <c r="BI61" s="293"/>
      <c r="BJ61" s="293"/>
      <c r="BK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865"/>
      <c r="AV62" s="872"/>
      <c r="AW62" s="872"/>
      <c r="AX62" s="872"/>
      <c r="AY62" s="872"/>
      <c r="AZ62" s="872"/>
      <c r="BA62" s="872"/>
      <c r="BB62" s="872"/>
      <c r="BC62" s="872"/>
      <c r="BD62" s="862"/>
      <c r="BE62" s="289"/>
      <c r="BF62" s="289"/>
      <c r="BG62" s="289"/>
      <c r="BH62" s="862"/>
      <c r="BI62" s="293"/>
      <c r="BJ62" s="293"/>
      <c r="BK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865"/>
      <c r="AV63" s="872"/>
      <c r="AW63" s="872"/>
      <c r="AX63" s="872"/>
      <c r="AY63" s="872"/>
      <c r="AZ63" s="872"/>
      <c r="BA63" s="872"/>
      <c r="BB63" s="872"/>
      <c r="BC63" s="872"/>
      <c r="BD63" s="862"/>
      <c r="BE63" s="289"/>
      <c r="BF63" s="289"/>
      <c r="BG63" s="289"/>
      <c r="BH63" s="862"/>
      <c r="BI63" s="293"/>
      <c r="BJ63" s="293"/>
      <c r="BK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865"/>
      <c r="AV64" s="872"/>
      <c r="AW64" s="872"/>
      <c r="AX64" s="872"/>
      <c r="AY64" s="872"/>
      <c r="AZ64" s="872"/>
      <c r="BA64" s="872"/>
      <c r="BB64" s="872"/>
      <c r="BC64" s="872"/>
      <c r="BD64" s="862"/>
      <c r="BE64" s="289"/>
      <c r="BF64" s="289"/>
      <c r="BG64" s="289"/>
      <c r="BH64" s="862"/>
      <c r="BI64" s="293"/>
      <c r="BJ64" s="293"/>
      <c r="BK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U65" s="865"/>
      <c r="AV65" s="872"/>
      <c r="AW65" s="872"/>
      <c r="AX65" s="872"/>
      <c r="AY65" s="872"/>
      <c r="AZ65" s="872"/>
      <c r="BA65" s="872"/>
      <c r="BB65" s="872"/>
      <c r="BC65" s="872"/>
      <c r="BD65" s="862"/>
      <c r="BE65" s="289"/>
      <c r="BF65" s="289"/>
      <c r="BG65" s="289"/>
      <c r="BH65" s="862"/>
      <c r="BI65" s="293"/>
      <c r="BJ65" s="293"/>
      <c r="BK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865"/>
      <c r="AV66" s="872"/>
      <c r="AW66" s="872"/>
      <c r="AX66" s="872"/>
      <c r="AY66" s="872"/>
      <c r="AZ66" s="872"/>
      <c r="BA66" s="872"/>
      <c r="BB66" s="872"/>
      <c r="BC66" s="872"/>
      <c r="BD66" s="862"/>
      <c r="BE66" s="289"/>
      <c r="BF66" s="289"/>
      <c r="BG66" s="289"/>
      <c r="BH66" s="862"/>
      <c r="BI66" s="293"/>
      <c r="BJ66" s="293"/>
      <c r="BK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865"/>
      <c r="AV67" s="872"/>
      <c r="AW67" s="872"/>
      <c r="AX67" s="872"/>
      <c r="AY67" s="872"/>
      <c r="AZ67" s="872"/>
      <c r="BA67" s="872"/>
      <c r="BB67" s="872"/>
      <c r="BC67" s="872"/>
      <c r="BD67" s="862"/>
      <c r="BE67" s="289"/>
      <c r="BF67" s="289"/>
      <c r="BG67" s="289"/>
      <c r="BH67" s="862"/>
      <c r="BI67" s="293"/>
      <c r="BJ67" s="293"/>
      <c r="BK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865"/>
      <c r="AV68" s="872"/>
      <c r="AW68" s="872"/>
      <c r="AX68" s="872"/>
      <c r="AY68" s="872"/>
      <c r="AZ68" s="872"/>
      <c r="BA68" s="872"/>
      <c r="BB68" s="872"/>
      <c r="BC68" s="872"/>
      <c r="BD68" s="862"/>
      <c r="BE68" s="289"/>
      <c r="BF68" s="289"/>
      <c r="BG68" s="289"/>
      <c r="BH68" s="862"/>
      <c r="BI68" s="293"/>
      <c r="BJ68" s="293"/>
      <c r="BK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865"/>
      <c r="AV69" s="872"/>
      <c r="AW69" s="872"/>
      <c r="AX69" s="872"/>
      <c r="AY69" s="872"/>
      <c r="AZ69" s="872"/>
      <c r="BA69" s="872"/>
      <c r="BB69" s="872"/>
      <c r="BC69" s="872"/>
      <c r="BD69" s="862"/>
      <c r="BE69" s="289"/>
      <c r="BF69" s="289"/>
      <c r="BG69" s="289"/>
      <c r="BH69" s="862"/>
      <c r="BI69" s="293"/>
      <c r="BJ69" s="293"/>
      <c r="BK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865"/>
      <c r="AV70" s="872"/>
      <c r="AW70" s="872"/>
      <c r="AX70" s="872"/>
      <c r="AY70" s="872"/>
      <c r="AZ70" s="872"/>
      <c r="BA70" s="872"/>
      <c r="BB70" s="872"/>
      <c r="BC70" s="872"/>
      <c r="BD70" s="862"/>
      <c r="BE70" s="289"/>
      <c r="BF70" s="289"/>
      <c r="BG70" s="289"/>
      <c r="BH70" s="862"/>
      <c r="BI70" s="293"/>
      <c r="BJ70" s="293"/>
      <c r="BK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865"/>
      <c r="AV71" s="872"/>
      <c r="AW71" s="872"/>
      <c r="AX71" s="872"/>
      <c r="AY71" s="872"/>
      <c r="AZ71" s="872"/>
      <c r="BA71" s="872"/>
      <c r="BB71" s="872"/>
      <c r="BC71" s="872"/>
      <c r="BD71" s="862"/>
      <c r="BE71" s="289"/>
      <c r="BF71" s="289"/>
      <c r="BG71" s="289"/>
      <c r="BH71" s="862"/>
      <c r="BI71" s="293"/>
      <c r="BJ71" s="293"/>
      <c r="BK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865"/>
      <c r="AV72" s="872"/>
      <c r="AW72" s="872"/>
      <c r="AX72" s="872"/>
      <c r="AY72" s="872"/>
      <c r="AZ72" s="872"/>
      <c r="BA72" s="872"/>
      <c r="BB72" s="872"/>
      <c r="BC72" s="872"/>
      <c r="BD72" s="862"/>
      <c r="BE72" s="465"/>
      <c r="BF72" s="465"/>
      <c r="BG72" s="465"/>
      <c r="BH72" s="862"/>
      <c r="BI72" s="307"/>
      <c r="BJ72" s="307"/>
      <c r="BK72" s="862"/>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865"/>
      <c r="AV73" s="872"/>
      <c r="AW73" s="872"/>
      <c r="AX73" s="872"/>
      <c r="AY73" s="872"/>
      <c r="AZ73" s="872"/>
      <c r="BA73" s="872"/>
      <c r="BB73" s="872"/>
      <c r="BC73" s="872"/>
      <c r="BD73" s="862"/>
      <c r="BE73" s="465"/>
      <c r="BF73" s="465"/>
      <c r="BG73" s="465"/>
      <c r="BH73" s="862"/>
      <c r="BI73" s="307"/>
      <c r="BJ73" s="307"/>
      <c r="BK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865"/>
      <c r="AV74" s="872"/>
      <c r="AW74" s="872"/>
      <c r="AX74" s="872"/>
      <c r="AY74" s="872"/>
      <c r="AZ74" s="872"/>
      <c r="BA74" s="872"/>
      <c r="BB74" s="872"/>
      <c r="BC74" s="872"/>
      <c r="BD74" s="862"/>
      <c r="BE74" s="465"/>
      <c r="BF74" s="465"/>
      <c r="BG74" s="465"/>
      <c r="BH74" s="862"/>
      <c r="BI74" s="307"/>
      <c r="BJ74" s="307"/>
      <c r="BK74" s="862"/>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865"/>
      <c r="AV75" s="872"/>
      <c r="AW75" s="872"/>
      <c r="AX75" s="872"/>
      <c r="AY75" s="872"/>
      <c r="AZ75" s="872"/>
      <c r="BA75" s="872"/>
      <c r="BB75" s="872"/>
      <c r="BC75" s="872"/>
      <c r="BD75" s="862"/>
      <c r="BE75" s="475"/>
      <c r="BF75" s="475"/>
      <c r="BG75" s="475"/>
      <c r="BH75" s="862"/>
      <c r="BI75" s="162"/>
      <c r="BJ75" s="162"/>
      <c r="BK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865"/>
      <c r="AV76" s="872"/>
      <c r="AW76" s="872"/>
      <c r="AX76" s="872"/>
      <c r="AY76" s="872"/>
      <c r="AZ76" s="872"/>
      <c r="BA76" s="872"/>
      <c r="BB76" s="872"/>
      <c r="BC76" s="872"/>
      <c r="BD76" s="862"/>
      <c r="BE76" s="465"/>
      <c r="BF76" s="465"/>
      <c r="BG76" s="465"/>
      <c r="BH76" s="862"/>
      <c r="BI76" s="307"/>
      <c r="BJ76" s="307"/>
      <c r="BK76" s="862"/>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U77" s="865"/>
      <c r="AV77" s="872"/>
      <c r="AW77" s="872"/>
      <c r="AX77" s="872"/>
      <c r="AY77" s="872"/>
      <c r="AZ77" s="872"/>
      <c r="BA77" s="872"/>
      <c r="BB77" s="872"/>
      <c r="BC77" s="872"/>
      <c r="BD77" s="862"/>
      <c r="BE77" s="465"/>
      <c r="BF77" s="465"/>
      <c r="BG77" s="465"/>
      <c r="BH77" s="862"/>
      <c r="BI77" s="307"/>
      <c r="BJ77" s="307"/>
      <c r="BK77" s="862"/>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U78" s="865"/>
      <c r="AV78" s="872"/>
      <c r="AW78" s="872"/>
      <c r="AX78" s="872"/>
      <c r="AY78" s="872"/>
      <c r="AZ78" s="872"/>
      <c r="BA78" s="872"/>
      <c r="BB78" s="872"/>
      <c r="BC78" s="872"/>
      <c r="BD78" s="862"/>
      <c r="BE78" s="465"/>
      <c r="BF78" s="465"/>
      <c r="BG78" s="465"/>
      <c r="BH78" s="862"/>
      <c r="BI78" s="307"/>
      <c r="BJ78" s="307"/>
      <c r="BK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865"/>
      <c r="AV79" s="872"/>
      <c r="AW79" s="872"/>
      <c r="AX79" s="872"/>
      <c r="AY79" s="872"/>
      <c r="AZ79" s="872"/>
      <c r="BA79" s="872"/>
      <c r="BB79" s="872"/>
      <c r="BC79" s="872"/>
      <c r="BD79" s="862"/>
      <c r="BE79" s="465"/>
      <c r="BF79" s="465"/>
      <c r="BG79" s="465"/>
      <c r="BH79" s="862"/>
      <c r="BI79" s="307"/>
      <c r="BJ79" s="307"/>
      <c r="BK79" s="862"/>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U80" s="865"/>
      <c r="AV80" s="872"/>
      <c r="AW80" s="872"/>
      <c r="AX80" s="872"/>
      <c r="AY80" s="872"/>
      <c r="AZ80" s="872"/>
      <c r="BA80" s="872"/>
      <c r="BB80" s="872"/>
      <c r="BC80" s="872"/>
      <c r="BD80" s="862"/>
      <c r="BE80" s="465"/>
      <c r="BF80" s="465"/>
      <c r="BG80" s="465"/>
      <c r="BH80" s="862"/>
      <c r="BI80" s="307"/>
      <c r="BJ80" s="307"/>
      <c r="BK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865"/>
      <c r="AV81" s="872"/>
      <c r="AW81" s="872"/>
      <c r="AX81" s="872"/>
      <c r="AY81" s="872"/>
      <c r="AZ81" s="872"/>
      <c r="BA81" s="872"/>
      <c r="BB81" s="872"/>
      <c r="BC81" s="872"/>
      <c r="BD81" s="862"/>
      <c r="BE81" s="465"/>
      <c r="BF81" s="465"/>
      <c r="BG81" s="465"/>
      <c r="BH81" s="862"/>
      <c r="BI81" s="307"/>
      <c r="BJ81" s="307"/>
      <c r="BK81" s="862"/>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U82" s="865"/>
      <c r="AV82" s="872"/>
      <c r="AW82" s="872"/>
      <c r="AX82" s="872"/>
      <c r="AY82" s="872"/>
      <c r="AZ82" s="872"/>
      <c r="BA82" s="872"/>
      <c r="BB82" s="872"/>
      <c r="BC82" s="872"/>
      <c r="BD82" s="862"/>
      <c r="BE82" s="465"/>
      <c r="BF82" s="465"/>
      <c r="BG82" s="465"/>
      <c r="BH82" s="862"/>
      <c r="BI82" s="307"/>
      <c r="BJ82" s="307"/>
      <c r="BK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865"/>
      <c r="AV83" s="872"/>
      <c r="AW83" s="872"/>
      <c r="AX83" s="872"/>
      <c r="AY83" s="872"/>
      <c r="AZ83" s="872"/>
      <c r="BA83" s="872"/>
      <c r="BB83" s="872"/>
      <c r="BC83" s="872"/>
      <c r="BD83" s="862"/>
      <c r="BE83" s="465"/>
      <c r="BF83" s="465"/>
      <c r="BG83" s="465"/>
      <c r="BH83" s="862"/>
      <c r="BI83" s="307"/>
      <c r="BJ83" s="307"/>
      <c r="BK83" s="862"/>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U84" s="865"/>
      <c r="AV84" s="872"/>
      <c r="AW84" s="872"/>
      <c r="AX84" s="872"/>
      <c r="AY84" s="872"/>
      <c r="AZ84" s="872"/>
      <c r="BA84" s="872"/>
      <c r="BB84" s="872"/>
      <c r="BC84" s="872"/>
      <c r="BD84" s="862"/>
      <c r="BE84" s="465"/>
      <c r="BF84" s="465"/>
      <c r="BG84" s="465"/>
      <c r="BH84" s="862"/>
      <c r="BI84" s="307"/>
      <c r="BJ84" s="307"/>
      <c r="BK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865"/>
      <c r="AV85" s="872"/>
      <c r="AW85" s="872"/>
      <c r="AX85" s="872"/>
      <c r="AY85" s="872"/>
      <c r="AZ85" s="872"/>
      <c r="BA85" s="872"/>
      <c r="BB85" s="872"/>
      <c r="BC85" s="872"/>
      <c r="BD85" s="862"/>
      <c r="BE85" s="465"/>
      <c r="BF85" s="465"/>
      <c r="BG85" s="465"/>
      <c r="BH85" s="862"/>
      <c r="BI85" s="307"/>
      <c r="BJ85" s="307"/>
      <c r="BK85" s="862"/>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865"/>
      <c r="AV86" s="872"/>
      <c r="AW86" s="872"/>
      <c r="AX86" s="872"/>
      <c r="AY86" s="872"/>
      <c r="AZ86" s="872"/>
      <c r="BA86" s="872"/>
      <c r="BB86" s="872"/>
      <c r="BC86" s="872"/>
      <c r="BD86" s="862"/>
      <c r="BE86" s="465"/>
      <c r="BF86" s="465"/>
      <c r="BG86" s="465"/>
      <c r="BH86" s="862"/>
      <c r="BI86" s="307"/>
      <c r="BJ86" s="307"/>
      <c r="BK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865"/>
      <c r="AV87" s="872"/>
      <c r="AW87" s="872"/>
      <c r="AX87" s="872"/>
      <c r="AY87" s="872"/>
      <c r="AZ87" s="872"/>
      <c r="BA87" s="872"/>
      <c r="BB87" s="872"/>
      <c r="BC87" s="872"/>
      <c r="BD87" s="862"/>
      <c r="BE87" s="475"/>
      <c r="BF87" s="475"/>
      <c r="BG87" s="475"/>
      <c r="BH87" s="862"/>
      <c r="BI87" s="162"/>
      <c r="BJ87" s="162"/>
      <c r="BK87" s="862"/>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865"/>
      <c r="AV88" s="872"/>
      <c r="AW88" s="872"/>
      <c r="AX88" s="872"/>
      <c r="AY88" s="872"/>
      <c r="AZ88" s="872"/>
      <c r="BA88" s="872"/>
      <c r="BB88" s="872"/>
      <c r="BC88" s="872"/>
      <c r="BD88" s="862"/>
      <c r="BE88" s="289"/>
      <c r="BF88" s="289"/>
      <c r="BG88" s="289"/>
      <c r="BH88" s="862"/>
      <c r="BI88" s="293"/>
      <c r="BJ88" s="293"/>
      <c r="BK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865"/>
      <c r="AV89" s="872"/>
      <c r="AW89" s="872"/>
      <c r="AX89" s="872"/>
      <c r="AY89" s="872"/>
      <c r="AZ89" s="872"/>
      <c r="BA89" s="872"/>
      <c r="BB89" s="872"/>
      <c r="BC89" s="872"/>
      <c r="BD89" s="862"/>
      <c r="BE89" s="289"/>
      <c r="BF89" s="289"/>
      <c r="BG89" s="289"/>
      <c r="BH89" s="862"/>
      <c r="BI89" s="293"/>
      <c r="BJ89" s="293"/>
      <c r="BK89" s="862"/>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865"/>
      <c r="AV90" s="872"/>
      <c r="AW90" s="872"/>
      <c r="AX90" s="872"/>
      <c r="AY90" s="872"/>
      <c r="AZ90" s="872"/>
      <c r="BA90" s="872"/>
      <c r="BB90" s="872"/>
      <c r="BC90" s="872"/>
      <c r="BD90" s="862"/>
      <c r="BE90" s="289"/>
      <c r="BF90" s="289"/>
      <c r="BG90" s="289"/>
      <c r="BH90" s="862"/>
      <c r="BI90" s="293"/>
      <c r="BJ90" s="293"/>
      <c r="BK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865"/>
      <c r="AV91" s="872"/>
      <c r="AW91" s="872"/>
      <c r="AX91" s="872"/>
      <c r="AY91" s="872"/>
      <c r="AZ91" s="872"/>
      <c r="BA91" s="872"/>
      <c r="BB91" s="872"/>
      <c r="BC91" s="872"/>
      <c r="BD91" s="862"/>
      <c r="BE91" s="289"/>
      <c r="BF91" s="289"/>
      <c r="BG91" s="289"/>
      <c r="BH91" s="862"/>
      <c r="BI91" s="293"/>
      <c r="BJ91" s="293"/>
      <c r="BK91" s="862"/>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865"/>
      <c r="AV92" s="872"/>
      <c r="AW92" s="872"/>
      <c r="AX92" s="872"/>
      <c r="AY92" s="872"/>
      <c r="AZ92" s="872"/>
      <c r="BA92" s="872"/>
      <c r="BB92" s="872"/>
      <c r="BC92" s="872"/>
      <c r="BD92" s="862"/>
      <c r="BE92" s="289"/>
      <c r="BF92" s="289"/>
      <c r="BG92" s="289"/>
      <c r="BH92" s="862"/>
      <c r="BI92" s="293"/>
      <c r="BJ92" s="293"/>
      <c r="BK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865"/>
      <c r="AV93" s="872"/>
      <c r="AW93" s="872"/>
      <c r="AX93" s="872"/>
      <c r="AY93" s="872"/>
      <c r="AZ93" s="872"/>
      <c r="BA93" s="872"/>
      <c r="BB93" s="872"/>
      <c r="BC93" s="872"/>
      <c r="BD93" s="862"/>
      <c r="BE93" s="289"/>
      <c r="BF93" s="289"/>
      <c r="BG93" s="289"/>
      <c r="BH93" s="862"/>
      <c r="BI93" s="293"/>
      <c r="BJ93" s="293"/>
      <c r="BK93" s="862"/>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865"/>
      <c r="AV94" s="872"/>
      <c r="AW94" s="872"/>
      <c r="AX94" s="872"/>
      <c r="AY94" s="872"/>
      <c r="AZ94" s="872"/>
      <c r="BA94" s="872"/>
      <c r="BB94" s="872"/>
      <c r="BC94" s="872"/>
      <c r="BD94" s="862"/>
      <c r="BE94" s="289"/>
      <c r="BF94" s="289"/>
      <c r="BG94" s="289"/>
      <c r="BH94" s="862"/>
      <c r="BI94" s="293"/>
      <c r="BJ94" s="293"/>
      <c r="BK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865"/>
      <c r="AV95" s="872"/>
      <c r="AW95" s="872"/>
      <c r="AX95" s="872"/>
      <c r="AY95" s="872"/>
      <c r="AZ95" s="872"/>
      <c r="BA95" s="872"/>
      <c r="BB95" s="872"/>
      <c r="BC95" s="872"/>
      <c r="BD95" s="862"/>
      <c r="BE95" s="289"/>
      <c r="BF95" s="289"/>
      <c r="BG95" s="289"/>
      <c r="BH95" s="862"/>
      <c r="BI95" s="293"/>
      <c r="BJ95" s="293"/>
      <c r="BK95" s="862"/>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865"/>
      <c r="AV96" s="872"/>
      <c r="AW96" s="872"/>
      <c r="AX96" s="872"/>
      <c r="AY96" s="872"/>
      <c r="AZ96" s="872"/>
      <c r="BA96" s="872"/>
      <c r="BB96" s="872"/>
      <c r="BC96" s="872"/>
      <c r="BD96" s="862"/>
      <c r="BE96" s="289"/>
      <c r="BF96" s="289"/>
      <c r="BG96" s="289"/>
      <c r="BH96" s="862"/>
      <c r="BI96" s="293"/>
      <c r="BJ96" s="293"/>
      <c r="BK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865"/>
      <c r="AV97" s="872"/>
      <c r="AW97" s="872"/>
      <c r="AX97" s="872"/>
      <c r="AY97" s="872"/>
      <c r="AZ97" s="872"/>
      <c r="BA97" s="872"/>
      <c r="BB97" s="872"/>
      <c r="BC97" s="872"/>
      <c r="BD97" s="862"/>
      <c r="BE97" s="289"/>
      <c r="BF97" s="289"/>
      <c r="BG97" s="289"/>
      <c r="BH97" s="862"/>
      <c r="BI97" s="293"/>
      <c r="BJ97" s="293"/>
      <c r="BK97" s="862"/>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865"/>
      <c r="AV98" s="872"/>
      <c r="AW98" s="872"/>
      <c r="AX98" s="872"/>
      <c r="AY98" s="872"/>
      <c r="AZ98" s="872"/>
      <c r="BA98" s="872"/>
      <c r="BB98" s="872"/>
      <c r="BC98" s="872"/>
      <c r="BD98" s="862"/>
      <c r="BE98" s="289"/>
      <c r="BF98" s="289"/>
      <c r="BG98" s="289"/>
      <c r="BH98" s="862"/>
      <c r="BI98" s="274"/>
      <c r="BJ98" s="274"/>
      <c r="BK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865"/>
      <c r="AV99" s="872"/>
      <c r="AW99" s="872"/>
      <c r="AX99" s="872"/>
      <c r="AY99" s="872"/>
      <c r="AZ99" s="872"/>
      <c r="BA99" s="872"/>
      <c r="BB99" s="872"/>
      <c r="BC99" s="872"/>
      <c r="BD99" s="862"/>
      <c r="BE99" s="289"/>
      <c r="BF99" s="289"/>
      <c r="BG99" s="289"/>
      <c r="BH99" s="862"/>
      <c r="BI99" s="274"/>
      <c r="BJ99" s="274"/>
      <c r="BK99" s="862"/>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865"/>
      <c r="AV100" s="872"/>
      <c r="AW100" s="872"/>
      <c r="AX100" s="872"/>
      <c r="AY100" s="872"/>
      <c r="AZ100" s="872"/>
      <c r="BA100" s="872"/>
      <c r="BB100" s="872"/>
      <c r="BC100" s="872"/>
      <c r="BD100" s="862"/>
      <c r="BE100" s="289"/>
      <c r="BF100" s="289"/>
      <c r="BG100" s="289"/>
      <c r="BH100" s="862"/>
      <c r="BI100" s="378"/>
      <c r="BJ100" s="378"/>
      <c r="BK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865"/>
      <c r="AV101" s="872"/>
      <c r="AW101" s="872"/>
      <c r="AX101" s="872"/>
      <c r="AY101" s="872"/>
      <c r="AZ101" s="872"/>
      <c r="BA101" s="872"/>
      <c r="BB101" s="872"/>
      <c r="BC101" s="872"/>
      <c r="BD101" s="862"/>
      <c r="BE101" s="289"/>
      <c r="BF101" s="289"/>
      <c r="BG101" s="289"/>
      <c r="BH101" s="862"/>
      <c r="BI101" s="378"/>
      <c r="BJ101" s="378"/>
      <c r="BK101" s="862"/>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U102" s="865"/>
      <c r="AV102" s="872"/>
      <c r="AW102" s="872"/>
      <c r="AX102" s="872"/>
      <c r="AY102" s="872"/>
      <c r="AZ102" s="872"/>
      <c r="BA102" s="872"/>
      <c r="BB102" s="872"/>
      <c r="BC102" s="872"/>
      <c r="BD102" s="862"/>
      <c r="BE102" s="289"/>
      <c r="BF102" s="289"/>
      <c r="BG102" s="289"/>
      <c r="BH102" s="862"/>
      <c r="BI102" s="378"/>
      <c r="BJ102" s="378"/>
      <c r="BK102" s="862"/>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865"/>
      <c r="AV103" s="872"/>
      <c r="AW103" s="872"/>
      <c r="AX103" s="872"/>
      <c r="AY103" s="872"/>
      <c r="AZ103" s="872"/>
      <c r="BA103" s="872"/>
      <c r="BB103" s="872"/>
      <c r="BC103" s="872"/>
      <c r="BD103" s="862"/>
      <c r="BE103" s="289"/>
      <c r="BF103" s="289"/>
      <c r="BG103" s="289"/>
      <c r="BH103" s="862"/>
      <c r="BI103" s="378"/>
      <c r="BJ103" s="378"/>
      <c r="BK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865"/>
      <c r="AV104" s="872"/>
      <c r="AW104" s="872"/>
      <c r="AX104" s="872"/>
      <c r="AY104" s="872"/>
      <c r="AZ104" s="872"/>
      <c r="BA104" s="872"/>
      <c r="BB104" s="872"/>
      <c r="BC104" s="872"/>
      <c r="BD104" s="862"/>
      <c r="BE104" s="289"/>
      <c r="BF104" s="289"/>
      <c r="BG104" s="289"/>
      <c r="BH104" s="862"/>
      <c r="BI104" s="293"/>
      <c r="BJ104" s="293"/>
      <c r="BK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865"/>
      <c r="AV105" s="872"/>
      <c r="AW105" s="872"/>
      <c r="AX105" s="872"/>
      <c r="AY105" s="872"/>
      <c r="AZ105" s="872"/>
      <c r="BA105" s="872"/>
      <c r="BB105" s="872"/>
      <c r="BC105" s="872"/>
      <c r="BD105" s="862"/>
      <c r="BE105" s="289"/>
      <c r="BF105" s="289"/>
      <c r="BG105" s="289"/>
      <c r="BH105" s="862"/>
      <c r="BI105" s="293"/>
      <c r="BJ105" s="293"/>
      <c r="BK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865"/>
      <c r="AV106" s="872"/>
      <c r="AW106" s="872"/>
      <c r="AX106" s="872"/>
      <c r="AY106" s="872"/>
      <c r="AZ106" s="872"/>
      <c r="BA106" s="872"/>
      <c r="BB106" s="872"/>
      <c r="BC106" s="872"/>
      <c r="BD106" s="862"/>
      <c r="BE106" s="289"/>
      <c r="BF106" s="289"/>
      <c r="BG106" s="289"/>
      <c r="BH106" s="862"/>
      <c r="BI106" s="293"/>
      <c r="BJ106" s="293"/>
      <c r="BK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866"/>
      <c r="C107" s="308"/>
      <c r="D107" s="269"/>
      <c r="E107" s="272"/>
      <c r="F107" s="289"/>
      <c r="G107" s="289"/>
      <c r="H107" s="274"/>
      <c r="I107" s="362"/>
      <c r="J107" s="290"/>
      <c r="K107" s="288"/>
      <c r="L107" s="363"/>
      <c r="M107" s="29" t="n">
        <f aca="false">M21</f>
        <v>13</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865"/>
      <c r="AV107" s="872"/>
      <c r="AW107" s="872"/>
      <c r="AX107" s="872"/>
      <c r="AY107" s="872"/>
      <c r="AZ107" s="872"/>
      <c r="BA107" s="872"/>
      <c r="BB107" s="872"/>
      <c r="BC107" s="872"/>
      <c r="BD107" s="862"/>
      <c r="BE107" s="289"/>
      <c r="BF107" s="289"/>
      <c r="BG107" s="289"/>
      <c r="BH107" s="862"/>
      <c r="BI107" s="293"/>
      <c r="BJ107" s="293"/>
      <c r="BK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June</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865"/>
      <c r="AV108" s="872"/>
      <c r="AW108" s="872"/>
      <c r="AX108" s="872"/>
      <c r="AY108" s="872"/>
      <c r="AZ108" s="872"/>
      <c r="BA108" s="872"/>
      <c r="BB108" s="872"/>
      <c r="BC108" s="872"/>
      <c r="BD108" s="862"/>
      <c r="BE108" s="289"/>
      <c r="BF108" s="289"/>
      <c r="BG108" s="289"/>
      <c r="BH108" s="862"/>
      <c r="BI108" s="274"/>
      <c r="BJ108" s="274"/>
      <c r="BK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16</v>
      </c>
      <c r="N109" s="37" t="n">
        <f aca="false">N23</f>
        <v>17</v>
      </c>
      <c r="O109" s="37" t="n">
        <f aca="false">O23</f>
        <v>18</v>
      </c>
      <c r="P109" s="37" t="n">
        <f aca="false">P23</f>
        <v>19</v>
      </c>
      <c r="Q109" s="37" t="n">
        <f aca="false">Q23</f>
        <v>20</v>
      </c>
      <c r="R109" s="37" t="n">
        <f aca="false">R23</f>
        <v>21</v>
      </c>
      <c r="S109" s="37" t="n">
        <f aca="false">S23</f>
        <v>22</v>
      </c>
      <c r="T109" s="0"/>
      <c r="U109" s="37" t="n">
        <f aca="false">U23</f>
        <v>23</v>
      </c>
      <c r="V109" s="37" t="n">
        <f aca="false">V23</f>
        <v>24</v>
      </c>
      <c r="W109" s="37" t="n">
        <f aca="false">W23</f>
        <v>25</v>
      </c>
      <c r="X109" s="37" t="n">
        <f aca="false">X23</f>
        <v>26</v>
      </c>
      <c r="Y109" s="37" t="n">
        <f aca="false">Y23</f>
        <v>27</v>
      </c>
      <c r="Z109" s="37" t="n">
        <f aca="false">Z23</f>
        <v>28</v>
      </c>
      <c r="AA109" s="37" t="n">
        <f aca="false">AA23</f>
        <v>29</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865"/>
      <c r="AV109" s="872"/>
      <c r="AW109" s="872"/>
      <c r="AX109" s="872"/>
      <c r="AY109" s="872"/>
      <c r="AZ109" s="872"/>
      <c r="BA109" s="872"/>
      <c r="BB109" s="872"/>
      <c r="BC109" s="872"/>
      <c r="BD109" s="862"/>
      <c r="BE109" s="289"/>
      <c r="BF109" s="289"/>
      <c r="BG109" s="289"/>
      <c r="BH109" s="862"/>
      <c r="BI109" s="274"/>
      <c r="BJ109" s="274"/>
      <c r="BK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865"/>
      <c r="AV110" s="872"/>
      <c r="AW110" s="872"/>
      <c r="AX110" s="872"/>
      <c r="AY110" s="872"/>
      <c r="AZ110" s="872"/>
      <c r="BA110" s="872"/>
      <c r="BB110" s="872"/>
      <c r="BC110" s="872"/>
      <c r="BD110" s="862"/>
      <c r="BE110" s="289"/>
      <c r="BF110" s="289"/>
      <c r="BG110" s="289"/>
      <c r="BH110" s="862"/>
      <c r="BI110" s="378"/>
      <c r="BJ110" s="378"/>
      <c r="BK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C111" s="437"/>
      <c r="AD111" s="437"/>
      <c r="AE111" s="437"/>
      <c r="AF111" s="437"/>
      <c r="AG111" s="437"/>
      <c r="AH111" s="437"/>
      <c r="AI111" s="437"/>
      <c r="AJ111" s="437"/>
      <c r="AK111" s="430"/>
      <c r="AL111" s="437"/>
      <c r="AM111" s="430"/>
      <c r="AN111" s="437"/>
      <c r="AU111" s="865"/>
      <c r="AV111" s="872"/>
      <c r="AW111" s="872"/>
      <c r="AX111" s="872"/>
      <c r="AY111" s="872"/>
      <c r="AZ111" s="872"/>
      <c r="BA111" s="872"/>
      <c r="BB111" s="872"/>
      <c r="BC111" s="872"/>
      <c r="BD111" s="862"/>
      <c r="BE111" s="289"/>
      <c r="BF111" s="289"/>
      <c r="BG111" s="289"/>
      <c r="BH111" s="862"/>
      <c r="BI111" s="378"/>
      <c r="BJ111" s="378"/>
      <c r="BK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865"/>
      <c r="AV112" s="872"/>
      <c r="AW112" s="872"/>
      <c r="AX112" s="872"/>
      <c r="AY112" s="872"/>
      <c r="AZ112" s="872"/>
      <c r="BA112" s="872"/>
      <c r="BB112" s="872"/>
      <c r="BC112" s="872"/>
      <c r="BD112" s="862"/>
      <c r="BE112" s="475"/>
      <c r="BF112" s="475"/>
      <c r="BG112" s="475"/>
      <c r="BH112" s="162"/>
      <c r="BI112" s="162"/>
      <c r="BJ112" s="162"/>
      <c r="BK112" s="862"/>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865"/>
      <c r="AV113" s="872"/>
      <c r="AW113" s="872"/>
      <c r="AX113" s="872"/>
      <c r="AY113" s="872"/>
      <c r="AZ113" s="872"/>
      <c r="BA113" s="872"/>
      <c r="BB113" s="872"/>
      <c r="BC113" s="872"/>
      <c r="BD113" s="862"/>
      <c r="BE113" s="465"/>
      <c r="BF113" s="465"/>
      <c r="BG113" s="465"/>
      <c r="BH113" s="307"/>
      <c r="BI113" s="307"/>
      <c r="BJ113" s="307"/>
      <c r="BK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865"/>
      <c r="AV114" s="872"/>
      <c r="AW114" s="872"/>
      <c r="AX114" s="872"/>
      <c r="AY114" s="872"/>
      <c r="AZ114" s="872"/>
      <c r="BA114" s="872"/>
      <c r="BB114" s="872"/>
      <c r="BC114" s="872"/>
      <c r="BD114" s="862"/>
      <c r="BE114" s="465"/>
      <c r="BF114" s="465"/>
      <c r="BG114" s="307"/>
      <c r="BH114" s="307"/>
      <c r="BI114" s="307"/>
      <c r="BJ114" s="307"/>
      <c r="BK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U115" s="865"/>
      <c r="AV115" s="872"/>
      <c r="AW115" s="872"/>
      <c r="AX115" s="872"/>
      <c r="AY115" s="872"/>
      <c r="AZ115" s="872"/>
      <c r="BA115" s="872"/>
      <c r="BB115" s="872"/>
      <c r="BC115" s="872"/>
      <c r="BD115" s="862"/>
      <c r="BE115" s="465"/>
      <c r="BF115" s="465"/>
      <c r="BG115" s="307"/>
      <c r="BH115" s="307"/>
      <c r="BI115" s="307"/>
      <c r="BJ115" s="307"/>
      <c r="BK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U116" s="865"/>
      <c r="AV116" s="872"/>
      <c r="AW116" s="872"/>
      <c r="AX116" s="872"/>
      <c r="AY116" s="872"/>
      <c r="AZ116" s="872"/>
      <c r="BA116" s="872"/>
      <c r="BB116" s="872"/>
      <c r="BC116" s="872"/>
      <c r="BD116" s="862"/>
      <c r="BE116" s="307"/>
      <c r="BF116" s="307"/>
      <c r="BG116" s="307"/>
      <c r="BH116" s="307"/>
      <c r="BI116" s="307"/>
      <c r="BJ116" s="307"/>
      <c r="BK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U117" s="865"/>
      <c r="AV117" s="872"/>
      <c r="AW117" s="872"/>
      <c r="AX117" s="872"/>
      <c r="AY117" s="872"/>
      <c r="AZ117" s="872"/>
      <c r="BA117" s="872"/>
      <c r="BB117" s="872"/>
      <c r="BC117" s="872"/>
      <c r="BD117" s="862"/>
      <c r="BE117" s="268"/>
      <c r="BF117" s="268"/>
      <c r="BG117" s="268"/>
      <c r="BH117" s="162"/>
      <c r="BI117" s="266"/>
      <c r="BJ117" s="266"/>
      <c r="BK117" s="862"/>
      <c r="DN117" s="265"/>
    </row>
    <row r="118" customFormat="false" ht="10.1" hidden="false" customHeight="true" outlineLevel="0" collapsed="false">
      <c r="A118" s="223"/>
      <c r="B118" s="480"/>
      <c r="C118" s="396"/>
      <c r="D118" s="397"/>
      <c r="E118" s="398"/>
      <c r="H118" s="172"/>
      <c r="I118" s="174"/>
      <c r="J118" s="175"/>
      <c r="T118" s="165"/>
      <c r="AA118" s="173"/>
      <c r="AC118" s="470"/>
      <c r="AD118" s="466"/>
      <c r="AE118" s="865"/>
      <c r="AF118" s="865"/>
      <c r="AG118" s="865"/>
      <c r="AH118" s="865"/>
      <c r="AI118" s="865"/>
      <c r="AJ118" s="865"/>
      <c r="AK118" s="865"/>
      <c r="AL118" s="865"/>
      <c r="AM118" s="865"/>
      <c r="AN118" s="865"/>
      <c r="AU118" s="865"/>
      <c r="AV118" s="872"/>
      <c r="AW118" s="872"/>
      <c r="AX118" s="872"/>
      <c r="AY118" s="872"/>
      <c r="AZ118" s="872"/>
      <c r="BA118" s="872"/>
      <c r="BB118" s="872"/>
      <c r="BC118" s="872"/>
      <c r="BD118" s="862"/>
      <c r="BE118" s="266"/>
      <c r="BF118" s="266"/>
      <c r="BG118" s="266"/>
      <c r="BH118" s="162"/>
      <c r="BI118" s="266"/>
      <c r="BJ118" s="266"/>
      <c r="BK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U119" s="865"/>
      <c r="AV119" s="872"/>
      <c r="AW119" s="872"/>
      <c r="AX119" s="872"/>
      <c r="AY119" s="872"/>
      <c r="AZ119" s="872"/>
      <c r="BA119" s="872"/>
      <c r="BB119" s="872"/>
      <c r="BC119" s="872"/>
      <c r="BD119" s="862"/>
      <c r="BE119" s="293"/>
      <c r="BF119" s="293"/>
      <c r="BG119" s="293"/>
      <c r="BH119" s="162"/>
      <c r="BI119" s="293"/>
      <c r="BJ119" s="293"/>
      <c r="BK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U120" s="865"/>
      <c r="AV120" s="872"/>
      <c r="AW120" s="872"/>
      <c r="AX120" s="872"/>
      <c r="AY120" s="872"/>
      <c r="AZ120" s="872"/>
      <c r="BA120" s="872"/>
      <c r="BB120" s="872"/>
      <c r="BC120" s="872"/>
      <c r="BD120" s="862"/>
      <c r="BE120" s="293"/>
      <c r="BF120" s="293"/>
      <c r="BG120" s="293"/>
      <c r="BH120" s="162"/>
      <c r="BI120" s="293"/>
      <c r="BJ120" s="293"/>
      <c r="BK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U121" s="865"/>
      <c r="AV121" s="872"/>
      <c r="AW121" s="872"/>
      <c r="AX121" s="872"/>
      <c r="AY121" s="872"/>
      <c r="AZ121" s="872"/>
      <c r="BA121" s="872"/>
      <c r="BB121" s="872"/>
      <c r="BC121" s="872"/>
      <c r="BD121" s="862"/>
      <c r="BE121" s="69"/>
      <c r="BF121" s="69"/>
      <c r="BG121" s="69"/>
      <c r="BH121" s="69"/>
      <c r="BI121" s="69"/>
      <c r="BJ121" s="69"/>
      <c r="BK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U122" s="865"/>
      <c r="AV122" s="872"/>
      <c r="AW122" s="872"/>
      <c r="AX122" s="872"/>
      <c r="AY122" s="872"/>
      <c r="AZ122" s="872"/>
      <c r="BA122" s="872"/>
      <c r="BB122" s="872"/>
      <c r="BC122" s="872"/>
      <c r="BD122" s="862"/>
      <c r="BE122" s="61"/>
      <c r="BF122" s="61"/>
      <c r="BG122" s="61"/>
      <c r="BH122" s="69"/>
      <c r="BI122" s="61"/>
      <c r="BJ122" s="61"/>
      <c r="BK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U123" s="865"/>
      <c r="AV123" s="872"/>
      <c r="AW123" s="872"/>
      <c r="AX123" s="872"/>
      <c r="AY123" s="872"/>
      <c r="AZ123" s="872"/>
      <c r="BA123" s="872"/>
      <c r="BB123" s="872"/>
      <c r="BC123" s="872"/>
      <c r="BD123" s="862"/>
      <c r="BE123" s="61"/>
      <c r="BF123" s="61"/>
      <c r="BG123" s="61"/>
      <c r="BH123" s="69"/>
      <c r="BI123" s="61"/>
      <c r="BJ123" s="61"/>
      <c r="BK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U124" s="865"/>
      <c r="AV124" s="872"/>
      <c r="AW124" s="872"/>
      <c r="AX124" s="872"/>
      <c r="AY124" s="872"/>
      <c r="AZ124" s="872"/>
      <c r="BA124" s="872"/>
      <c r="BB124" s="872"/>
      <c r="BC124" s="872"/>
      <c r="BD124" s="862"/>
      <c r="BE124" s="61"/>
      <c r="BF124" s="61"/>
      <c r="BG124" s="61"/>
      <c r="BH124" s="69"/>
      <c r="BI124" s="61"/>
      <c r="BJ124" s="61"/>
      <c r="BK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BD125" s="277"/>
      <c r="BE125" s="61"/>
      <c r="BF125" s="61"/>
      <c r="BG125" s="61"/>
      <c r="BH125" s="69"/>
      <c r="BI125" s="61"/>
      <c r="BJ125" s="61"/>
      <c r="BK125" s="862"/>
      <c r="DN125" s="61"/>
      <c r="EE125" s="163"/>
    </row>
    <row r="126" customFormat="false" ht="10.1" hidden="false" customHeight="true" outlineLevel="0" collapsed="false">
      <c r="A126" s="870"/>
      <c r="B126" s="870"/>
      <c r="C126" s="287"/>
      <c r="D126" s="417"/>
      <c r="E126" s="267"/>
      <c r="H126" s="172"/>
      <c r="I126" s="174"/>
      <c r="J126" s="175"/>
      <c r="T126" s="360"/>
      <c r="AA126" s="173"/>
      <c r="AB126" s="378"/>
      <c r="AC126" s="437"/>
      <c r="AD126" s="437"/>
      <c r="AE126" s="865"/>
      <c r="AF126" s="865"/>
      <c r="AG126" s="865"/>
      <c r="AH126" s="865"/>
      <c r="AI126" s="865"/>
      <c r="AJ126" s="865"/>
      <c r="AK126" s="865"/>
      <c r="AL126" s="865"/>
      <c r="AM126" s="865"/>
      <c r="AN126" s="865"/>
      <c r="AU126" s="430"/>
      <c r="AV126" s="879"/>
      <c r="AW126" s="879"/>
      <c r="AX126" s="879"/>
      <c r="AY126" s="879"/>
      <c r="AZ126" s="879"/>
      <c r="BA126" s="879"/>
      <c r="BB126" s="879"/>
      <c r="BC126" s="879"/>
      <c r="BD126" s="258"/>
      <c r="BE126" s="61"/>
      <c r="BF126" s="61"/>
      <c r="BG126" s="61"/>
      <c r="BH126" s="69"/>
      <c r="BI126" s="61"/>
      <c r="BJ126" s="61"/>
      <c r="BK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865"/>
      <c r="AF127" s="865"/>
      <c r="AG127" s="865"/>
      <c r="AH127" s="865"/>
      <c r="AI127" s="865"/>
      <c r="AJ127" s="865"/>
      <c r="AK127" s="865"/>
      <c r="AL127" s="865"/>
      <c r="AM127" s="865"/>
      <c r="AN127" s="865"/>
      <c r="BD127" s="277"/>
      <c r="BE127" s="61"/>
      <c r="BF127" s="61"/>
      <c r="BG127" s="61"/>
      <c r="BH127" s="69"/>
      <c r="BI127" s="61"/>
      <c r="BJ127" s="61"/>
      <c r="BK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E38:BG38 BE41:BG41 M70:S70 BE80:BG80 M62:S62 BE72:BG72 M65:S65 BE75:BG75 M77:S77 BE87:BG87 M102:AA102 T103:T105">
    <cfRule type="cellIs" priority="11" operator="equal" aboveAverage="0" equalAverage="0" bottom="0" percent="0" rank="0" text="" dxfId="8">
      <formula>1</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2" operator="greaterThan" aboveAverage="0" equalAverage="0" bottom="0" percent="0" rank="0" text="" dxfId="3">
      <formula>0</formula>
    </cfRule>
    <cfRule type="cellIs" priority="13" operator="between" aboveAverage="0" equalAverage="0" bottom="0" percent="0" rank="0" text="" dxfId="4">
      <formula>"A"</formula>
      <formula>"Z"</formula>
    </cfRule>
    <cfRule type="cellIs" priority="14"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5" operator="greaterThan" aboveAverage="0" equalAverage="0" bottom="0" percent="0" rank="0" text="" dxfId="6">
      <formula>0</formula>
    </cfRule>
    <cfRule type="cellIs" priority="16" operator="between" aboveAverage="0" equalAverage="0" bottom="0" percent="0" rank="0" text="" dxfId="7">
      <formula>"A"</formula>
      <formula>"Z"</formula>
    </cfRule>
    <cfRule type="cellIs" priority="17" operator="equal" aboveAverage="0" equalAverage="0" bottom="0" percent="0" rank="0" text="" dxfId="8">
      <formula>0</formula>
    </cfRule>
  </conditionalFormatting>
  <conditionalFormatting sqref="M110:S110 U110:AA110">
    <cfRule type="expression" priority="18" aboveAverage="0" equalAverage="0" bottom="0" percent="0" rank="0" text="" dxfId="5">
      <formula>'January 1'!M115&lt;'Master Pay Period 1'!M115</formula>
    </cfRule>
    <cfRule type="expression" priority="19"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0" aboveAverage="0" equalAverage="0" bottom="0" percent="0" rank="0" text="" dxfId="0">
      <formula>(OR(S37="H",S37="V",S37="S"))</formula>
    </cfRule>
    <cfRule type="expression" priority="21" aboveAverage="0" equalAverage="0" bottom="0" percent="0" rank="0" text="" dxfId="1">
      <formula>S37&gt;0</formula>
    </cfRule>
  </conditionalFormatting>
  <conditionalFormatting sqref="T25">
    <cfRule type="cellIs" priority="22" operator="equal" aboveAverage="0" equalAverage="0" bottom="0" percent="0" rank="0" text="" dxfId="21">
      <formula>1</formula>
    </cfRule>
  </conditionalFormatting>
  <conditionalFormatting sqref="T106">
    <cfRule type="cellIs" priority="23" operator="equal" aboveAverage="0" equalAverage="0" bottom="0" percent="0" rank="0" text="" dxfId="8">
      <formula>1</formula>
    </cfRule>
    <cfRule type="expression" priority="24"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5" aboveAverage="0" equalAverage="0" bottom="0" percent="0" rank="0" text="" dxfId="9">
      <formula>(OR(AA116="V",AA116="H",AA116="S"))</formula>
    </cfRule>
    <cfRule type="expression" priority="26" aboveAverage="0" equalAverage="0" bottom="0" percent="0" rank="0" text="" dxfId="10">
      <formula>AA116&gt;0</formula>
    </cfRule>
  </conditionalFormatting>
  <conditionalFormatting sqref="U28:AA28 U31:AA31 U70:AA70 U62:AA62 U65:AA65 U77:AA77 BE112:BG112 AB107:AB111 AC38:AD38 AC80:AD80 AC75:AD75 AC112:AD112">
    <cfRule type="cellIs" priority="27" operator="equal" aboveAverage="0" equalAverage="0" bottom="0" percent="0" rank="0" text="" dxfId="26">
      <formula>1</formula>
    </cfRule>
  </conditionalFormatting>
  <conditionalFormatting sqref="U105">
    <cfRule type="expression" priority="28" aboveAverage="0" equalAverage="0" bottom="0" percent="0" rank="0" text="" dxfId="9">
      <formula>(OR(U116="V",U116="H",U116="S"))</formula>
    </cfRule>
    <cfRule type="expression" priority="29" aboveAverage="0" equalAverage="0" bottom="0" percent="0" rank="0" text="" dxfId="10">
      <formula>U116&gt;0</formula>
    </cfRule>
  </conditionalFormatting>
  <conditionalFormatting sqref="AC36:AD36 BE36:BG36 BE39:BG39">
    <cfRule type="expression" priority="30" aboveAverage="0" equalAverage="0" bottom="0" percent="0" rank="0" text="" dxfId="5">
      <formula>AN37=1</formula>
    </cfRule>
    <cfRule type="expression" priority="31" aboveAverage="0" equalAverage="0" bottom="0" percent="0" rank="0" text="" dxfId="6">
      <formula>AN37=1</formula>
    </cfRule>
  </conditionalFormatting>
  <conditionalFormatting sqref="AC40:AD40 BE37:BG37 BE40:BG40">
    <cfRule type="cellIs" priority="32" operator="equal" aboveAverage="0" equalAverage="0" bottom="0" percent="0" rank="0" text="" dxfId="60">
      <formula>1</formula>
    </cfRule>
    <cfRule type="cellIs" priority="33" operator="equal" aboveAverage="0" equalAverage="0" bottom="0" percent="0" rank="0" text="" dxfId="61">
      <formula>"V"</formula>
    </cfRule>
    <cfRule type="cellIs" priority="34" operator="equal" aboveAverage="0" equalAverage="0" bottom="0" percent="0" rank="0" text="" dxfId="62">
      <formula>"H"</formula>
    </cfRule>
  </conditionalFormatting>
  <conditionalFormatting sqref="AC42 BE42">
    <cfRule type="expression" priority="35" aboveAverage="0" equalAverage="0" bottom="0" percent="0" rank="0" text="" dxfId="7">
      <formula>N43=1</formula>
    </cfRule>
  </conditionalFormatting>
  <conditionalFormatting sqref="AC44 BE44:BF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BF42:BG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BG44">
    <cfRule type="expression" priority="56" aboveAverage="0" equalAverage="0" bottom="0" percent="0" rank="0" text="" dxfId="28">
      <formula>M45=1</formula>
    </cfRule>
  </conditionalFormatting>
  <conditionalFormatting sqref="AD71 BE47:BF47 BF49 BE51 BE55 BE59:BF59 BF61 BE63:BF63 BE67:BF67 BE71:BF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60" operator="equal" aboveAverage="0" equalAverage="0" bottom="0" percent="0" rank="0" text="" dxfId="32">
      <formula>1</formula>
    </cfRule>
    <cfRule type="cellIs" priority="61" operator="equal" aboveAverage="0" equalAverage="0" bottom="0" percent="0" rank="0" text="" dxfId="33">
      <formula>"V"</formula>
    </cfRule>
    <cfRule type="cellIs" priority="62"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63" aboveAverage="0" equalAverage="0" bottom="0" percent="0" rank="0" text="" dxfId="35">
      <formula>BG71=1</formula>
    </cfRule>
  </conditionalFormatting>
  <conditionalFormatting sqref="BE73:BG73 BE76:BG76 BE78:BG78 BE81:BG81 BE83:BG83 BE85:BG85">
    <cfRule type="expression" priority="64" aboveAverage="0" equalAverage="0" bottom="0" percent="0" rank="0" text="" dxfId="36">
      <formula>BG86=1</formula>
    </cfRule>
  </conditionalFormatting>
  <conditionalFormatting sqref="BE74:BG74 BE77:BG77 BE79:BG79 BE82:BG82 BE84:BG84 BE86:BG86">
    <cfRule type="cellIs" priority="65" operator="equal" aboveAverage="0" equalAverage="0" bottom="0" percent="0" rank="0" text="" dxfId="37">
      <formula>1</formula>
    </cfRule>
    <cfRule type="cellIs" priority="66" operator="equal" aboveAverage="0" equalAverage="0" bottom="0" percent="0" rank="0" text="" dxfId="38">
      <formula>"V"</formula>
    </cfRule>
    <cfRule type="cellIs" priority="67"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68" aboveAverage="0" equalAverage="0" bottom="0" percent="0" rank="0" text="" dxfId="40">
      <formula>BG116=1</formula>
    </cfRule>
  </conditionalFormatting>
  <conditionalFormatting sqref="BG45">
    <cfRule type="cellIs" priority="69" operator="equal" aboveAverage="0" equalAverage="0" bottom="0" percent="0" rank="0" text="" dxfId="41">
      <formula>1</formula>
    </cfRule>
    <cfRule type="cellIs" priority="70" operator="equal" aboveAverage="0" equalAverage="0" bottom="0" percent="0" rank="0" text="" dxfId="42">
      <formula>"V"</formula>
    </cfRule>
    <cfRule type="cellIs" priority="71"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5.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59" min="57" style="165" width="6.48"/>
    <col collapsed="false" customWidth="true" hidden="false" outlineLevel="0" max="60" min="60" style="177" width="6.48"/>
    <col collapsed="false" customWidth="true" hidden="false" outlineLevel="0" max="62" min="61"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K1" s="177"/>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77"/>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H7" s="177"/>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H9" s="177"/>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H10" s="177"/>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H11" s="177"/>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H12" s="177"/>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H13" s="177"/>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177"/>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77"/>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I17" s="61"/>
      <c r="BJ17" s="61"/>
      <c r="BK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Calendar!$A$80</f>
        <v>14</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Calendar!$A$81</f>
        <v>0</v>
      </c>
      <c r="N22" s="459" t="str">
        <f aca="false">Calendar!$B$81</f>
        <v>July</v>
      </c>
      <c r="O22" s="459" t="n">
        <f aca="false">Calendar!$C$81</f>
        <v>0</v>
      </c>
      <c r="P22" s="459" t="n">
        <f aca="false">Calendar!$D$81</f>
        <v>0</v>
      </c>
      <c r="Q22" s="459" t="n">
        <f aca="false">Calendar!$E$81</f>
        <v>0</v>
      </c>
      <c r="R22" s="459" t="n">
        <f aca="false">Calendar!$F$81</f>
        <v>0</v>
      </c>
      <c r="S22" s="459" t="n">
        <f aca="false">Calendar!$G$81</f>
        <v>0</v>
      </c>
      <c r="T22" s="35" t="n">
        <f aca="false">Calendar!$H$81</f>
        <v>2019</v>
      </c>
      <c r="U22" s="459" t="n">
        <f aca="false">Calendar!$I$81</f>
        <v>0</v>
      </c>
      <c r="V22" s="459" t="n">
        <f aca="false">Calendar!$J$81</f>
        <v>0</v>
      </c>
      <c r="W22" s="459" t="n">
        <f aca="false">Calendar!$K$81</f>
        <v>0</v>
      </c>
      <c r="X22" s="459" t="n">
        <f aca="false">Calendar!$L$81</f>
        <v>0</v>
      </c>
      <c r="Y22" s="459" t="n">
        <f aca="false">Calendar!$M$81</f>
        <v>0</v>
      </c>
      <c r="Z22" s="459" t="n">
        <f aca="false">Calendar!$N$81</f>
        <v>0</v>
      </c>
      <c r="AA22" s="459" t="n">
        <f aca="false">Calendar!$O$81</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Calendar!$A$82</f>
        <v>30</v>
      </c>
      <c r="N23" s="37" t="n">
        <f aca="false">Calendar!$B$82</f>
        <v>1</v>
      </c>
      <c r="O23" s="37" t="n">
        <f aca="false">Calendar!$C$82</f>
        <v>2</v>
      </c>
      <c r="P23" s="37" t="n">
        <f aca="false">Calendar!$D$82</f>
        <v>3</v>
      </c>
      <c r="Q23" s="37" t="n">
        <f aca="false">Calendar!$E$82</f>
        <v>4</v>
      </c>
      <c r="R23" s="37" t="n">
        <f aca="false">Calendar!$F$82</f>
        <v>5</v>
      </c>
      <c r="S23" s="37" t="n">
        <f aca="false">Calendar!$G$82</f>
        <v>6</v>
      </c>
      <c r="T23" s="49"/>
      <c r="U23" s="37" t="n">
        <f aca="false">Calendar!$I$82</f>
        <v>7</v>
      </c>
      <c r="V23" s="37" t="n">
        <f aca="false">Calendar!$J$82</f>
        <v>8</v>
      </c>
      <c r="W23" s="37" t="n">
        <f aca="false">Calendar!$K$82</f>
        <v>9</v>
      </c>
      <c r="X23" s="37" t="n">
        <f aca="false">Calendar!$L$82</f>
        <v>10</v>
      </c>
      <c r="Y23" s="37" t="n">
        <f aca="false">Calendar!$M$82</f>
        <v>11</v>
      </c>
      <c r="Z23" s="37" t="n">
        <f aca="false">Calendar!$N$82</f>
        <v>12</v>
      </c>
      <c r="AA23" s="37" t="n">
        <f aca="false">Calendar!$O$82</f>
        <v>13</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467"/>
      <c r="BF32" s="467"/>
      <c r="BG32" s="467"/>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337"/>
      <c r="BF33" s="337"/>
      <c r="BG33" s="337"/>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337"/>
      <c r="BF34" s="337"/>
      <c r="BG34" s="337"/>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177"/>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177"/>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177"/>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177"/>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177"/>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U65" s="434"/>
      <c r="AV65" s="882"/>
      <c r="AW65" s="882"/>
      <c r="AX65" s="882"/>
      <c r="AY65" s="882"/>
      <c r="AZ65" s="882"/>
      <c r="BA65" s="882"/>
      <c r="BB65" s="882"/>
      <c r="BC65" s="882"/>
      <c r="BD65" s="177"/>
      <c r="BE65" s="289"/>
      <c r="BF65" s="289"/>
      <c r="BG65" s="289"/>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I76" s="307"/>
      <c r="BJ76" s="307"/>
      <c r="BK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U77" s="434"/>
      <c r="AV77" s="882"/>
      <c r="AW77" s="882"/>
      <c r="AX77" s="882"/>
      <c r="AY77" s="882"/>
      <c r="AZ77" s="882"/>
      <c r="BA77" s="882"/>
      <c r="BB77" s="882"/>
      <c r="BC77" s="882"/>
      <c r="BD77" s="177"/>
      <c r="BE77" s="465"/>
      <c r="BF77" s="465"/>
      <c r="BG77" s="465"/>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882"/>
      <c r="AW102" s="882"/>
      <c r="AX102" s="882"/>
      <c r="AY102" s="882"/>
      <c r="AZ102" s="882"/>
      <c r="BA102" s="882"/>
      <c r="BB102" s="882"/>
      <c r="BC102" s="882"/>
      <c r="BD102" s="177"/>
      <c r="BE102" s="289"/>
      <c r="BF102" s="289"/>
      <c r="BG102" s="289"/>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14</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n">
        <f aca="false">M22</f>
        <v>0</v>
      </c>
      <c r="N108" s="35" t="str">
        <f aca="false">N22</f>
        <v>July</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30</v>
      </c>
      <c r="N109" s="37" t="n">
        <f aca="false">N23</f>
        <v>1</v>
      </c>
      <c r="O109" s="37" t="n">
        <f aca="false">O23</f>
        <v>2</v>
      </c>
      <c r="P109" s="37" t="n">
        <f aca="false">P23</f>
        <v>3</v>
      </c>
      <c r="Q109" s="37" t="n">
        <f aca="false">Q23</f>
        <v>4</v>
      </c>
      <c r="R109" s="37" t="n">
        <f aca="false">R23</f>
        <v>5</v>
      </c>
      <c r="S109" s="37" t="n">
        <f aca="false">S23</f>
        <v>6</v>
      </c>
      <c r="T109" s="0"/>
      <c r="U109" s="37" t="n">
        <f aca="false">U23</f>
        <v>7</v>
      </c>
      <c r="V109" s="37" t="n">
        <f aca="false">V23</f>
        <v>8</v>
      </c>
      <c r="W109" s="37" t="n">
        <f aca="false">W23</f>
        <v>9</v>
      </c>
      <c r="X109" s="37" t="n">
        <f aca="false">X23</f>
        <v>10</v>
      </c>
      <c r="Y109" s="37" t="n">
        <f aca="false">Y23</f>
        <v>11</v>
      </c>
      <c r="Z109" s="37" t="n">
        <f aca="false">Z23</f>
        <v>12</v>
      </c>
      <c r="AA109" s="37" t="n">
        <f aca="false">AA23</f>
        <v>13</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158"/>
      <c r="N111" s="158"/>
      <c r="O111" s="158"/>
      <c r="P111" s="158"/>
      <c r="Q111" s="158"/>
      <c r="R111" s="158"/>
      <c r="S111" s="158"/>
      <c r="T111" s="158"/>
      <c r="U111" s="158"/>
      <c r="V111" s="158"/>
      <c r="W111" s="158"/>
      <c r="X111" s="158"/>
      <c r="Y111" s="158"/>
      <c r="Z111" s="158"/>
      <c r="AA111" s="158"/>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I112" s="162"/>
      <c r="BJ112" s="162"/>
      <c r="BK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465"/>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465"/>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6"/>
      <c r="BF117" s="268"/>
      <c r="BG117" s="268"/>
      <c r="BI117" s="467"/>
      <c r="BJ117" s="467"/>
      <c r="BK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2'!M112&lt;'Master Pay Period 2'!M112</formula>
    </cfRule>
    <cfRule type="expression" priority="5"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110:S110 U110:AA110">
    <cfRule type="expression" priority="11" aboveAverage="0" equalAverage="0" bottom="0" percent="0" rank="0" text="" dxfId="5">
      <formula>'Master Pay Period 2'!M115&lt;'Master Pay Period 2'!M115</formula>
    </cfRule>
    <cfRule type="expression" priority="12"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3" aboveAverage="0" equalAverage="0" bottom="0" percent="0" rank="0" text="" dxfId="0">
      <formula>(OR(AA37="H",AA37="S",AA37="V"))</formula>
    </cfRule>
    <cfRule type="expression" priority="14" aboveAverage="0" equalAverage="0" bottom="0" percent="0" rank="0" text="" dxfId="1">
      <formula>AA37&gt;0</formula>
    </cfRule>
  </conditionalFormatting>
  <conditionalFormatting sqref="AB107:AB111 AC38:AD38 AC80:AD80 AC75:AD75 AC112:AD112 BE112:BG112">
    <cfRule type="cellIs" priority="15" operator="equal" aboveAverage="0" equalAverage="0" bottom="0" percent="0" rank="0" text="" dxfId="26">
      <formula>1</formula>
    </cfRule>
  </conditionalFormatting>
  <conditionalFormatting sqref="AC36:AD36 BE36:BG36 BE39:BG39">
    <cfRule type="expression" priority="16" aboveAverage="0" equalAverage="0" bottom="0" percent="0" rank="0" text="" dxfId="5">
      <formula>AN37=1</formula>
    </cfRule>
    <cfRule type="expression" priority="17" aboveAverage="0" equalAverage="0" bottom="0" percent="0" rank="0" text="" dxfId="6">
      <formula>AN37=1</formula>
    </cfRule>
  </conditionalFormatting>
  <conditionalFormatting sqref="AC40:AD40">
    <cfRule type="cellIs" priority="18" operator="equal" aboveAverage="0" equalAverage="0" bottom="0" percent="0" rank="0" text="" dxfId="60">
      <formula>1</formula>
    </cfRule>
    <cfRule type="cellIs" priority="19" operator="equal" aboveAverage="0" equalAverage="0" bottom="0" percent="0" rank="0" text="" dxfId="61">
      <formula>"V"</formula>
    </cfRule>
    <cfRule type="cellIs" priority="20" operator="equal" aboveAverage="0" equalAverage="0" bottom="0" percent="0" rank="0" text="" dxfId="62">
      <formula>"H"</formula>
    </cfRule>
  </conditionalFormatting>
  <conditionalFormatting sqref="AC42 BE42:BF42">
    <cfRule type="expression" priority="21" aboveAverage="0" equalAverage="0" bottom="0" percent="0" rank="0" text="" dxfId="7">
      <formula>N43=1</formula>
    </cfRule>
  </conditionalFormatting>
  <conditionalFormatting sqref="AC44 BE44:BG44">
    <cfRule type="expression" priority="22" aboveAverage="0" equalAverage="0" bottom="0" percent="0" rank="0" text="" dxfId="8">
      <formula>N45=1</formula>
    </cfRule>
  </conditionalFormatting>
  <conditionalFormatting sqref="AC46:AD46 AC48:AD48 AC50:AD50 AC52:AD52 AC54:AD54 AC56:AD56 AC58:AD58 AC60:AD60 AC62:AD62 AC66:AD66 AC68:AD68">
    <cfRule type="expression" priority="23" aboveAverage="0" equalAverage="0" bottom="0" percent="0" rank="0" text="" dxfId="9">
      <formula>AQ69=1</formula>
    </cfRule>
  </conditionalFormatting>
  <conditionalFormatting sqref="AC63:AD63 AC65:AD65">
    <cfRule type="cellIs" priority="24" operator="equal" aboveAverage="0" equalAverage="0" bottom="0" percent="0" rank="0" text="" dxfId="10">
      <formula>1</formula>
    </cfRule>
    <cfRule type="cellIs" priority="25" operator="equal" aboveAverage="0" equalAverage="0" bottom="0" percent="0" rank="0" text="" dxfId="11">
      <formula>"V"</formula>
    </cfRule>
    <cfRule type="cellIs" priority="26" operator="equal" aboveAverage="0" equalAverage="0" bottom="0" percent="0" rank="0" text="" dxfId="12">
      <formula>"H"</formula>
    </cfRule>
  </conditionalFormatting>
  <conditionalFormatting sqref="AC70:AD70">
    <cfRule type="expression" priority="27" aboveAverage="0" equalAverage="0" bottom="0" percent="0" rank="0" text="" dxfId="13">
      <formula>M71=1</formula>
    </cfRule>
  </conditionalFormatting>
  <conditionalFormatting sqref="AC71 AC77:AD77 AC82:AD82 AC84:AD84 AC86:AD86 AC103:AD103 AD107 AC111:AD111 AD105">
    <cfRule type="cellIs" priority="28" operator="equal" aboveAverage="0" equalAverage="0" bottom="0" percent="0" rank="0" text="" dxfId="14">
      <formula>1</formula>
    </cfRule>
    <cfRule type="cellIs" priority="29" operator="equal" aboveAverage="0" equalAverage="0" bottom="0" percent="0" rank="0" text="" dxfId="15">
      <formula>"V"</formula>
    </cfRule>
    <cfRule type="cellIs" priority="30" operator="equal" aboveAverage="0" equalAverage="0" bottom="0" percent="0" rank="0" text="" dxfId="16">
      <formula>"H"</formula>
    </cfRule>
  </conditionalFormatting>
  <conditionalFormatting sqref="AC73:AD73 AC78:AD78">
    <cfRule type="expression" priority="31"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2" aboveAverage="0" equalAverage="0" bottom="0" percent="0" rank="0" text="" dxfId="18">
      <formula>AQ116=1</formula>
    </cfRule>
  </conditionalFormatting>
  <conditionalFormatting sqref="AC109:AD109 AC105">
    <cfRule type="cellIs" priority="33" operator="equal" aboveAverage="0" equalAverage="0" bottom="0" percent="0" rank="0" text="" dxfId="19">
      <formula>1</formula>
    </cfRule>
    <cfRule type="cellIs" priority="34" operator="equal" aboveAverage="0" equalAverage="0" bottom="0" percent="0" rank="0" text="" dxfId="20">
      <formula>"V"</formula>
    </cfRule>
    <cfRule type="cellIs" priority="35"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36" operator="equal" aboveAverage="0" equalAverage="0" bottom="0" percent="0" rank="0" text="" dxfId="22">
      <formula>1</formula>
    </cfRule>
    <cfRule type="cellIs" priority="37" operator="equal" aboveAverage="0" equalAverage="0" bottom="0" percent="0" rank="0" text="" dxfId="23">
      <formula>"V"</formula>
    </cfRule>
    <cfRule type="cellIs" priority="38" operator="equal" aboveAverage="0" equalAverage="0" bottom="0" percent="0" rank="0" text="" dxfId="24">
      <formula>"H"</formula>
    </cfRule>
  </conditionalFormatting>
  <conditionalFormatting sqref="AD42 BG42">
    <cfRule type="expression" priority="39" aboveAverage="0" equalAverage="0" bottom="0" percent="0" rank="0" text="" dxfId="25">
      <formula>M42=1</formula>
    </cfRule>
    <cfRule type="cellIs" priority="40" operator="equal" aboveAverage="0" equalAverage="0" bottom="0" percent="0" rank="0" text="" dxfId="26">
      <formula>"V"</formula>
    </cfRule>
    <cfRule type="cellIs" priority="41" operator="equal" aboveAverage="0" equalAverage="0" bottom="0" percent="0" rank="0" text="" dxfId="27">
      <formula>"H"</formula>
    </cfRule>
  </conditionalFormatting>
  <conditionalFormatting sqref="AD44">
    <cfRule type="expression" priority="42" aboveAverage="0" equalAverage="0" bottom="0" percent="0" rank="0" text="" dxfId="28">
      <formula>M45=1</formula>
    </cfRule>
  </conditionalFormatting>
  <conditionalFormatting sqref="AD71 BF47:BG47 BG49 BE51:BF51 BE53 BE55:BF55 BF59:BG59 BG61 BE63:BF63 BE65 BE67:BF67 BF71:BG71">
    <cfRule type="cellIs" priority="43" operator="equal" aboveAverage="0" equalAverage="0" bottom="0" percent="0" rank="0" text="" dxfId="29">
      <formula>1</formula>
    </cfRule>
    <cfRule type="cellIs" priority="44" operator="equal" aboveAverage="0" equalAverage="0" bottom="0" percent="0" rank="0" text="" dxfId="30">
      <formula>"V"</formula>
    </cfRule>
    <cfRule type="cellIs" priority="45" operator="equal" aboveAverage="0" equalAverage="0" bottom="0" percent="0" rank="0" text="" dxfId="31">
      <formula>"H"</formula>
    </cfRule>
  </conditionalFormatting>
  <conditionalFormatting sqref="BE37:BG37 BE40:BG40 BE43:BG43 BE45:BG45 BE47 BE49:BF49 BG51 BF53:BG53 BG55 BE57:BG57 BE59 BE61:BF61 BG63 BF65:BG65 BG67 BE69:BG69 BE71">
    <cfRule type="cellIs" priority="46" operator="equal" aboveAverage="0" equalAverage="0" bottom="0" percent="0" rank="0" text="" dxfId="32">
      <formula>1</formula>
    </cfRule>
    <cfRule type="cellIs" priority="47" operator="equal" aboveAverage="0" equalAverage="0" bottom="0" percent="0" rank="0" text="" dxfId="33">
      <formula>"V"</formula>
    </cfRule>
    <cfRule type="cellIs" priority="48" operator="equal" aboveAverage="0" equalAverage="0" bottom="0" percent="0" rank="0" text="" dxfId="34">
      <formula>"H"</formula>
    </cfRule>
  </conditionalFormatting>
  <conditionalFormatting sqref="BE38:BG38 BE41:BG41 BE80:BG80 BE72:BG72 BE75:BG75 BE87:BG87">
    <cfRule type="cellIs" priority="49" operator="equal" aboveAverage="0" equalAverage="0" bottom="0" percent="0" rank="0" text="" dxfId="8">
      <formula>1</formula>
    </cfRule>
  </conditionalFormatting>
  <conditionalFormatting sqref="BE46:BG46 BE48:BG48 BE50:BG50 BE52:BG52 BE54:BG54 BE56:BG56 BE58:BG58 BE60:BG60 BE62:BG62 BE64:BG64 BE66:BG66 BE68:BG68 BE70:BG70">
    <cfRule type="expression" priority="50" aboveAverage="0" equalAverage="0" bottom="0" percent="0" rank="0" text="" dxfId="35">
      <formula>BG71=1</formula>
    </cfRule>
  </conditionalFormatting>
  <conditionalFormatting sqref="BE73:BG73 BE76:BG76 BE78:BG78 BE81:BG81 BE83:BG83 BE85:BG85">
    <cfRule type="expression" priority="51" aboveAverage="0" equalAverage="0" bottom="0" percent="0" rank="0" text="" dxfId="36">
      <formula>BG86=1</formula>
    </cfRule>
  </conditionalFormatting>
  <conditionalFormatting sqref="BE74:BG74 BE77:BG77 BE79:BG79 BE82:BG82 BE84:BG84 BE86:BG86">
    <cfRule type="cellIs" priority="52" operator="equal" aboveAverage="0" equalAverage="0" bottom="0" percent="0" rank="0" text="" dxfId="37">
      <formula>1</formula>
    </cfRule>
    <cfRule type="cellIs" priority="53" operator="equal" aboveAverage="0" equalAverage="0" bottom="0" percent="0" rank="0" text="" dxfId="38">
      <formula>"V"</formula>
    </cfRule>
    <cfRule type="cellIs" priority="54"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55" aboveAverage="0" equalAverage="0" bottom="0" percent="0" rank="0" text="" dxfId="40">
      <formula>BG116=1</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6.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2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57" min="57" style="177" width="6.48"/>
    <col collapsed="false" customWidth="true" hidden="false" outlineLevel="0" max="58" min="58" style="177" width="5.66"/>
    <col collapsed="false" customWidth="true" hidden="false" outlineLevel="0" max="59" min="59" style="177" width="20.28"/>
    <col collapsed="false" customWidth="true" hidden="false" outlineLevel="0" max="61" min="60" style="177" width="6.48"/>
    <col collapsed="false" customWidth="true" hidden="false" outlineLevel="0" max="62" min="62" style="177" width="5.66"/>
    <col collapsed="false" customWidth="true" hidden="false" outlineLevel="0" max="64" min="63" style="177" width="20.28"/>
    <col collapsed="false" customWidth="true" hidden="false" outlineLevel="0" max="65" min="65" style="177" width="6.6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77"/>
      <c r="BF10" s="177"/>
      <c r="BG10" s="177"/>
      <c r="BH10" s="177"/>
      <c r="BI10" s="177"/>
      <c r="BJ10" s="177"/>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Calendar!$A$86</f>
        <v>15</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Calendar!$A$87</f>
        <v>July</v>
      </c>
      <c r="N22" s="459" t="n">
        <f aca="false">Calendar!$B$87</f>
        <v>0</v>
      </c>
      <c r="O22" s="459" t="n">
        <f aca="false">Calendar!$C$87</f>
        <v>0</v>
      </c>
      <c r="P22" s="459" t="n">
        <f aca="false">Calendar!$D$87</f>
        <v>0</v>
      </c>
      <c r="Q22" s="459" t="n">
        <f aca="false">Calendar!$E$87</f>
        <v>0</v>
      </c>
      <c r="R22" s="459" t="n">
        <f aca="false">Calendar!$F$87</f>
        <v>0</v>
      </c>
      <c r="S22" s="459" t="n">
        <f aca="false">Calendar!$G$87</f>
        <v>0</v>
      </c>
      <c r="T22" s="35" t="n">
        <f aca="false">Calendar!$H$87</f>
        <v>2019</v>
      </c>
      <c r="U22" s="459" t="n">
        <f aca="false">Calendar!$I$87</f>
        <v>0</v>
      </c>
      <c r="V22" s="459" t="n">
        <f aca="false">Calendar!$J$87</f>
        <v>0</v>
      </c>
      <c r="W22" s="459" t="n">
        <f aca="false">Calendar!$K$87</f>
        <v>0</v>
      </c>
      <c r="X22" s="459" t="n">
        <f aca="false">Calendar!$L$87</f>
        <v>0</v>
      </c>
      <c r="Y22" s="459" t="n">
        <f aca="false">Calendar!$M$87</f>
        <v>0</v>
      </c>
      <c r="Z22" s="459" t="n">
        <f aca="false">Calendar!$N$87</f>
        <v>0</v>
      </c>
      <c r="AA22" s="459" t="n">
        <f aca="false">Calendar!$O$87</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Calendar!$A$88</f>
        <v>14</v>
      </c>
      <c r="N23" s="37" t="n">
        <f aca="false">Calendar!$B$88</f>
        <v>15</v>
      </c>
      <c r="O23" s="37" t="n">
        <f aca="false">Calendar!$C$88</f>
        <v>16</v>
      </c>
      <c r="P23" s="37" t="n">
        <f aca="false">Calendar!$D$88</f>
        <v>17</v>
      </c>
      <c r="Q23" s="37" t="n">
        <f aca="false">Calendar!$E$88</f>
        <v>18</v>
      </c>
      <c r="R23" s="37" t="n">
        <f aca="false">Calendar!$F$88</f>
        <v>19</v>
      </c>
      <c r="S23" s="37" t="n">
        <f aca="false">Calendar!$G$88</f>
        <v>20</v>
      </c>
      <c r="T23" s="49"/>
      <c r="U23" s="37" t="n">
        <f aca="false">Calendar!$I$88</f>
        <v>21</v>
      </c>
      <c r="V23" s="37" t="n">
        <f aca="false">Calendar!$J$88</f>
        <v>22</v>
      </c>
      <c r="W23" s="37" t="n">
        <f aca="false">Calendar!$K$88</f>
        <v>23</v>
      </c>
      <c r="X23" s="37" t="n">
        <f aca="false">Calendar!$L$88</f>
        <v>24</v>
      </c>
      <c r="Y23" s="37" t="n">
        <f aca="false">Calendar!$M$88</f>
        <v>25</v>
      </c>
      <c r="Z23" s="37" t="n">
        <f aca="false">Calendar!$N$88</f>
        <v>26</v>
      </c>
      <c r="AA23" s="37" t="n">
        <f aca="false">Calendar!$O$88</f>
        <v>27</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U65" s="434"/>
      <c r="AV65" s="882"/>
      <c r="AW65" s="882"/>
      <c r="AX65" s="882"/>
      <c r="AY65" s="882"/>
      <c r="AZ65" s="882"/>
      <c r="BA65" s="882"/>
      <c r="BB65" s="882"/>
      <c r="BC65" s="882"/>
      <c r="BD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U77" s="434"/>
      <c r="AV77" s="882"/>
      <c r="AW77" s="882"/>
      <c r="AX77" s="882"/>
      <c r="AY77" s="882"/>
      <c r="AZ77" s="882"/>
      <c r="BA77" s="882"/>
      <c r="BB77" s="882"/>
      <c r="BC77" s="882"/>
      <c r="BD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U102" s="434"/>
      <c r="AV102" s="882"/>
      <c r="AW102" s="882"/>
      <c r="AX102" s="882"/>
      <c r="AY102" s="882"/>
      <c r="AZ102" s="882"/>
      <c r="BA102" s="882"/>
      <c r="BB102" s="882"/>
      <c r="BC102" s="882"/>
      <c r="BD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15</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July</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14</v>
      </c>
      <c r="N109" s="37" t="n">
        <f aca="false">N23</f>
        <v>15</v>
      </c>
      <c r="O109" s="37" t="n">
        <f aca="false">O23</f>
        <v>16</v>
      </c>
      <c r="P109" s="37" t="n">
        <f aca="false">P23</f>
        <v>17</v>
      </c>
      <c r="Q109" s="37" t="n">
        <f aca="false">Q23</f>
        <v>18</v>
      </c>
      <c r="R109" s="37" t="n">
        <f aca="false">R23</f>
        <v>19</v>
      </c>
      <c r="S109" s="37" t="n">
        <f aca="false">S23</f>
        <v>20</v>
      </c>
      <c r="T109" s="0"/>
      <c r="U109" s="37" t="n">
        <f aca="false">U23</f>
        <v>21</v>
      </c>
      <c r="V109" s="37" t="n">
        <f aca="false">V23</f>
        <v>22</v>
      </c>
      <c r="W109" s="37" t="n">
        <f aca="false">W23</f>
        <v>23</v>
      </c>
      <c r="X109" s="37" t="n">
        <f aca="false">X23</f>
        <v>24</v>
      </c>
      <c r="Y109" s="37" t="n">
        <f aca="false">Y23</f>
        <v>25</v>
      </c>
      <c r="Z109" s="37" t="n">
        <f aca="false">Z23</f>
        <v>26</v>
      </c>
      <c r="AA109" s="37" t="n">
        <f aca="false">AA23</f>
        <v>27</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357"/>
      <c r="U111" s="69"/>
      <c r="V111" s="69"/>
      <c r="W111" s="69"/>
      <c r="X111" s="69"/>
      <c r="Y111" s="69"/>
      <c r="Z111" s="69"/>
      <c r="AA111" s="69"/>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N105:S105 U105:Y105 M78:S78 U78:AA78 M80:S80 U80:AA80 M84:S84 U84:AA84 M86:S86 U86:AA86 M88:S88 U88:AA88 M90:S90 U90:AA90 M92:S92 U92:AA92 M96:S96 U96:AA96 M98:S98 U98:AA98 M100:S100 U100:AA100 M82:S82 U82:AA82 M94:S94 U94:AA94 AA105">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05">
    <cfRule type="expression" priority="23" aboveAverage="0" equalAverage="0" bottom="0" percent="0" rank="0" text="" dxfId="11">
      <formula>(OR(M116="H",M116="S",M116="V"))</formula>
    </cfRule>
    <cfRule type="expression" priority="24" aboveAverage="0" equalAverage="0" bottom="0" percent="0" rank="0" text="" dxfId="12">
      <formula>M116&gt;0</formula>
    </cfRule>
  </conditionalFormatting>
  <conditionalFormatting sqref="M110:R110 U110:Z110">
    <cfRule type="expression" priority="25" aboveAverage="0" equalAverage="0" bottom="0" percent="0" rank="0" text="" dxfId="5">
      <formula>'Master Pay Period 3'!M115&lt;'Master Pay Period 3'!M115</formula>
    </cfRule>
    <cfRule type="expression" priority="26" aboveAverage="0" equalAverage="0" bottom="0" percent="0" rank="0" text="" dxfId="6">
      <formula>'Master Pay Period 3'!M115&gt;'Master Pay Period 3'!M115</formula>
    </cfRule>
  </conditionalFormatting>
  <conditionalFormatting sqref="S110 AA110">
    <cfRule type="expression" priority="27" aboveAverage="0" equalAverage="0" bottom="0" percent="0" rank="0" text="" dxfId="5">
      <formula>'Master Pay Period 3'!S115&lt;'Master Pay Period 3'!S115</formula>
    </cfRule>
    <cfRule type="expression" priority="28" aboveAverage="0" equalAverage="0" bottom="0" percent="0" rank="0" text="" dxfId="6">
      <formula>'Master Pay Period 3'!S115&gt;'Master Pay Period 3'!S115</formula>
    </cfRule>
  </conditionalFormatting>
  <conditionalFormatting sqref="T27 AC40:AD40">
    <cfRule type="cellIs" priority="29" operator="equal" aboveAverage="0" equalAverage="0" bottom="0" percent="0" rank="0" text="" dxfId="60">
      <formula>1</formula>
    </cfRule>
    <cfRule type="cellIs" priority="30" operator="equal" aboveAverage="0" equalAverage="0" bottom="0" percent="0" rank="0" text="" dxfId="61">
      <formula>"V"</formula>
    </cfRule>
    <cfRule type="cellIs" priority="31" operator="equal" aboveAverage="0" equalAverage="0" bottom="0" percent="0" rank="0" text="" dxfId="62">
      <formula>"H"</formula>
    </cfRule>
  </conditionalFormatting>
  <conditionalFormatting sqref="U28:AA28 U31:AA31 U70:AA70 U62:AA62 U65:AA65 U77:AA77">
    <cfRule type="cellIs" priority="32" operator="equal" aboveAverage="0" equalAverage="0" bottom="0" percent="0" rank="0" text="" dxfId="8">
      <formula>1</formula>
    </cfRule>
  </conditionalFormatting>
  <conditionalFormatting sqref="Y40">
    <cfRule type="expression" priority="33" aboveAverage="0" equalAverage="0" bottom="0" percent="0" rank="0" text="" dxfId="0">
      <formula>(OR(Y51="H",Y51="S",Y51="V"))</formula>
    </cfRule>
    <cfRule type="expression" priority="34" aboveAverage="0" equalAverage="0" bottom="0" percent="0" rank="0" text="" dxfId="1">
      <formula>Y51&gt;0</formula>
    </cfRule>
  </conditionalFormatting>
  <conditionalFormatting sqref="Z105">
    <cfRule type="expression" priority="35" aboveAverage="0" equalAverage="0" bottom="0" percent="0" rank="0" text="" dxfId="11">
      <formula>(OR(Z116="H",Z116="S",Z116="V"))</formula>
    </cfRule>
    <cfRule type="expression" priority="36" aboveAverage="0" equalAverage="0" bottom="0" percent="0" rank="0" text="" dxfId="12">
      <formula>Z116&gt;0</formula>
    </cfRule>
  </conditionalFormatting>
  <conditionalFormatting sqref="AC36:AD36">
    <cfRule type="expression" priority="37" aboveAverage="0" equalAverage="0" bottom="0" percent="0" rank="0" text="" dxfId="5">
      <formula>AN37=1</formula>
    </cfRule>
    <cfRule type="expression" priority="38" aboveAverage="0" equalAverage="0" bottom="0" percent="0" rank="0" text="" dxfId="6">
      <formula>AN37=1</formula>
    </cfRule>
  </conditionalFormatting>
  <conditionalFormatting sqref="AC42">
    <cfRule type="expression" priority="39" aboveAverage="0" equalAverage="0" bottom="0" percent="0" rank="0" text="" dxfId="7">
      <formula>N43=1</formula>
    </cfRule>
  </conditionalFormatting>
  <conditionalFormatting sqref="AC44">
    <cfRule type="expression" priority="40" aboveAverage="0" equalAverage="0" bottom="0" percent="0" rank="0" text="" dxfId="8">
      <formula>N45=1</formula>
    </cfRule>
  </conditionalFormatting>
  <conditionalFormatting sqref="AC46:AD46 AC48:AD48 AC50:AD50 AC52:AD52 AC54:AD54 AC56:AD56 AC58:AD58 AC60:AD60 AC62:AD62 AC66:AD66 AC68:AD68">
    <cfRule type="expression" priority="41" aboveAverage="0" equalAverage="0" bottom="0" percent="0" rank="0" text="" dxfId="9">
      <formula>AQ69=1</formula>
    </cfRule>
  </conditionalFormatting>
  <conditionalFormatting sqref="AC63:AD63 AC65:AD65">
    <cfRule type="cellIs" priority="42" operator="equal" aboveAverage="0" equalAverage="0" bottom="0" percent="0" rank="0" text="" dxfId="10">
      <formula>1</formula>
    </cfRule>
    <cfRule type="cellIs" priority="43" operator="equal" aboveAverage="0" equalAverage="0" bottom="0" percent="0" rank="0" text="" dxfId="11">
      <formula>"V"</formula>
    </cfRule>
    <cfRule type="cellIs" priority="44" operator="equal" aboveAverage="0" equalAverage="0" bottom="0" percent="0" rank="0" text="" dxfId="12">
      <formula>"H"</formula>
    </cfRule>
  </conditionalFormatting>
  <conditionalFormatting sqref="AC70:AD70">
    <cfRule type="expression" priority="45" aboveAverage="0" equalAverage="0" bottom="0" percent="0" rank="0" text="" dxfId="13">
      <formula>M71=1</formula>
    </cfRule>
  </conditionalFormatting>
  <conditionalFormatting sqref="AC71 AC77:AD77 AC82:AD82 AC84:AD84 AC86:AD86 AC103:AD103 AD107 AC111:AD111 AD105">
    <cfRule type="cellIs" priority="46" operator="equal" aboveAverage="0" equalAverage="0" bottom="0" percent="0" rank="0" text="" dxfId="14">
      <formula>1</formula>
    </cfRule>
    <cfRule type="cellIs" priority="47" operator="equal" aboveAverage="0" equalAverage="0" bottom="0" percent="0" rank="0" text="" dxfId="15">
      <formula>"V"</formula>
    </cfRule>
    <cfRule type="cellIs" priority="48" operator="equal" aboveAverage="0" equalAverage="0" bottom="0" percent="0" rank="0" text="" dxfId="16">
      <formula>"H"</formula>
    </cfRule>
  </conditionalFormatting>
  <conditionalFormatting sqref="AC73:AD73 AC78:AD78">
    <cfRule type="expression" priority="49"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50" aboveAverage="0" equalAverage="0" bottom="0" percent="0" rank="0" text="" dxfId="18">
      <formula>AQ116=1</formula>
    </cfRule>
  </conditionalFormatting>
  <conditionalFormatting sqref="AC109:AD109 AC105">
    <cfRule type="cellIs" priority="51" operator="equal" aboveAverage="0" equalAverage="0" bottom="0" percent="0" rank="0" text="" dxfId="19">
      <formula>1</formula>
    </cfRule>
    <cfRule type="cellIs" priority="52" operator="equal" aboveAverage="0" equalAverage="0" bottom="0" percent="0" rank="0" text="" dxfId="20">
      <formula>"V"</formula>
    </cfRule>
    <cfRule type="cellIs" priority="53" operator="equal" aboveAverage="0" equalAverage="0" bottom="0" percent="0" rank="0" text="" dxfId="21">
      <formula>"H"</formula>
    </cfRule>
  </conditionalFormatting>
  <conditionalFormatting sqref="AC107 AC114:AD114 AC116:AD116">
    <cfRule type="cellIs" priority="54" operator="equal" aboveAverage="0" equalAverage="0" bottom="0" percent="0" rank="0" text="" dxfId="22">
      <formula>1</formula>
    </cfRule>
    <cfRule type="cellIs" priority="55" operator="equal" aboveAverage="0" equalAverage="0" bottom="0" percent="0" rank="0" text="" dxfId="23">
      <formula>"V"</formula>
    </cfRule>
    <cfRule type="cellIs" priority="56" operator="equal" aboveAverage="0" equalAverage="0" bottom="0" percent="0" rank="0" text="" dxfId="24">
      <formula>"H"</formula>
    </cfRule>
  </conditionalFormatting>
  <conditionalFormatting sqref="AD42">
    <cfRule type="expression" priority="57" aboveAverage="0" equalAverage="0" bottom="0" percent="0" rank="0" text="" dxfId="25">
      <formula>M42=1</formula>
    </cfRule>
    <cfRule type="cellIs" priority="58" operator="equal" aboveAverage="0" equalAverage="0" bottom="0" percent="0" rank="0" text="" dxfId="26">
      <formula>"V"</formula>
    </cfRule>
    <cfRule type="cellIs" priority="59" operator="equal" aboveAverage="0" equalAverage="0" bottom="0" percent="0" rank="0" text="" dxfId="27">
      <formula>"H"</formula>
    </cfRule>
  </conditionalFormatting>
  <conditionalFormatting sqref="AD44">
    <cfRule type="expression" priority="60" aboveAverage="0" equalAverage="0" bottom="0" percent="0" rank="0" text="" dxfId="28">
      <formula>M45=1</formula>
    </cfRule>
  </conditionalFormatting>
  <conditionalFormatting sqref="AD71">
    <cfRule type="cellIs" priority="61" operator="equal" aboveAverage="0" equalAverage="0" bottom="0" percent="0" rank="0" text="" dxfId="29">
      <formula>1</formula>
    </cfRule>
    <cfRule type="cellIs" priority="62" operator="equal" aboveAverage="0" equalAverage="0" bottom="0" percent="0" rank="0" text="" dxfId="30">
      <formula>"V"</formula>
    </cfRule>
    <cfRule type="cellIs" priority="63"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7.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9"/>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2" min="57" style="165" width="6.48"/>
    <col collapsed="false" customWidth="true" hidden="false" outlineLevel="0" max="63" min="63" style="432" width="5.66"/>
    <col collapsed="false" customWidth="true" hidden="false" outlineLevel="0" max="64" min="64" style="177" width="20.28"/>
    <col collapsed="false" customWidth="true" hidden="false" outlineLevel="0" max="65" min="65" style="177" width="6.09"/>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77" width="6.48"/>
    <col collapsed="false" customWidth="true" hidden="false" outlineLevel="0" max="91" min="91" style="177" width="5.66"/>
    <col collapsed="false" customWidth="true" hidden="false" outlineLevel="0" max="92" min="92" style="177" width="20.28"/>
    <col collapsed="false" customWidth="true" hidden="false" outlineLevel="0" max="93" min="93" style="177" width="6.09"/>
    <col collapsed="false" customWidth="true" hidden="false" outlineLevel="0" max="94" min="94" style="177" width="8.72"/>
    <col collapsed="false" customWidth="true" hidden="false" outlineLevel="0" max="95" min="95" style="17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A1" s="173"/>
      <c r="AE1" s="433"/>
      <c r="AI1" s="434"/>
      <c r="BH1" s="171"/>
      <c r="BK1" s="177"/>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H2" s="171"/>
      <c r="BK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H3" s="171"/>
      <c r="BK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H4" s="171"/>
      <c r="BK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H5" s="171"/>
      <c r="BK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71"/>
      <c r="BI6" s="165"/>
      <c r="BJ6" s="165"/>
      <c r="BK6" s="177"/>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177"/>
      <c r="CM6" s="177"/>
      <c r="CN6" s="177"/>
      <c r="CO6" s="177"/>
      <c r="CP6" s="177"/>
      <c r="CQ6" s="177"/>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I7" s="165"/>
      <c r="BJ7" s="165"/>
      <c r="BK7" s="177"/>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177"/>
      <c r="CM7" s="177"/>
      <c r="CN7" s="177"/>
      <c r="CO7" s="177"/>
      <c r="CP7" s="177"/>
      <c r="CQ7" s="177"/>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H8" s="171"/>
      <c r="BK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I9" s="165"/>
      <c r="BJ9" s="165"/>
      <c r="BK9" s="177"/>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177"/>
      <c r="CM9" s="177"/>
      <c r="CN9" s="177"/>
      <c r="CO9" s="177"/>
      <c r="CP9" s="177"/>
      <c r="CQ9" s="177"/>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I10" s="165"/>
      <c r="BJ10" s="165"/>
      <c r="BK10" s="177"/>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177"/>
      <c r="CM10" s="177"/>
      <c r="CN10" s="177"/>
      <c r="CO10" s="177"/>
      <c r="CP10" s="177"/>
      <c r="CQ10" s="177"/>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I11" s="165"/>
      <c r="BJ11" s="165"/>
      <c r="BK11" s="177"/>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177"/>
      <c r="CM11" s="177"/>
      <c r="CN11" s="177"/>
      <c r="CO11" s="177"/>
      <c r="CP11" s="177"/>
      <c r="CQ11" s="177"/>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I12" s="165"/>
      <c r="BJ12" s="165"/>
      <c r="BK12" s="177"/>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177"/>
      <c r="CM12" s="177"/>
      <c r="CN12" s="177"/>
      <c r="CO12" s="177"/>
      <c r="CP12" s="177"/>
      <c r="CQ12" s="177"/>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I13" s="163"/>
      <c r="BJ13" s="163"/>
      <c r="BK13" s="177"/>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177"/>
      <c r="CM13" s="177"/>
      <c r="CN13" s="177"/>
      <c r="CO13" s="177"/>
      <c r="CP13" s="177"/>
      <c r="CQ13" s="177"/>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177"/>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177"/>
      <c r="CM14" s="177"/>
      <c r="CN14" s="177"/>
      <c r="CO14" s="177"/>
      <c r="CP14" s="177"/>
      <c r="CQ14" s="177"/>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77"/>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177"/>
      <c r="CM15" s="177"/>
      <c r="CN15" s="177"/>
      <c r="CO15" s="177"/>
      <c r="CP15" s="177"/>
      <c r="CQ15" s="177"/>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K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9"/>
      <c r="BI17" s="61"/>
      <c r="BJ17" s="61"/>
      <c r="BK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9"/>
      <c r="BI18" s="61"/>
      <c r="BJ18" s="61"/>
      <c r="BK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9"/>
      <c r="BI19" s="61"/>
      <c r="BJ19" s="61"/>
      <c r="BK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9"/>
      <c r="BI20" s="61"/>
      <c r="BJ20" s="61"/>
      <c r="BK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Calendar!$A$92</f>
        <v>16</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9"/>
      <c r="BI21" s="61"/>
      <c r="BJ21" s="61"/>
      <c r="BK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Calendar!$A$93</f>
        <v>0</v>
      </c>
      <c r="N22" s="459" t="n">
        <f aca="false">Calendar!$B$93</f>
        <v>0</v>
      </c>
      <c r="O22" s="459" t="n">
        <f aca="false">Calendar!$C$93</f>
        <v>0</v>
      </c>
      <c r="P22" s="459" t="n">
        <f aca="false">Calendar!$D$93</f>
        <v>0</v>
      </c>
      <c r="Q22" s="459" t="str">
        <f aca="false">Calendar!$E$93</f>
        <v>August</v>
      </c>
      <c r="R22" s="459" t="n">
        <f aca="false">Calendar!$F$93</f>
        <v>0</v>
      </c>
      <c r="S22" s="459" t="n">
        <f aca="false">Calendar!$G$93</f>
        <v>0</v>
      </c>
      <c r="T22" s="35" t="n">
        <f aca="false">Calendar!$H$93</f>
        <v>2019</v>
      </c>
      <c r="U22" s="459" t="n">
        <f aca="false">Calendar!$I$93</f>
        <v>0</v>
      </c>
      <c r="V22" s="459" t="n">
        <f aca="false">Calendar!$J$93</f>
        <v>0</v>
      </c>
      <c r="W22" s="459" t="n">
        <f aca="false">Calendar!$K$93</f>
        <v>0</v>
      </c>
      <c r="X22" s="459" t="n">
        <f aca="false">Calendar!$L$93</f>
        <v>0</v>
      </c>
      <c r="Y22" s="459" t="n">
        <f aca="false">Calendar!$M$93</f>
        <v>0</v>
      </c>
      <c r="Z22" s="459" t="n">
        <f aca="false">Calendar!$N$93</f>
        <v>0</v>
      </c>
      <c r="AA22" s="459" t="n">
        <f aca="false">Calendar!$O$93</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9"/>
      <c r="BI22" s="61"/>
      <c r="BJ22" s="61"/>
      <c r="BK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Calendar!$A$94</f>
        <v>28</v>
      </c>
      <c r="N23" s="37" t="n">
        <f aca="false">Calendar!$B$94</f>
        <v>29</v>
      </c>
      <c r="O23" s="37" t="n">
        <f aca="false">Calendar!$C$94</f>
        <v>30</v>
      </c>
      <c r="P23" s="37" t="n">
        <f aca="false">Calendar!$D$94</f>
        <v>31</v>
      </c>
      <c r="Q23" s="37" t="n">
        <f aca="false">Calendar!$E$94</f>
        <v>1</v>
      </c>
      <c r="R23" s="37" t="n">
        <f aca="false">Calendar!$F$94</f>
        <v>2</v>
      </c>
      <c r="S23" s="37" t="n">
        <f aca="false">Calendar!$G$94</f>
        <v>3</v>
      </c>
      <c r="T23" s="49"/>
      <c r="U23" s="37" t="n">
        <f aca="false">Calendar!$I$94</f>
        <v>4</v>
      </c>
      <c r="V23" s="37" t="n">
        <f aca="false">Calendar!$J$94</f>
        <v>5</v>
      </c>
      <c r="W23" s="37" t="n">
        <f aca="false">Calendar!$K$94</f>
        <v>6</v>
      </c>
      <c r="X23" s="37" t="n">
        <f aca="false">Calendar!$L$94</f>
        <v>7</v>
      </c>
      <c r="Y23" s="37" t="n">
        <f aca="false">Calendar!$M$94</f>
        <v>8</v>
      </c>
      <c r="Z23" s="37" t="n">
        <f aca="false">Calendar!$N$94</f>
        <v>9</v>
      </c>
      <c r="AA23" s="37" t="n">
        <f aca="false">Calendar!$O$94</f>
        <v>10</v>
      </c>
      <c r="AB23" s="461" t="s">
        <v>306</v>
      </c>
      <c r="AE23" s="437" t="s">
        <v>249</v>
      </c>
      <c r="AF23" s="437" t="s">
        <v>272</v>
      </c>
      <c r="AG23" s="437" t="s">
        <v>278</v>
      </c>
      <c r="AH23" s="437" t="s">
        <v>278</v>
      </c>
      <c r="AI23" s="437" t="s">
        <v>247</v>
      </c>
      <c r="AJ23" s="437" t="s">
        <v>278</v>
      </c>
      <c r="AK23" s="437" t="s">
        <v>275</v>
      </c>
      <c r="AL23" s="437" t="s">
        <v>253</v>
      </c>
      <c r="AM23" s="437" t="s">
        <v>245</v>
      </c>
      <c r="AN23" s="437" t="s">
        <v>279</v>
      </c>
      <c r="BK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I24" s="69"/>
      <c r="BJ24" s="69"/>
      <c r="BK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I25" s="69"/>
      <c r="BJ25" s="69"/>
      <c r="BK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162"/>
      <c r="BI26" s="307"/>
      <c r="BJ26" s="307"/>
      <c r="BK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I27" s="69"/>
      <c r="BJ27" s="69"/>
      <c r="BK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I28" s="323"/>
      <c r="BJ28" s="323"/>
      <c r="BK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K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I30" s="163"/>
      <c r="BJ30" s="163"/>
      <c r="BK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E31" s="268"/>
      <c r="BF31" s="268"/>
      <c r="BG31" s="268"/>
      <c r="BH31" s="162"/>
      <c r="BI31" s="467"/>
      <c r="BJ31" s="467"/>
      <c r="BK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266"/>
      <c r="BF32" s="266"/>
      <c r="BG32" s="266"/>
      <c r="BH32" s="162"/>
      <c r="BI32" s="467"/>
      <c r="BJ32" s="467"/>
      <c r="BK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293"/>
      <c r="BF33" s="293"/>
      <c r="BG33" s="293"/>
      <c r="BH33" s="162"/>
      <c r="BI33" s="337"/>
      <c r="BJ33" s="337"/>
      <c r="BK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293"/>
      <c r="BF34" s="293"/>
      <c r="BG34" s="293"/>
      <c r="BH34" s="162"/>
      <c r="BI34" s="337"/>
      <c r="BJ34" s="337"/>
      <c r="BK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177"/>
      <c r="BI36" s="307"/>
      <c r="BJ36" s="307"/>
      <c r="BK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177"/>
      <c r="BI37" s="307"/>
      <c r="BJ37" s="307"/>
      <c r="BK37" s="17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177"/>
      <c r="CM37" s="177"/>
      <c r="CN37" s="177"/>
      <c r="CO37" s="177"/>
      <c r="CP37" s="177"/>
      <c r="CQ37" s="177"/>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177"/>
      <c r="BI38" s="307"/>
      <c r="BJ38" s="307"/>
      <c r="BK38" s="17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177"/>
      <c r="CM38" s="177"/>
      <c r="CN38" s="177"/>
      <c r="CO38" s="177"/>
      <c r="CP38" s="177"/>
      <c r="CQ38" s="177"/>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177"/>
      <c r="BI39" s="307"/>
      <c r="BJ39" s="307"/>
      <c r="BK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177"/>
      <c r="BI40" s="307"/>
      <c r="BJ40" s="307"/>
      <c r="BK40" s="17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177"/>
      <c r="CM40" s="177"/>
      <c r="CN40" s="177"/>
      <c r="CO40" s="177"/>
      <c r="CP40" s="177"/>
      <c r="CQ40" s="177"/>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177"/>
      <c r="BI41" s="307"/>
      <c r="BJ41" s="307"/>
      <c r="BK41" s="17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177"/>
      <c r="CM41" s="177"/>
      <c r="CN41" s="177"/>
      <c r="CO41" s="177"/>
      <c r="CP41" s="177"/>
      <c r="CQ41" s="177"/>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177"/>
      <c r="BI42" s="307"/>
      <c r="BJ42" s="307"/>
      <c r="BK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177"/>
      <c r="BI43" s="307"/>
      <c r="BJ43" s="307"/>
      <c r="BK43" s="17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177"/>
      <c r="CM43" s="177"/>
      <c r="CN43" s="177"/>
      <c r="CO43" s="177"/>
      <c r="CP43" s="177"/>
      <c r="CQ43" s="177"/>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177"/>
      <c r="BI44" s="307"/>
      <c r="BJ44" s="307"/>
      <c r="BK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177"/>
      <c r="BI45" s="307"/>
      <c r="BJ45" s="307"/>
      <c r="BK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177"/>
      <c r="BI46" s="293"/>
      <c r="BJ46" s="293"/>
      <c r="BK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177"/>
      <c r="BI47" s="293"/>
      <c r="BJ47" s="293"/>
      <c r="BK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177"/>
      <c r="BI48" s="293"/>
      <c r="BJ48" s="293"/>
      <c r="BK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177"/>
      <c r="BI49" s="293"/>
      <c r="BJ49" s="293"/>
      <c r="BK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177"/>
      <c r="BI50" s="293"/>
      <c r="BJ50" s="293"/>
      <c r="BK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177"/>
      <c r="BI51" s="293"/>
      <c r="BJ51" s="293"/>
      <c r="BK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177"/>
      <c r="BI52" s="293"/>
      <c r="BJ52" s="293"/>
      <c r="BK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177"/>
      <c r="BI53" s="293"/>
      <c r="BJ53" s="293"/>
      <c r="BK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177"/>
      <c r="BI54" s="293"/>
      <c r="BJ54" s="293"/>
      <c r="BK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177"/>
      <c r="BI55" s="293"/>
      <c r="BJ55" s="293"/>
      <c r="BK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177"/>
      <c r="BI56" s="293"/>
      <c r="BJ56" s="293"/>
      <c r="BK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177"/>
      <c r="BI57" s="293"/>
      <c r="BJ57" s="293"/>
      <c r="BK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177"/>
      <c r="BI58" s="293"/>
      <c r="BJ58" s="293"/>
      <c r="BK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177"/>
      <c r="BI59" s="293"/>
      <c r="BJ59" s="293"/>
      <c r="BK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177"/>
      <c r="BI60" s="293"/>
      <c r="BJ60" s="293"/>
      <c r="BK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177"/>
      <c r="BI61" s="293"/>
      <c r="BJ61" s="293"/>
      <c r="BK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177"/>
      <c r="BI62" s="293"/>
      <c r="BJ62" s="293"/>
      <c r="BK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177"/>
      <c r="BI63" s="293"/>
      <c r="BJ63" s="293"/>
      <c r="BK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177"/>
      <c r="BI64" s="293"/>
      <c r="BJ64" s="293"/>
      <c r="BK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U65" s="434"/>
      <c r="AV65" s="882"/>
      <c r="AW65" s="882"/>
      <c r="AX65" s="882"/>
      <c r="AY65" s="882"/>
      <c r="AZ65" s="882"/>
      <c r="BA65" s="882"/>
      <c r="BB65" s="882"/>
      <c r="BC65" s="882"/>
      <c r="BD65" s="177"/>
      <c r="BE65" s="289"/>
      <c r="BF65" s="289"/>
      <c r="BG65" s="289"/>
      <c r="BH65" s="177"/>
      <c r="BI65" s="293"/>
      <c r="BJ65" s="293"/>
      <c r="BK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177"/>
      <c r="BI66" s="293"/>
      <c r="BJ66" s="293"/>
      <c r="BK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177"/>
      <c r="BI67" s="293"/>
      <c r="BJ67" s="293"/>
      <c r="BK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177"/>
      <c r="BI68" s="293"/>
      <c r="BJ68" s="293"/>
      <c r="BK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177"/>
      <c r="BI69" s="293"/>
      <c r="BJ69" s="293"/>
      <c r="BK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177"/>
      <c r="BI70" s="293"/>
      <c r="BJ70" s="293"/>
      <c r="BK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177"/>
      <c r="BI71" s="293"/>
      <c r="BJ71" s="293"/>
      <c r="BK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177"/>
      <c r="BI72" s="307"/>
      <c r="BJ72" s="307"/>
      <c r="BK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177"/>
      <c r="BI73" s="307"/>
      <c r="BJ73" s="307"/>
      <c r="BK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177"/>
      <c r="BI74" s="307"/>
      <c r="BJ74" s="307"/>
      <c r="BK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177"/>
      <c r="BI75" s="162"/>
      <c r="BJ75" s="162"/>
      <c r="BK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177"/>
      <c r="BI76" s="307"/>
      <c r="BJ76" s="307"/>
      <c r="BK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U77" s="434"/>
      <c r="AV77" s="882"/>
      <c r="AW77" s="882"/>
      <c r="AX77" s="882"/>
      <c r="AY77" s="882"/>
      <c r="AZ77" s="882"/>
      <c r="BA77" s="882"/>
      <c r="BB77" s="882"/>
      <c r="BC77" s="882"/>
      <c r="BD77" s="177"/>
      <c r="BE77" s="465"/>
      <c r="BF77" s="465"/>
      <c r="BG77" s="465"/>
      <c r="BH77" s="177"/>
      <c r="BI77" s="307"/>
      <c r="BJ77" s="307"/>
      <c r="BK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177"/>
      <c r="BI78" s="307"/>
      <c r="BJ78" s="307"/>
      <c r="BK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177"/>
      <c r="BI79" s="307"/>
      <c r="BJ79" s="307"/>
      <c r="BK79" s="177"/>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177"/>
      <c r="BI80" s="307"/>
      <c r="BJ80" s="307"/>
      <c r="BK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177"/>
      <c r="BI81" s="307"/>
      <c r="BJ81" s="307"/>
      <c r="BK81" s="177"/>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177"/>
      <c r="BI82" s="307"/>
      <c r="BJ82" s="307"/>
      <c r="BK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177"/>
      <c r="BI83" s="307"/>
      <c r="BJ83" s="307"/>
      <c r="BK83" s="177"/>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177"/>
      <c r="BI84" s="307"/>
      <c r="BJ84" s="307"/>
      <c r="BK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177"/>
      <c r="BI85" s="307"/>
      <c r="BJ85" s="307"/>
      <c r="BK85" s="177"/>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177"/>
      <c r="BI86" s="307"/>
      <c r="BJ86" s="307"/>
      <c r="BK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177"/>
      <c r="BI87" s="162"/>
      <c r="BJ87" s="162"/>
      <c r="BK87" s="177"/>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177"/>
      <c r="BI88" s="293"/>
      <c r="BJ88" s="293"/>
      <c r="BK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177"/>
      <c r="BI89" s="293"/>
      <c r="BJ89" s="293"/>
      <c r="BK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177"/>
      <c r="BI90" s="293"/>
      <c r="BJ90" s="293"/>
      <c r="BK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177"/>
      <c r="BI91" s="293"/>
      <c r="BJ91" s="293"/>
      <c r="BK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177"/>
      <c r="BI92" s="293"/>
      <c r="BJ92" s="293"/>
      <c r="BK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177"/>
      <c r="BI93" s="293"/>
      <c r="BJ93" s="293"/>
      <c r="BK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177"/>
      <c r="BI94" s="293"/>
      <c r="BJ94" s="293"/>
      <c r="BK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177"/>
      <c r="BI95" s="293"/>
      <c r="BJ95" s="293"/>
      <c r="BK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177"/>
      <c r="BI96" s="293"/>
      <c r="BJ96" s="293"/>
      <c r="BK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177"/>
      <c r="BI97" s="293"/>
      <c r="BJ97" s="293"/>
      <c r="BK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177"/>
      <c r="BI98" s="274"/>
      <c r="BJ98" s="274"/>
      <c r="BK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177"/>
      <c r="BI99" s="274"/>
      <c r="BJ99" s="274"/>
      <c r="BK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177"/>
      <c r="BI100" s="378"/>
      <c r="BJ100" s="378"/>
      <c r="BK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177"/>
      <c r="BI101" s="378"/>
      <c r="BJ101" s="378"/>
      <c r="BK101" s="177"/>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U102" s="434"/>
      <c r="AV102" s="882"/>
      <c r="AW102" s="882"/>
      <c r="AX102" s="882"/>
      <c r="AY102" s="882"/>
      <c r="AZ102" s="882"/>
      <c r="BA102" s="882"/>
      <c r="BB102" s="882"/>
      <c r="BC102" s="882"/>
      <c r="BD102" s="177"/>
      <c r="BE102" s="289"/>
      <c r="BF102" s="289"/>
      <c r="BG102" s="289"/>
      <c r="BH102" s="177"/>
      <c r="BI102" s="378"/>
      <c r="BJ102" s="378"/>
      <c r="BK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177"/>
      <c r="BI103" s="378"/>
      <c r="BJ103" s="378"/>
      <c r="BK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177"/>
      <c r="BI104" s="293"/>
      <c r="BJ104" s="293"/>
      <c r="BK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177"/>
      <c r="BI105" s="293"/>
      <c r="BJ105" s="293"/>
      <c r="BK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177"/>
      <c r="BI106" s="293"/>
      <c r="BJ106" s="293"/>
      <c r="BK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16</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177"/>
      <c r="BI107" s="293"/>
      <c r="BJ107" s="293"/>
      <c r="BK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n">
        <f aca="false">M22</f>
        <v>0</v>
      </c>
      <c r="N108" s="35" t="n">
        <f aca="false">N22</f>
        <v>0</v>
      </c>
      <c r="O108" s="35" t="n">
        <f aca="false">O22</f>
        <v>0</v>
      </c>
      <c r="P108" s="35" t="n">
        <f aca="false">P22</f>
        <v>0</v>
      </c>
      <c r="Q108" s="35" t="str">
        <f aca="false">Q22</f>
        <v>August</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177"/>
      <c r="BI108" s="274"/>
      <c r="BJ108" s="274"/>
      <c r="BK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28</v>
      </c>
      <c r="N109" s="37" t="n">
        <f aca="false">N23</f>
        <v>29</v>
      </c>
      <c r="O109" s="37" t="n">
        <f aca="false">O23</f>
        <v>30</v>
      </c>
      <c r="P109" s="37" t="n">
        <f aca="false">P23</f>
        <v>31</v>
      </c>
      <c r="Q109" s="37" t="n">
        <f aca="false">Q23</f>
        <v>1</v>
      </c>
      <c r="R109" s="37" t="n">
        <f aca="false">R23</f>
        <v>2</v>
      </c>
      <c r="S109" s="37" t="n">
        <f aca="false">S23</f>
        <v>3</v>
      </c>
      <c r="T109" s="0"/>
      <c r="U109" s="37" t="n">
        <f aca="false">U23</f>
        <v>4</v>
      </c>
      <c r="V109" s="37" t="n">
        <f aca="false">V23</f>
        <v>5</v>
      </c>
      <c r="W109" s="37" t="n">
        <f aca="false">W23</f>
        <v>6</v>
      </c>
      <c r="X109" s="37" t="n">
        <f aca="false">X23</f>
        <v>7</v>
      </c>
      <c r="Y109" s="37" t="n">
        <f aca="false">Y23</f>
        <v>8</v>
      </c>
      <c r="Z109" s="37" t="n">
        <f aca="false">Z23</f>
        <v>9</v>
      </c>
      <c r="AA109" s="37" t="n">
        <f aca="false">AA23</f>
        <v>10</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177"/>
      <c r="BI109" s="274"/>
      <c r="BJ109" s="274"/>
      <c r="BK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177"/>
      <c r="BI110" s="378"/>
      <c r="BJ110" s="378"/>
      <c r="BK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177"/>
      <c r="BI111" s="378"/>
      <c r="BJ111" s="378"/>
      <c r="BK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162"/>
      <c r="BI112" s="162"/>
      <c r="BJ112" s="162"/>
      <c r="BK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307"/>
      <c r="BI113" s="307"/>
      <c r="BJ113" s="307"/>
      <c r="BK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307"/>
      <c r="BH114" s="307"/>
      <c r="BI114" s="307"/>
      <c r="BJ114" s="307"/>
      <c r="BK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307"/>
      <c r="BH115" s="307"/>
      <c r="BI115" s="307"/>
      <c r="BJ115" s="307"/>
      <c r="BK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8"/>
      <c r="BF117" s="268"/>
      <c r="BG117" s="268"/>
      <c r="BH117" s="162"/>
      <c r="BI117" s="467"/>
      <c r="BJ117" s="467"/>
      <c r="BK117" s="177"/>
      <c r="DN117" s="329"/>
    </row>
    <row r="118" customFormat="false" ht="10.1" hidden="false" customHeight="true" outlineLevel="0" collapsed="false">
      <c r="A118" s="223"/>
      <c r="B118" s="480"/>
      <c r="C118" s="396"/>
      <c r="D118" s="397"/>
      <c r="E118" s="398"/>
      <c r="H118" s="172"/>
      <c r="I118" s="174"/>
      <c r="J118" s="175"/>
      <c r="T118" s="165"/>
      <c r="AA118" s="173"/>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162"/>
      <c r="BI118" s="467"/>
      <c r="BJ118" s="467"/>
      <c r="BK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162"/>
      <c r="BI119" s="337"/>
      <c r="BJ119" s="337"/>
      <c r="BK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162"/>
      <c r="BI120" s="337"/>
      <c r="BJ120" s="337"/>
      <c r="BK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9"/>
      <c r="BI122" s="61"/>
      <c r="BJ122" s="61"/>
      <c r="BK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9"/>
      <c r="BI123" s="61"/>
      <c r="BJ123" s="61"/>
      <c r="BK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9"/>
      <c r="BI124" s="61"/>
      <c r="BJ124" s="61"/>
      <c r="BK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9"/>
      <c r="BI125" s="61"/>
      <c r="BJ125" s="61"/>
      <c r="BK125" s="177"/>
      <c r="DN125" s="61"/>
      <c r="EE125" s="163"/>
    </row>
    <row r="126" customFormat="false" ht="10.1" hidden="false" customHeight="true" outlineLevel="0" collapsed="false">
      <c r="A126" s="287"/>
      <c r="B126" s="287"/>
      <c r="C126" s="287"/>
      <c r="D126" s="417"/>
      <c r="E126" s="484"/>
      <c r="H126" s="172"/>
      <c r="I126" s="174"/>
      <c r="J126" s="175"/>
      <c r="T126" s="360"/>
      <c r="AA126" s="173"/>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9"/>
      <c r="BI126" s="61"/>
      <c r="BJ126" s="61"/>
      <c r="BK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9"/>
      <c r="BI127" s="61"/>
      <c r="BJ127" s="61"/>
      <c r="BK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E38:BG38 BE41:BG41 M70:S70 BE80:BG80 M62:S62 BE72:BG72 M65:S65 BE75:BG75 M77:S77 BE87:BG87 M102:AA102 T103:T105">
    <cfRule type="cellIs" priority="11" operator="equal" aboveAverage="0" equalAverage="0" bottom="0" percent="0" rank="0" text="" dxfId="8">
      <formula>1</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2" operator="greaterThan" aboveAverage="0" equalAverage="0" bottom="0" percent="0" rank="0" text="" dxfId="3">
      <formula>0</formula>
    </cfRule>
    <cfRule type="cellIs" priority="13" operator="between" aboveAverage="0" equalAverage="0" bottom="0" percent="0" rank="0" text="" dxfId="4">
      <formula>"A"</formula>
      <formula>"Z"</formula>
    </cfRule>
    <cfRule type="cellIs" priority="14"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5" operator="greaterThan" aboveAverage="0" equalAverage="0" bottom="0" percent="0" rank="0" text="" dxfId="6">
      <formula>0</formula>
    </cfRule>
    <cfRule type="cellIs" priority="16" operator="between" aboveAverage="0" equalAverage="0" bottom="0" percent="0" rank="0" text="" dxfId="7">
      <formula>"A"</formula>
      <formula>"Z"</formula>
    </cfRule>
    <cfRule type="cellIs" priority="17" operator="equal" aboveAverage="0" equalAverage="0" bottom="0" percent="0" rank="0" text="" dxfId="8">
      <formula>0</formula>
    </cfRule>
  </conditionalFormatting>
  <conditionalFormatting sqref="M110:S110 U110:AA110">
    <cfRule type="expression" priority="18" aboveAverage="0" equalAverage="0" bottom="0" percent="0" rank="0" text="" dxfId="5">
      <formula>'January 1'!M115&lt;'Master Pay Period 1'!M115</formula>
    </cfRule>
    <cfRule type="expression" priority="19"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0" aboveAverage="0" equalAverage="0" bottom="0" percent="0" rank="0" text="" dxfId="0">
      <formula>(OR(S37="H",S37="V",S37="S"))</formula>
    </cfRule>
    <cfRule type="expression" priority="21" aboveAverage="0" equalAverage="0" bottom="0" percent="0" rank="0" text="" dxfId="1">
      <formula>S37&gt;0</formula>
    </cfRule>
  </conditionalFormatting>
  <conditionalFormatting sqref="T25">
    <cfRule type="cellIs" priority="22" operator="equal" aboveAverage="0" equalAverage="0" bottom="0" percent="0" rank="0" text="" dxfId="21">
      <formula>1</formula>
    </cfRule>
  </conditionalFormatting>
  <conditionalFormatting sqref="T106">
    <cfRule type="cellIs" priority="23" operator="equal" aboveAverage="0" equalAverage="0" bottom="0" percent="0" rank="0" text="" dxfId="8">
      <formula>1</formula>
    </cfRule>
    <cfRule type="expression" priority="24"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5" aboveAverage="0" equalAverage="0" bottom="0" percent="0" rank="0" text="" dxfId="9">
      <formula>(OR(AA116="V",AA116="H",AA116="S"))</formula>
    </cfRule>
    <cfRule type="expression" priority="26" aboveAverage="0" equalAverage="0" bottom="0" percent="0" rank="0" text="" dxfId="10">
      <formula>AA116&gt;0</formula>
    </cfRule>
  </conditionalFormatting>
  <conditionalFormatting sqref="U28:AA28 U31:AA31 U70:AA70 U62:AA62 U65:AA65 U77:AA77 BE112:BG112 AB107:AB111 AC38:AD38 AC80:AD80 AC75:AD75 AC112:AD112">
    <cfRule type="cellIs" priority="27" operator="equal" aboveAverage="0" equalAverage="0" bottom="0" percent="0" rank="0" text="" dxfId="26">
      <formula>1</formula>
    </cfRule>
  </conditionalFormatting>
  <conditionalFormatting sqref="U105">
    <cfRule type="expression" priority="28" aboveAverage="0" equalAverage="0" bottom="0" percent="0" rank="0" text="" dxfId="9">
      <formula>(OR(U116="V",U116="H",U116="S"))</formula>
    </cfRule>
    <cfRule type="expression" priority="29" aboveAverage="0" equalAverage="0" bottom="0" percent="0" rank="0" text="" dxfId="10">
      <formula>U116&gt;0</formula>
    </cfRule>
  </conditionalFormatting>
  <conditionalFormatting sqref="AC36:AD36 BE36:BG36 BE39:BG39">
    <cfRule type="expression" priority="30" aboveAverage="0" equalAverage="0" bottom="0" percent="0" rank="0" text="" dxfId="5">
      <formula>AN37=1</formula>
    </cfRule>
    <cfRule type="expression" priority="31" aboveAverage="0" equalAverage="0" bottom="0" percent="0" rank="0" text="" dxfId="6">
      <formula>AN37=1</formula>
    </cfRule>
  </conditionalFormatting>
  <conditionalFormatting sqref="AC40:AD40 BE37:BG37 BE40:BG40">
    <cfRule type="cellIs" priority="32" operator="equal" aboveAverage="0" equalAverage="0" bottom="0" percent="0" rank="0" text="" dxfId="60">
      <formula>1</formula>
    </cfRule>
    <cfRule type="cellIs" priority="33" operator="equal" aboveAverage="0" equalAverage="0" bottom="0" percent="0" rank="0" text="" dxfId="61">
      <formula>"V"</formula>
    </cfRule>
    <cfRule type="cellIs" priority="34" operator="equal" aboveAverage="0" equalAverage="0" bottom="0" percent="0" rank="0" text="" dxfId="62">
      <formula>"H"</formula>
    </cfRule>
  </conditionalFormatting>
  <conditionalFormatting sqref="AC42 BE42">
    <cfRule type="expression" priority="35" aboveAverage="0" equalAverage="0" bottom="0" percent="0" rank="0" text="" dxfId="7">
      <formula>N43=1</formula>
    </cfRule>
  </conditionalFormatting>
  <conditionalFormatting sqref="AC44 BE44:BF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BE89:BG89 BE91:BG91 BE95:BG95 BE97:BG97 BE99:BG99 BE101:BG101 BE103:BG103 BE107:BG107 BE109:BG109 BE111:BG111 BE93:BG93 BE105:BG105 BE114:BG114 BE116:BG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BF42:BG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BG44">
    <cfRule type="expression" priority="56" aboveAverage="0" equalAverage="0" bottom="0" percent="0" rank="0" text="" dxfId="28">
      <formula>M45=1</formula>
    </cfRule>
  </conditionalFormatting>
  <conditionalFormatting sqref="AD71 BE47:BF47 BF49 BE51 BE55 BE59:BF59 BF61 BE63:BF63 BE67:BF67 BE71:BF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conditionalFormatting sqref="BE43:BG43 BE45:BF45 BG47 BE49 BG49 BF51:BG51 BE53:BG53 BF55:BG55 BE57:BG57 BG59 BE61 BG61 BG63 BE65:BG65 BG67 BE69:BG69 BG71">
    <cfRule type="cellIs" priority="60" operator="equal" aboveAverage="0" equalAverage="0" bottom="0" percent="0" rank="0" text="" dxfId="32">
      <formula>1</formula>
    </cfRule>
    <cfRule type="cellIs" priority="61" operator="equal" aboveAverage="0" equalAverage="0" bottom="0" percent="0" rank="0" text="" dxfId="33">
      <formula>"V"</formula>
    </cfRule>
    <cfRule type="cellIs" priority="62" operator="equal" aboveAverage="0" equalAverage="0" bottom="0" percent="0" rank="0" text="" dxfId="34">
      <formula>"H"</formula>
    </cfRule>
  </conditionalFormatting>
  <conditionalFormatting sqref="BE46:BG46 BE48:BG48 BE50:BG50 BE52:BG52 BE54:BG54 BE56:BG56 BE58:BG58 BE60:BG60 BE62:BG62 BE64:BG64 BE66:BG66 BE68:BG68 BE70:BG70">
    <cfRule type="expression" priority="63" aboveAverage="0" equalAverage="0" bottom="0" percent="0" rank="0" text="" dxfId="35">
      <formula>BG71=1</formula>
    </cfRule>
  </conditionalFormatting>
  <conditionalFormatting sqref="BE73:BG73 BE76:BG76 BE78:BG78 BE81:BG81 BE83:BG83 BE85:BG85">
    <cfRule type="expression" priority="64" aboveAverage="0" equalAverage="0" bottom="0" percent="0" rank="0" text="" dxfId="36">
      <formula>BG86=1</formula>
    </cfRule>
  </conditionalFormatting>
  <conditionalFormatting sqref="BE74:BG74 BE77:BG77 BE79:BG79 BE82:BG82 BE84:BG84 BE86:BG86">
    <cfRule type="cellIs" priority="65" operator="equal" aboveAverage="0" equalAverage="0" bottom="0" percent="0" rank="0" text="" dxfId="37">
      <formula>1</formula>
    </cfRule>
    <cfRule type="cellIs" priority="66" operator="equal" aboveAverage="0" equalAverage="0" bottom="0" percent="0" rank="0" text="" dxfId="38">
      <formula>"V"</formula>
    </cfRule>
    <cfRule type="cellIs" priority="67" operator="equal" aboveAverage="0" equalAverage="0" bottom="0" percent="0" rank="0" text="" dxfId="39">
      <formula>"H"</formula>
    </cfRule>
  </conditionalFormatting>
  <conditionalFormatting sqref="BE88:BG88 BE90:BG90 BE94:BG94 BE96:BG96 BE98:BG98 BE100:BG100 BE102:BG102 BE106:BG106 BE108:BG108 BE110:BG110 BE92:BG92 BE104:BG104 BE113:BG113 BE115:BG115">
    <cfRule type="expression" priority="68" aboveAverage="0" equalAverage="0" bottom="0" percent="0" rank="0" text="" dxfId="40">
      <formula>BG116=1</formula>
    </cfRule>
  </conditionalFormatting>
  <conditionalFormatting sqref="BG45">
    <cfRule type="cellIs" priority="69" operator="equal" aboveAverage="0" equalAverage="0" bottom="0" percent="0" rank="0" text="" dxfId="41">
      <formula>1</formula>
    </cfRule>
    <cfRule type="cellIs" priority="70" operator="equal" aboveAverage="0" equalAverage="0" bottom="0" percent="0" rank="0" text="" dxfId="42">
      <formula>"V"</formula>
    </cfRule>
    <cfRule type="cellIs" priority="71"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8.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1" width="6.19"/>
    <col collapsed="false" customWidth="true" hidden="false" outlineLevel="0" max="48" min="48" style="861" width="8.54"/>
    <col collapsed="false" customWidth="true" hidden="false" outlineLevel="0" max="49" min="49" style="861" width="8.94"/>
    <col collapsed="false" customWidth="true" hidden="false" outlineLevel="0" max="50" min="50" style="861" width="7.95"/>
    <col collapsed="false" customWidth="true" hidden="false" outlineLevel="0" max="51" min="51" style="861" width="8.85"/>
    <col collapsed="false" customWidth="true" hidden="false" outlineLevel="0" max="52" min="52" style="861" width="10.14"/>
    <col collapsed="false" customWidth="true" hidden="false" outlineLevel="0" max="53" min="53" style="861" width="10.08"/>
    <col collapsed="false" customWidth="true" hidden="false" outlineLevel="0" max="54" min="54" style="861" width="9.06"/>
    <col collapsed="false" customWidth="true" hidden="false" outlineLevel="0" max="55" min="55" style="861" width="9.38"/>
    <col collapsed="false" customWidth="true" hidden="false" outlineLevel="0" max="56" min="56" style="171" width="7.42"/>
    <col collapsed="false" customWidth="true" hidden="false" outlineLevel="0" max="63" min="57" style="165" width="6.48"/>
    <col collapsed="false" customWidth="true" hidden="false" outlineLevel="0" max="64" min="64" style="432" width="5.66"/>
    <col collapsed="false" customWidth="true" hidden="false" outlineLevel="0" max="65" min="65" style="177" width="20.28"/>
    <col collapsed="false" customWidth="true" hidden="false" outlineLevel="0" max="66" min="66" style="177" width="8.72"/>
    <col collapsed="false" customWidth="true" hidden="false" outlineLevel="0" max="67" min="67" style="177" width="8.4"/>
    <col collapsed="false" customWidth="true" hidden="false" outlineLevel="0" max="68" min="68" style="177" width="6.21"/>
    <col collapsed="false" customWidth="true" hidden="false" outlineLevel="0" max="69" min="69" style="177" width="7.75"/>
    <col collapsed="false" customWidth="true" hidden="false" outlineLevel="0" max="70" min="70" style="177" width="8.48"/>
    <col collapsed="false" customWidth="true" hidden="false" outlineLevel="0" max="71" min="71" style="177" width="11.23"/>
    <col collapsed="false" customWidth="true" hidden="false" outlineLevel="0" max="72" min="72" style="177" width="6.21"/>
    <col collapsed="false" customWidth="true" hidden="false" outlineLevel="0" max="73" min="73" style="177" width="10.68"/>
    <col collapsed="false" customWidth="true" hidden="false" outlineLevel="0" max="74" min="74" style="177" width="7.4"/>
    <col collapsed="false" customWidth="true" hidden="false" outlineLevel="0" max="75" min="75" style="177" width="6.15"/>
    <col collapsed="false" customWidth="true" hidden="false" outlineLevel="0" max="76" min="76" style="177" width="9.01"/>
    <col collapsed="false" customWidth="true" hidden="false" outlineLevel="0" max="77" min="77" style="177" width="8.58"/>
    <col collapsed="false" customWidth="true" hidden="false" outlineLevel="0" max="78" min="78" style="177" width="9.98"/>
    <col collapsed="false" customWidth="true" hidden="false" outlineLevel="0" max="79" min="79" style="177" width="8.67"/>
    <col collapsed="false" customWidth="true" hidden="false" outlineLevel="0" max="80" min="80" style="177"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0" width="6.48"/>
    <col collapsed="false" customWidth="true" hidden="false" outlineLevel="0" max="91" min="91" style="0" width="5.66"/>
    <col collapsed="false" customWidth="true" hidden="false" outlineLevel="0" max="92" min="92" style="0" width="20.28"/>
    <col collapsed="false" customWidth="true" hidden="false" outlineLevel="0" max="93" min="93" style="0" width="6.09"/>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I1" s="171"/>
      <c r="BL1" s="177"/>
    </row>
    <row r="2" customFormat="false" ht="16.1"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I2" s="171"/>
      <c r="BL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I3" s="171"/>
      <c r="BL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I4" s="171"/>
      <c r="BL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I5" s="171"/>
      <c r="BL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1"/>
      <c r="AV6" s="861"/>
      <c r="AW6" s="861"/>
      <c r="AX6" s="861"/>
      <c r="AY6" s="861"/>
      <c r="AZ6" s="861"/>
      <c r="BA6" s="861"/>
      <c r="BB6" s="861"/>
      <c r="BC6" s="861"/>
      <c r="BD6" s="171"/>
      <c r="BE6" s="165"/>
      <c r="BF6" s="165"/>
      <c r="BG6" s="165"/>
      <c r="BH6" s="165"/>
      <c r="BI6" s="171"/>
      <c r="BJ6" s="165"/>
      <c r="BK6" s="165"/>
      <c r="BL6" s="177"/>
      <c r="BM6" s="177"/>
      <c r="BN6" s="177"/>
      <c r="BO6" s="177"/>
      <c r="BP6" s="177"/>
      <c r="BQ6" s="177"/>
      <c r="BR6" s="177"/>
      <c r="BS6" s="177"/>
      <c r="BT6" s="177"/>
      <c r="BU6" s="177"/>
      <c r="BV6" s="177"/>
      <c r="BW6" s="177"/>
      <c r="BX6" s="177"/>
      <c r="BY6" s="177"/>
      <c r="BZ6" s="177"/>
      <c r="CA6" s="177"/>
      <c r="CB6" s="177"/>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1"/>
      <c r="AV7" s="861"/>
      <c r="AW7" s="861"/>
      <c r="AX7" s="861"/>
      <c r="AY7" s="861"/>
      <c r="AZ7" s="861"/>
      <c r="BA7" s="861"/>
      <c r="BB7" s="861"/>
      <c r="BC7" s="861"/>
      <c r="BE7" s="165"/>
      <c r="BF7" s="165"/>
      <c r="BG7" s="165"/>
      <c r="BH7" s="165"/>
      <c r="BJ7" s="165"/>
      <c r="BK7" s="165"/>
      <c r="BL7" s="177"/>
      <c r="BM7" s="177"/>
      <c r="BN7" s="177"/>
      <c r="BO7" s="177"/>
      <c r="BP7" s="177"/>
      <c r="BQ7" s="177"/>
      <c r="BR7" s="177"/>
      <c r="BS7" s="177"/>
      <c r="BT7" s="177"/>
      <c r="BU7" s="177"/>
      <c r="BV7" s="177"/>
      <c r="BW7" s="177"/>
      <c r="BX7" s="177"/>
      <c r="BY7" s="177"/>
      <c r="BZ7" s="177"/>
      <c r="CA7" s="177"/>
      <c r="CB7" s="177"/>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I8" s="171"/>
      <c r="BL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1"/>
      <c r="AV9" s="861"/>
      <c r="AW9" s="861"/>
      <c r="AX9" s="861"/>
      <c r="AY9" s="861"/>
      <c r="AZ9" s="861"/>
      <c r="BA9" s="861"/>
      <c r="BB9" s="861"/>
      <c r="BC9" s="861"/>
      <c r="BE9" s="165"/>
      <c r="BF9" s="165"/>
      <c r="BG9" s="165"/>
      <c r="BH9" s="165"/>
      <c r="BJ9" s="165"/>
      <c r="BK9" s="165"/>
      <c r="BL9" s="177"/>
      <c r="BM9" s="177"/>
      <c r="BN9" s="177"/>
      <c r="BO9" s="177"/>
      <c r="BP9" s="177"/>
      <c r="BQ9" s="177"/>
      <c r="BR9" s="177"/>
      <c r="BS9" s="177"/>
      <c r="BT9" s="177"/>
      <c r="BU9" s="177"/>
      <c r="BV9" s="177"/>
      <c r="BW9" s="177"/>
      <c r="BX9" s="177"/>
      <c r="BY9" s="177"/>
      <c r="BZ9" s="177"/>
      <c r="CA9" s="177"/>
      <c r="CB9" s="177"/>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1"/>
      <c r="AV10" s="861"/>
      <c r="AW10" s="861"/>
      <c r="AX10" s="861"/>
      <c r="AY10" s="861"/>
      <c r="AZ10" s="861"/>
      <c r="BA10" s="861"/>
      <c r="BB10" s="861"/>
      <c r="BC10" s="861"/>
      <c r="BE10" s="165"/>
      <c r="BF10" s="165"/>
      <c r="BG10" s="165"/>
      <c r="BH10" s="165"/>
      <c r="BJ10" s="165"/>
      <c r="BK10" s="165"/>
      <c r="BL10" s="177"/>
      <c r="BM10" s="177"/>
      <c r="BN10" s="177"/>
      <c r="BO10" s="177"/>
      <c r="BP10" s="177"/>
      <c r="BQ10" s="177"/>
      <c r="BR10" s="177"/>
      <c r="BS10" s="177"/>
      <c r="BT10" s="177"/>
      <c r="BU10" s="177"/>
      <c r="BV10" s="177"/>
      <c r="BW10" s="177"/>
      <c r="BX10" s="177"/>
      <c r="BY10" s="177"/>
      <c r="BZ10" s="177"/>
      <c r="CA10" s="177"/>
      <c r="CB10" s="177"/>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1"/>
      <c r="AV11" s="861"/>
      <c r="AW11" s="861"/>
      <c r="AX11" s="861"/>
      <c r="AY11" s="861"/>
      <c r="AZ11" s="861"/>
      <c r="BA11" s="861"/>
      <c r="BB11" s="861"/>
      <c r="BC11" s="861"/>
      <c r="BE11" s="165"/>
      <c r="BF11" s="165"/>
      <c r="BG11" s="165"/>
      <c r="BH11" s="165"/>
      <c r="BJ11" s="165"/>
      <c r="BK11" s="165"/>
      <c r="BL11" s="177"/>
      <c r="BM11" s="177"/>
      <c r="BN11" s="177"/>
      <c r="BO11" s="177"/>
      <c r="BP11" s="177"/>
      <c r="BQ11" s="177"/>
      <c r="BR11" s="177"/>
      <c r="BS11" s="177"/>
      <c r="BT11" s="177"/>
      <c r="BU11" s="177"/>
      <c r="BV11" s="177"/>
      <c r="BW11" s="177"/>
      <c r="BX11" s="177"/>
      <c r="BY11" s="177"/>
      <c r="BZ11" s="177"/>
      <c r="CA11" s="177"/>
      <c r="CB11" s="177"/>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1"/>
      <c r="AV12" s="861"/>
      <c r="AW12" s="861"/>
      <c r="AX12" s="861"/>
      <c r="AY12" s="861"/>
      <c r="AZ12" s="861"/>
      <c r="BA12" s="861"/>
      <c r="BB12" s="861"/>
      <c r="BC12" s="861"/>
      <c r="BE12" s="165"/>
      <c r="BF12" s="165"/>
      <c r="BG12" s="165"/>
      <c r="BH12" s="165"/>
      <c r="BJ12" s="165"/>
      <c r="BK12" s="165"/>
      <c r="BL12" s="177"/>
      <c r="BM12" s="177"/>
      <c r="BN12" s="177"/>
      <c r="BO12" s="177"/>
      <c r="BP12" s="177"/>
      <c r="BQ12" s="177"/>
      <c r="BR12" s="177"/>
      <c r="BS12" s="177"/>
      <c r="BT12" s="177"/>
      <c r="BU12" s="177"/>
      <c r="BV12" s="177"/>
      <c r="BW12" s="177"/>
      <c r="BX12" s="177"/>
      <c r="BY12" s="177"/>
      <c r="BZ12" s="177"/>
      <c r="CA12" s="177"/>
      <c r="CB12" s="177"/>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1"/>
      <c r="AV13" s="861"/>
      <c r="AW13" s="861"/>
      <c r="AX13" s="861"/>
      <c r="AY13" s="861"/>
      <c r="AZ13" s="861"/>
      <c r="BA13" s="861"/>
      <c r="BB13" s="861"/>
      <c r="BC13" s="861"/>
      <c r="BE13" s="163"/>
      <c r="BF13" s="163"/>
      <c r="BG13" s="163"/>
      <c r="BH13" s="163"/>
      <c r="BJ13" s="163"/>
      <c r="BK13" s="163"/>
      <c r="BL13" s="177"/>
      <c r="BM13" s="177"/>
      <c r="BN13" s="177"/>
      <c r="BO13" s="177"/>
      <c r="BP13" s="177"/>
      <c r="BQ13" s="177"/>
      <c r="BR13" s="177"/>
      <c r="BS13" s="177"/>
      <c r="BT13" s="177"/>
      <c r="BU13" s="177"/>
      <c r="BV13" s="177"/>
      <c r="BW13" s="177"/>
      <c r="BX13" s="177"/>
      <c r="BY13" s="177"/>
      <c r="BZ13" s="177"/>
      <c r="CA13" s="177"/>
      <c r="CB13" s="177"/>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43"/>
      <c r="AV14" s="867"/>
      <c r="AW14" s="867"/>
      <c r="AX14" s="867"/>
      <c r="AY14" s="867"/>
      <c r="AZ14" s="867"/>
      <c r="BA14" s="867"/>
      <c r="BB14" s="867"/>
      <c r="BC14" s="867"/>
      <c r="BE14" s="239"/>
      <c r="BF14" s="239"/>
      <c r="BG14" s="239"/>
      <c r="BH14" s="239"/>
      <c r="BI14" s="239"/>
      <c r="BJ14" s="239"/>
      <c r="BK14" s="239"/>
      <c r="BL14" s="177"/>
      <c r="BM14" s="177"/>
      <c r="BN14" s="177"/>
      <c r="BO14" s="177"/>
      <c r="BP14" s="177"/>
      <c r="BQ14" s="177"/>
      <c r="BR14" s="177"/>
      <c r="BS14" s="177"/>
      <c r="BT14" s="177"/>
      <c r="BU14" s="177"/>
      <c r="BV14" s="177"/>
      <c r="BW14" s="177"/>
      <c r="BX14" s="177"/>
      <c r="BY14" s="177"/>
      <c r="BZ14" s="177"/>
      <c r="CA14" s="177"/>
      <c r="CB14" s="177"/>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1"/>
      <c r="AV15" s="861"/>
      <c r="AW15" s="861"/>
      <c r="AX15" s="861"/>
      <c r="AY15" s="861"/>
      <c r="AZ15" s="861"/>
      <c r="BA15" s="861"/>
      <c r="BB15" s="861"/>
      <c r="BC15" s="861"/>
      <c r="BE15" s="165"/>
      <c r="BF15" s="165"/>
      <c r="BG15" s="165"/>
      <c r="BH15" s="165"/>
      <c r="BI15" s="165"/>
      <c r="BJ15" s="165"/>
      <c r="BK15" s="165"/>
      <c r="BL15" s="177"/>
      <c r="BM15" s="177"/>
      <c r="BN15" s="177"/>
      <c r="BO15" s="177"/>
      <c r="BP15" s="177"/>
      <c r="BQ15" s="177"/>
      <c r="BR15" s="177"/>
      <c r="BS15" s="177"/>
      <c r="BT15" s="177"/>
      <c r="BU15" s="177"/>
      <c r="BV15" s="177"/>
      <c r="BW15" s="177"/>
      <c r="BX15" s="177"/>
      <c r="BY15" s="177"/>
      <c r="BZ15" s="177"/>
      <c r="CA15" s="177"/>
      <c r="CB15" s="177"/>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L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E17" s="61"/>
      <c r="BF17" s="61"/>
      <c r="BG17" s="61"/>
      <c r="BH17" s="61"/>
      <c r="BI17" s="69"/>
      <c r="BJ17" s="61"/>
      <c r="BK17" s="61"/>
      <c r="BL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E18" s="61"/>
      <c r="BF18" s="61"/>
      <c r="BG18" s="61"/>
      <c r="BH18" s="61"/>
      <c r="BI18" s="69"/>
      <c r="BJ18" s="61"/>
      <c r="BK18" s="61"/>
      <c r="BL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E19" s="61"/>
      <c r="BF19" s="61"/>
      <c r="BG19" s="61"/>
      <c r="BH19" s="61"/>
      <c r="BI19" s="69"/>
      <c r="BJ19" s="61"/>
      <c r="BK19" s="61"/>
      <c r="BL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E20" s="61"/>
      <c r="BF20" s="61"/>
      <c r="BG20" s="61"/>
      <c r="BH20" s="61"/>
      <c r="BI20" s="69"/>
      <c r="BJ20" s="61"/>
      <c r="BK20" s="61"/>
      <c r="BL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Calendar!$A$98</f>
        <v>17</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E21" s="61"/>
      <c r="BF21" s="61"/>
      <c r="BG21" s="61"/>
      <c r="BH21" s="61"/>
      <c r="BI21" s="69"/>
      <c r="BJ21" s="61"/>
      <c r="BK21" s="61"/>
      <c r="BL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Calendar!$A$99</f>
        <v>August</v>
      </c>
      <c r="N22" s="459" t="n">
        <f aca="false">Calendar!$B$99</f>
        <v>0</v>
      </c>
      <c r="O22" s="459" t="n">
        <f aca="false">Calendar!$C$99</f>
        <v>0</v>
      </c>
      <c r="P22" s="459" t="n">
        <f aca="false">Calendar!$D$99</f>
        <v>0</v>
      </c>
      <c r="Q22" s="459" t="n">
        <f aca="false">Calendar!$E$99</f>
        <v>0</v>
      </c>
      <c r="R22" s="459" t="n">
        <f aca="false">Calendar!$F$99</f>
        <v>0</v>
      </c>
      <c r="S22" s="459" t="n">
        <f aca="false">Calendar!$G$99</f>
        <v>0</v>
      </c>
      <c r="T22" s="35" t="n">
        <f aca="false">Calendar!$H$99</f>
        <v>2019</v>
      </c>
      <c r="U22" s="459" t="n">
        <f aca="false">Calendar!$I$99</f>
        <v>0</v>
      </c>
      <c r="V22" s="459" t="n">
        <f aca="false">Calendar!$J$99</f>
        <v>0</v>
      </c>
      <c r="W22" s="459" t="n">
        <f aca="false">Calendar!$K$99</f>
        <v>0</v>
      </c>
      <c r="X22" s="459" t="n">
        <f aca="false">Calendar!$L$99</f>
        <v>0</v>
      </c>
      <c r="Y22" s="459" t="n">
        <f aca="false">Calendar!$M$99</f>
        <v>0</v>
      </c>
      <c r="Z22" s="459" t="n">
        <f aca="false">Calendar!$N$99</f>
        <v>0</v>
      </c>
      <c r="AA22" s="459" t="n">
        <f aca="false">Calendar!$O$99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E22" s="61"/>
      <c r="BF22" s="61"/>
      <c r="BG22" s="61"/>
      <c r="BH22" s="61"/>
      <c r="BI22" s="69"/>
      <c r="BJ22" s="61"/>
      <c r="BK22" s="61"/>
      <c r="BL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Calendar!$A$100</f>
        <v>11</v>
      </c>
      <c r="N23" s="37" t="n">
        <f aca="false">Calendar!$B$100</f>
        <v>12</v>
      </c>
      <c r="O23" s="37" t="n">
        <f aca="false">Calendar!$C$100</f>
        <v>13</v>
      </c>
      <c r="P23" s="37" t="n">
        <f aca="false">Calendar!$D$100</f>
        <v>14</v>
      </c>
      <c r="Q23" s="37" t="n">
        <f aca="false">Calendar!$E$100</f>
        <v>15</v>
      </c>
      <c r="R23" s="37" t="n">
        <f aca="false">Calendar!$F$100</f>
        <v>16</v>
      </c>
      <c r="S23" s="37" t="n">
        <f aca="false">Calendar!$G$100</f>
        <v>17</v>
      </c>
      <c r="T23" s="49"/>
      <c r="U23" s="37" t="n">
        <f aca="false">Calendar!$I$100</f>
        <v>18</v>
      </c>
      <c r="V23" s="37" t="n">
        <f aca="false">Calendar!$J$100</f>
        <v>19</v>
      </c>
      <c r="W23" s="37" t="n">
        <f aca="false">Calendar!$K$100</f>
        <v>20</v>
      </c>
      <c r="X23" s="37" t="n">
        <f aca="false">Calendar!$L$100</f>
        <v>21</v>
      </c>
      <c r="Y23" s="37" t="n">
        <f aca="false">Calendar!$M$100</f>
        <v>22</v>
      </c>
      <c r="Z23" s="37" t="n">
        <f aca="false">Calendar!$N$100</f>
        <v>23</v>
      </c>
      <c r="AA23" s="37" t="n">
        <f aca="false">Calendar!$O$100</f>
        <v>24</v>
      </c>
      <c r="AB23" s="461" t="s">
        <v>306</v>
      </c>
      <c r="AE23" s="437" t="s">
        <v>249</v>
      </c>
      <c r="AF23" s="437" t="s">
        <v>272</v>
      </c>
      <c r="AG23" s="437" t="s">
        <v>278</v>
      </c>
      <c r="AH23" s="437" t="s">
        <v>278</v>
      </c>
      <c r="AI23" s="437" t="s">
        <v>247</v>
      </c>
      <c r="AJ23" s="437" t="s">
        <v>278</v>
      </c>
      <c r="AK23" s="437" t="s">
        <v>275</v>
      </c>
      <c r="AL23" s="437" t="s">
        <v>253</v>
      </c>
      <c r="AM23" s="437" t="s">
        <v>245</v>
      </c>
      <c r="AN23" s="437" t="s">
        <v>279</v>
      </c>
      <c r="BL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E24" s="69"/>
      <c r="BF24" s="69"/>
      <c r="BG24" s="69"/>
      <c r="BH24" s="69"/>
      <c r="BJ24" s="69"/>
      <c r="BK24" s="69"/>
      <c r="BL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E25" s="69"/>
      <c r="BF25" s="69"/>
      <c r="BG25" s="69"/>
      <c r="BH25" s="69"/>
      <c r="BJ25" s="69"/>
      <c r="BK25" s="69"/>
      <c r="BL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E26" s="307"/>
      <c r="BF26" s="307"/>
      <c r="BG26" s="307"/>
      <c r="BH26" s="307"/>
      <c r="BI26" s="162"/>
      <c r="BJ26" s="307"/>
      <c r="BK26" s="307"/>
      <c r="BL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E27" s="69"/>
      <c r="BF27" s="69"/>
      <c r="BG27" s="69"/>
      <c r="BH27" s="69"/>
      <c r="BJ27" s="69"/>
      <c r="BK27" s="69"/>
      <c r="BL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E28" s="323"/>
      <c r="BF28" s="323"/>
      <c r="BG28" s="323"/>
      <c r="BH28" s="323"/>
      <c r="BJ28" s="323"/>
      <c r="BK28" s="323"/>
      <c r="BL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L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E30" s="163"/>
      <c r="BF30" s="163"/>
      <c r="BG30" s="163"/>
      <c r="BH30" s="163"/>
      <c r="BJ30" s="163"/>
      <c r="BK30" s="163"/>
      <c r="BL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E31" s="467"/>
      <c r="BF31" s="467"/>
      <c r="BG31" s="467"/>
      <c r="BH31" s="467"/>
      <c r="BI31" s="162"/>
      <c r="BJ31" s="467"/>
      <c r="BK31" s="467"/>
      <c r="BL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U32" s="434"/>
      <c r="AV32" s="882"/>
      <c r="AW32" s="882"/>
      <c r="AX32" s="882"/>
      <c r="AY32" s="882"/>
      <c r="AZ32" s="882"/>
      <c r="BA32" s="882"/>
      <c r="BB32" s="882"/>
      <c r="BC32" s="882"/>
      <c r="BD32" s="177"/>
      <c r="BE32" s="467"/>
      <c r="BF32" s="467"/>
      <c r="BG32" s="467"/>
      <c r="BH32" s="467"/>
      <c r="BI32" s="162"/>
      <c r="BJ32" s="467"/>
      <c r="BK32" s="467"/>
      <c r="BL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U33" s="434"/>
      <c r="AV33" s="882"/>
      <c r="AW33" s="882"/>
      <c r="AX33" s="882"/>
      <c r="AY33" s="882"/>
      <c r="AZ33" s="882"/>
      <c r="BA33" s="882"/>
      <c r="BB33" s="882"/>
      <c r="BC33" s="882"/>
      <c r="BD33" s="177"/>
      <c r="BE33" s="337"/>
      <c r="BF33" s="337"/>
      <c r="BG33" s="337"/>
      <c r="BH33" s="337"/>
      <c r="BI33" s="162"/>
      <c r="BJ33" s="337"/>
      <c r="BK33" s="337"/>
      <c r="BL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U34" s="434"/>
      <c r="AV34" s="882"/>
      <c r="AW34" s="882"/>
      <c r="AX34" s="882"/>
      <c r="AY34" s="882"/>
      <c r="AZ34" s="882"/>
      <c r="BA34" s="882"/>
      <c r="BB34" s="882"/>
      <c r="BC34" s="882"/>
      <c r="BD34" s="177"/>
      <c r="BE34" s="337"/>
      <c r="BF34" s="337"/>
      <c r="BG34" s="337"/>
      <c r="BH34" s="337"/>
      <c r="BI34" s="162"/>
      <c r="BJ34" s="337"/>
      <c r="BK34" s="337"/>
      <c r="BL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U35" s="434"/>
      <c r="AV35" s="882"/>
      <c r="AW35" s="882"/>
      <c r="AX35" s="882"/>
      <c r="AY35" s="882"/>
      <c r="AZ35" s="882"/>
      <c r="BA35" s="882"/>
      <c r="BB35" s="882"/>
      <c r="BC35" s="882"/>
      <c r="BD35" s="177"/>
      <c r="BE35" s="345"/>
      <c r="BF35" s="345"/>
      <c r="BG35" s="345"/>
      <c r="BH35" s="345"/>
      <c r="BI35" s="345"/>
      <c r="BJ35" s="345"/>
      <c r="BK35" s="345"/>
      <c r="BL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U36" s="434"/>
      <c r="AV36" s="882"/>
      <c r="AW36" s="882"/>
      <c r="AX36" s="882"/>
      <c r="AY36" s="882"/>
      <c r="AZ36" s="882"/>
      <c r="BA36" s="882"/>
      <c r="BB36" s="882"/>
      <c r="BC36" s="882"/>
      <c r="BD36" s="177"/>
      <c r="BE36" s="465"/>
      <c r="BF36" s="465"/>
      <c r="BG36" s="465"/>
      <c r="BH36" s="465"/>
      <c r="BI36" s="177"/>
      <c r="BJ36" s="307"/>
      <c r="BK36" s="307"/>
      <c r="BL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465"/>
      <c r="BF37" s="465"/>
      <c r="BG37" s="465"/>
      <c r="BH37" s="465"/>
      <c r="BI37" s="177"/>
      <c r="BJ37" s="307"/>
      <c r="BK37" s="307"/>
      <c r="BL37" s="177"/>
      <c r="BM37" s="177"/>
      <c r="BN37" s="177"/>
      <c r="BO37" s="177"/>
      <c r="BP37" s="177"/>
      <c r="BQ37" s="177"/>
      <c r="BR37" s="177"/>
      <c r="BS37" s="177"/>
      <c r="BT37" s="177"/>
      <c r="BU37" s="177"/>
      <c r="BV37" s="177"/>
      <c r="BW37" s="177"/>
      <c r="BX37" s="177"/>
      <c r="BY37" s="177"/>
      <c r="BZ37" s="177"/>
      <c r="CA37" s="177"/>
      <c r="CB37" s="177"/>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465"/>
      <c r="BF38" s="465"/>
      <c r="BG38" s="465"/>
      <c r="BH38" s="465"/>
      <c r="BI38" s="177"/>
      <c r="BJ38" s="307"/>
      <c r="BK38" s="307"/>
      <c r="BL38" s="177"/>
      <c r="BM38" s="177"/>
      <c r="BN38" s="177"/>
      <c r="BO38" s="177"/>
      <c r="BP38" s="177"/>
      <c r="BQ38" s="177"/>
      <c r="BR38" s="177"/>
      <c r="BS38" s="177"/>
      <c r="BT38" s="177"/>
      <c r="BU38" s="177"/>
      <c r="BV38" s="177"/>
      <c r="BW38" s="177"/>
      <c r="BX38" s="177"/>
      <c r="BY38" s="177"/>
      <c r="BZ38" s="177"/>
      <c r="CA38" s="177"/>
      <c r="CB38" s="177"/>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U39" s="434"/>
      <c r="AV39" s="882"/>
      <c r="AW39" s="882"/>
      <c r="AX39" s="882"/>
      <c r="AY39" s="882"/>
      <c r="AZ39" s="882"/>
      <c r="BA39" s="882"/>
      <c r="BB39" s="882"/>
      <c r="BC39" s="882"/>
      <c r="BD39" s="177"/>
      <c r="BE39" s="465"/>
      <c r="BF39" s="465"/>
      <c r="BG39" s="465"/>
      <c r="BH39" s="465"/>
      <c r="BI39" s="177"/>
      <c r="BJ39" s="307"/>
      <c r="BK39" s="307"/>
      <c r="BL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465"/>
      <c r="BF40" s="465"/>
      <c r="BG40" s="465"/>
      <c r="BH40" s="465"/>
      <c r="BI40" s="177"/>
      <c r="BJ40" s="307"/>
      <c r="BK40" s="307"/>
      <c r="BL40" s="177"/>
      <c r="BM40" s="177"/>
      <c r="BN40" s="177"/>
      <c r="BO40" s="177"/>
      <c r="BP40" s="177"/>
      <c r="BQ40" s="177"/>
      <c r="BR40" s="177"/>
      <c r="BS40" s="177"/>
      <c r="BT40" s="177"/>
      <c r="BU40" s="177"/>
      <c r="BV40" s="177"/>
      <c r="BW40" s="177"/>
      <c r="BX40" s="177"/>
      <c r="BY40" s="177"/>
      <c r="BZ40" s="177"/>
      <c r="CA40" s="177"/>
      <c r="CB40" s="177"/>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465"/>
      <c r="BF41" s="465"/>
      <c r="BG41" s="465"/>
      <c r="BH41" s="465"/>
      <c r="BI41" s="177"/>
      <c r="BJ41" s="307"/>
      <c r="BK41" s="307"/>
      <c r="BL41" s="177"/>
      <c r="BM41" s="177"/>
      <c r="BN41" s="177"/>
      <c r="BO41" s="177"/>
      <c r="BP41" s="177"/>
      <c r="BQ41" s="177"/>
      <c r="BR41" s="177"/>
      <c r="BS41" s="177"/>
      <c r="BT41" s="177"/>
      <c r="BU41" s="177"/>
      <c r="BV41" s="177"/>
      <c r="BW41" s="177"/>
      <c r="BX41" s="177"/>
      <c r="BY41" s="177"/>
      <c r="BZ41" s="177"/>
      <c r="CA41" s="177"/>
      <c r="CB41" s="177"/>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U42" s="434"/>
      <c r="AV42" s="882"/>
      <c r="AW42" s="882"/>
      <c r="AX42" s="882"/>
      <c r="AY42" s="882"/>
      <c r="AZ42" s="882"/>
      <c r="BA42" s="882"/>
      <c r="BB42" s="882"/>
      <c r="BC42" s="882"/>
      <c r="BD42" s="177"/>
      <c r="BE42" s="289"/>
      <c r="BF42" s="289"/>
      <c r="BG42" s="289"/>
      <c r="BH42" s="289"/>
      <c r="BI42" s="177"/>
      <c r="BJ42" s="307"/>
      <c r="BK42" s="307"/>
      <c r="BL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289"/>
      <c r="BF43" s="289"/>
      <c r="BG43" s="289"/>
      <c r="BH43" s="289"/>
      <c r="BI43" s="177"/>
      <c r="BJ43" s="307"/>
      <c r="BK43" s="307"/>
      <c r="BL43" s="177"/>
      <c r="BM43" s="177"/>
      <c r="BN43" s="177"/>
      <c r="BO43" s="177"/>
      <c r="BP43" s="177"/>
      <c r="BQ43" s="177"/>
      <c r="BR43" s="177"/>
      <c r="BS43" s="177"/>
      <c r="BT43" s="177"/>
      <c r="BU43" s="177"/>
      <c r="BV43" s="177"/>
      <c r="BW43" s="177"/>
      <c r="BX43" s="177"/>
      <c r="BY43" s="177"/>
      <c r="BZ43" s="177"/>
      <c r="CA43" s="177"/>
      <c r="CB43" s="177"/>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U44" s="434"/>
      <c r="AV44" s="882"/>
      <c r="AW44" s="882"/>
      <c r="AX44" s="882"/>
      <c r="AY44" s="882"/>
      <c r="AZ44" s="882"/>
      <c r="BA44" s="882"/>
      <c r="BB44" s="882"/>
      <c r="BC44" s="882"/>
      <c r="BD44" s="177"/>
      <c r="BE44" s="289"/>
      <c r="BF44" s="289"/>
      <c r="BG44" s="289"/>
      <c r="BH44" s="289"/>
      <c r="BI44" s="177"/>
      <c r="BJ44" s="307"/>
      <c r="BK44" s="307"/>
      <c r="BL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U45" s="434"/>
      <c r="AV45" s="882"/>
      <c r="AW45" s="882"/>
      <c r="AX45" s="882"/>
      <c r="AY45" s="882"/>
      <c r="AZ45" s="882"/>
      <c r="BA45" s="882"/>
      <c r="BB45" s="882"/>
      <c r="BC45" s="882"/>
      <c r="BD45" s="177"/>
      <c r="BE45" s="289"/>
      <c r="BF45" s="289"/>
      <c r="BG45" s="289"/>
      <c r="BH45" s="289"/>
      <c r="BI45" s="177"/>
      <c r="BJ45" s="307"/>
      <c r="BK45" s="307"/>
      <c r="BL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U46" s="434"/>
      <c r="AV46" s="882"/>
      <c r="AW46" s="882"/>
      <c r="AX46" s="882"/>
      <c r="AY46" s="882"/>
      <c r="AZ46" s="882"/>
      <c r="BA46" s="882"/>
      <c r="BB46" s="882"/>
      <c r="BC46" s="882"/>
      <c r="BD46" s="177"/>
      <c r="BE46" s="289"/>
      <c r="BF46" s="289"/>
      <c r="BG46" s="289"/>
      <c r="BH46" s="289"/>
      <c r="BI46" s="177"/>
      <c r="BJ46" s="293"/>
      <c r="BK46" s="293"/>
      <c r="BL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U47" s="434"/>
      <c r="AV47" s="882"/>
      <c r="AW47" s="882"/>
      <c r="AX47" s="882"/>
      <c r="AY47" s="882"/>
      <c r="AZ47" s="882"/>
      <c r="BA47" s="882"/>
      <c r="BB47" s="882"/>
      <c r="BC47" s="882"/>
      <c r="BD47" s="177"/>
      <c r="BE47" s="289"/>
      <c r="BF47" s="289"/>
      <c r="BG47" s="289"/>
      <c r="BH47" s="289"/>
      <c r="BI47" s="177"/>
      <c r="BJ47" s="293"/>
      <c r="BK47" s="293"/>
      <c r="BL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U48" s="434"/>
      <c r="AV48" s="882"/>
      <c r="AW48" s="882"/>
      <c r="AX48" s="882"/>
      <c r="AY48" s="882"/>
      <c r="AZ48" s="882"/>
      <c r="BA48" s="882"/>
      <c r="BB48" s="882"/>
      <c r="BC48" s="882"/>
      <c r="BD48" s="177"/>
      <c r="BE48" s="289"/>
      <c r="BF48" s="289"/>
      <c r="BG48" s="289"/>
      <c r="BH48" s="289"/>
      <c r="BI48" s="177"/>
      <c r="BJ48" s="293"/>
      <c r="BK48" s="293"/>
      <c r="BL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U49" s="434"/>
      <c r="AV49" s="882"/>
      <c r="AW49" s="882"/>
      <c r="AX49" s="882"/>
      <c r="AY49" s="882"/>
      <c r="AZ49" s="882"/>
      <c r="BA49" s="882"/>
      <c r="BB49" s="882"/>
      <c r="BC49" s="882"/>
      <c r="BD49" s="177"/>
      <c r="BE49" s="289"/>
      <c r="BF49" s="289"/>
      <c r="BG49" s="289"/>
      <c r="BH49" s="289"/>
      <c r="BI49" s="177"/>
      <c r="BJ49" s="293"/>
      <c r="BK49" s="293"/>
      <c r="BL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U50" s="434"/>
      <c r="AV50" s="882"/>
      <c r="AW50" s="882"/>
      <c r="AX50" s="882"/>
      <c r="AY50" s="882"/>
      <c r="AZ50" s="882"/>
      <c r="BA50" s="882"/>
      <c r="BB50" s="882"/>
      <c r="BC50" s="882"/>
      <c r="BD50" s="177"/>
      <c r="BE50" s="289"/>
      <c r="BF50" s="289"/>
      <c r="BG50" s="289"/>
      <c r="BH50" s="289"/>
      <c r="BI50" s="177"/>
      <c r="BJ50" s="293"/>
      <c r="BK50" s="293"/>
      <c r="BL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U51" s="434"/>
      <c r="AV51" s="882"/>
      <c r="AW51" s="882"/>
      <c r="AX51" s="882"/>
      <c r="AY51" s="882"/>
      <c r="AZ51" s="882"/>
      <c r="BA51" s="882"/>
      <c r="BB51" s="882"/>
      <c r="BC51" s="882"/>
      <c r="BD51" s="177"/>
      <c r="BE51" s="289"/>
      <c r="BF51" s="289"/>
      <c r="BG51" s="289"/>
      <c r="BH51" s="289"/>
      <c r="BI51" s="177"/>
      <c r="BJ51" s="293"/>
      <c r="BK51" s="293"/>
      <c r="BL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U52" s="434"/>
      <c r="AV52" s="882"/>
      <c r="AW52" s="882"/>
      <c r="AX52" s="882"/>
      <c r="AY52" s="882"/>
      <c r="AZ52" s="882"/>
      <c r="BA52" s="882"/>
      <c r="BB52" s="882"/>
      <c r="BC52" s="882"/>
      <c r="BD52" s="177"/>
      <c r="BE52" s="289"/>
      <c r="BF52" s="289"/>
      <c r="BG52" s="289"/>
      <c r="BH52" s="289"/>
      <c r="BI52" s="177"/>
      <c r="BJ52" s="293"/>
      <c r="BK52" s="293"/>
      <c r="BL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U53" s="434"/>
      <c r="AV53" s="882"/>
      <c r="AW53" s="882"/>
      <c r="AX53" s="882"/>
      <c r="AY53" s="882"/>
      <c r="AZ53" s="882"/>
      <c r="BA53" s="882"/>
      <c r="BB53" s="882"/>
      <c r="BC53" s="882"/>
      <c r="BD53" s="177"/>
      <c r="BE53" s="289"/>
      <c r="BF53" s="289"/>
      <c r="BG53" s="289"/>
      <c r="BH53" s="289"/>
      <c r="BI53" s="177"/>
      <c r="BJ53" s="293"/>
      <c r="BK53" s="293"/>
      <c r="BL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U54" s="434"/>
      <c r="AV54" s="882"/>
      <c r="AW54" s="882"/>
      <c r="AX54" s="882"/>
      <c r="AY54" s="882"/>
      <c r="AZ54" s="882"/>
      <c r="BA54" s="882"/>
      <c r="BB54" s="882"/>
      <c r="BC54" s="882"/>
      <c r="BD54" s="177"/>
      <c r="BE54" s="289"/>
      <c r="BF54" s="289"/>
      <c r="BG54" s="289"/>
      <c r="BH54" s="289"/>
      <c r="BI54" s="177"/>
      <c r="BJ54" s="293"/>
      <c r="BK54" s="293"/>
      <c r="BL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U55" s="434"/>
      <c r="AV55" s="882"/>
      <c r="AW55" s="882"/>
      <c r="AX55" s="882"/>
      <c r="AY55" s="882"/>
      <c r="AZ55" s="882"/>
      <c r="BA55" s="882"/>
      <c r="BB55" s="882"/>
      <c r="BC55" s="882"/>
      <c r="BD55" s="177"/>
      <c r="BE55" s="289"/>
      <c r="BF55" s="289"/>
      <c r="BG55" s="289"/>
      <c r="BH55" s="289"/>
      <c r="BI55" s="177"/>
      <c r="BJ55" s="293"/>
      <c r="BK55" s="293"/>
      <c r="BL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U56" s="434"/>
      <c r="AV56" s="882"/>
      <c r="AW56" s="882"/>
      <c r="AX56" s="882"/>
      <c r="AY56" s="882"/>
      <c r="AZ56" s="882"/>
      <c r="BA56" s="882"/>
      <c r="BB56" s="882"/>
      <c r="BC56" s="882"/>
      <c r="BD56" s="177"/>
      <c r="BE56" s="289"/>
      <c r="BF56" s="289"/>
      <c r="BG56" s="289"/>
      <c r="BH56" s="289"/>
      <c r="BI56" s="177"/>
      <c r="BJ56" s="293"/>
      <c r="BK56" s="293"/>
      <c r="BL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U57" s="434"/>
      <c r="AV57" s="882"/>
      <c r="AW57" s="882"/>
      <c r="AX57" s="882"/>
      <c r="AY57" s="882"/>
      <c r="AZ57" s="882"/>
      <c r="BA57" s="882"/>
      <c r="BB57" s="882"/>
      <c r="BC57" s="882"/>
      <c r="BD57" s="177"/>
      <c r="BE57" s="289"/>
      <c r="BF57" s="289"/>
      <c r="BG57" s="289"/>
      <c r="BH57" s="289"/>
      <c r="BI57" s="177"/>
      <c r="BJ57" s="293"/>
      <c r="BK57" s="293"/>
      <c r="BL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U58" s="434"/>
      <c r="AV58" s="882"/>
      <c r="AW58" s="882"/>
      <c r="AX58" s="882"/>
      <c r="AY58" s="882"/>
      <c r="AZ58" s="882"/>
      <c r="BA58" s="882"/>
      <c r="BB58" s="882"/>
      <c r="BC58" s="882"/>
      <c r="BD58" s="177"/>
      <c r="BE58" s="289"/>
      <c r="BF58" s="289"/>
      <c r="BG58" s="289"/>
      <c r="BH58" s="289"/>
      <c r="BI58" s="177"/>
      <c r="BJ58" s="293"/>
      <c r="BK58" s="293"/>
      <c r="BL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U59" s="434"/>
      <c r="AV59" s="882"/>
      <c r="AW59" s="882"/>
      <c r="AX59" s="882"/>
      <c r="AY59" s="882"/>
      <c r="AZ59" s="882"/>
      <c r="BA59" s="882"/>
      <c r="BB59" s="882"/>
      <c r="BC59" s="882"/>
      <c r="BD59" s="177"/>
      <c r="BE59" s="289"/>
      <c r="BF59" s="289"/>
      <c r="BG59" s="289"/>
      <c r="BH59" s="289"/>
      <c r="BI59" s="177"/>
      <c r="BJ59" s="293"/>
      <c r="BK59" s="293"/>
      <c r="BL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U60" s="434"/>
      <c r="AV60" s="882"/>
      <c r="AW60" s="882"/>
      <c r="AX60" s="882"/>
      <c r="AY60" s="882"/>
      <c r="AZ60" s="882"/>
      <c r="BA60" s="882"/>
      <c r="BB60" s="882"/>
      <c r="BC60" s="882"/>
      <c r="BD60" s="177"/>
      <c r="BE60" s="289"/>
      <c r="BF60" s="289"/>
      <c r="BG60" s="289"/>
      <c r="BH60" s="289"/>
      <c r="BI60" s="177"/>
      <c r="BJ60" s="293"/>
      <c r="BK60" s="293"/>
      <c r="BL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U61" s="434"/>
      <c r="AV61" s="882"/>
      <c r="AW61" s="882"/>
      <c r="AX61" s="882"/>
      <c r="AY61" s="882"/>
      <c r="AZ61" s="882"/>
      <c r="BA61" s="882"/>
      <c r="BB61" s="882"/>
      <c r="BC61" s="882"/>
      <c r="BD61" s="177"/>
      <c r="BE61" s="289"/>
      <c r="BF61" s="289"/>
      <c r="BG61" s="289"/>
      <c r="BH61" s="289"/>
      <c r="BI61" s="177"/>
      <c r="BJ61" s="293"/>
      <c r="BK61" s="293"/>
      <c r="BL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U62" s="434"/>
      <c r="AV62" s="882"/>
      <c r="AW62" s="882"/>
      <c r="AX62" s="882"/>
      <c r="AY62" s="882"/>
      <c r="AZ62" s="882"/>
      <c r="BA62" s="882"/>
      <c r="BB62" s="882"/>
      <c r="BC62" s="882"/>
      <c r="BD62" s="177"/>
      <c r="BE62" s="289"/>
      <c r="BF62" s="289"/>
      <c r="BG62" s="289"/>
      <c r="BH62" s="289"/>
      <c r="BI62" s="177"/>
      <c r="BJ62" s="293"/>
      <c r="BK62" s="293"/>
      <c r="BL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U63" s="434"/>
      <c r="AV63" s="882"/>
      <c r="AW63" s="882"/>
      <c r="AX63" s="882"/>
      <c r="AY63" s="882"/>
      <c r="AZ63" s="882"/>
      <c r="BA63" s="882"/>
      <c r="BB63" s="882"/>
      <c r="BC63" s="882"/>
      <c r="BD63" s="177"/>
      <c r="BE63" s="289"/>
      <c r="BF63" s="289"/>
      <c r="BG63" s="289"/>
      <c r="BH63" s="289"/>
      <c r="BI63" s="177"/>
      <c r="BJ63" s="293"/>
      <c r="BK63" s="293"/>
      <c r="BL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U64" s="434"/>
      <c r="AV64" s="882"/>
      <c r="AW64" s="882"/>
      <c r="AX64" s="882"/>
      <c r="AY64" s="882"/>
      <c r="AZ64" s="882"/>
      <c r="BA64" s="882"/>
      <c r="BB64" s="882"/>
      <c r="BC64" s="882"/>
      <c r="BD64" s="177"/>
      <c r="BE64" s="289"/>
      <c r="BF64" s="289"/>
      <c r="BG64" s="289"/>
      <c r="BH64" s="289"/>
      <c r="BI64" s="177"/>
      <c r="BJ64" s="293"/>
      <c r="BK64" s="293"/>
      <c r="BL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U65" s="434"/>
      <c r="AV65" s="882"/>
      <c r="AW65" s="882"/>
      <c r="AX65" s="882"/>
      <c r="AY65" s="882"/>
      <c r="AZ65" s="882"/>
      <c r="BA65" s="882"/>
      <c r="BB65" s="882"/>
      <c r="BC65" s="882"/>
      <c r="BD65" s="177"/>
      <c r="BE65" s="289"/>
      <c r="BF65" s="289"/>
      <c r="BG65" s="289"/>
      <c r="BH65" s="289"/>
      <c r="BI65" s="177"/>
      <c r="BJ65" s="293"/>
      <c r="BK65" s="293"/>
      <c r="BL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U66" s="434"/>
      <c r="AV66" s="882"/>
      <c r="AW66" s="882"/>
      <c r="AX66" s="882"/>
      <c r="AY66" s="882"/>
      <c r="AZ66" s="882"/>
      <c r="BA66" s="882"/>
      <c r="BB66" s="882"/>
      <c r="BC66" s="882"/>
      <c r="BD66" s="177"/>
      <c r="BE66" s="289"/>
      <c r="BF66" s="289"/>
      <c r="BG66" s="289"/>
      <c r="BH66" s="289"/>
      <c r="BI66" s="177"/>
      <c r="BJ66" s="293"/>
      <c r="BK66" s="293"/>
      <c r="BL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U67" s="434"/>
      <c r="AV67" s="882"/>
      <c r="AW67" s="882"/>
      <c r="AX67" s="882"/>
      <c r="AY67" s="882"/>
      <c r="AZ67" s="882"/>
      <c r="BA67" s="882"/>
      <c r="BB67" s="882"/>
      <c r="BC67" s="882"/>
      <c r="BD67" s="177"/>
      <c r="BE67" s="289"/>
      <c r="BF67" s="289"/>
      <c r="BG67" s="289"/>
      <c r="BH67" s="289"/>
      <c r="BI67" s="177"/>
      <c r="BJ67" s="293"/>
      <c r="BK67" s="293"/>
      <c r="BL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U68" s="434"/>
      <c r="AV68" s="882"/>
      <c r="AW68" s="882"/>
      <c r="AX68" s="882"/>
      <c r="AY68" s="882"/>
      <c r="AZ68" s="882"/>
      <c r="BA68" s="882"/>
      <c r="BB68" s="882"/>
      <c r="BC68" s="882"/>
      <c r="BD68" s="177"/>
      <c r="BE68" s="289"/>
      <c r="BF68" s="289"/>
      <c r="BG68" s="289"/>
      <c r="BH68" s="289"/>
      <c r="BI68" s="177"/>
      <c r="BJ68" s="293"/>
      <c r="BK68" s="293"/>
      <c r="BL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U69" s="434"/>
      <c r="AV69" s="882"/>
      <c r="AW69" s="882"/>
      <c r="AX69" s="882"/>
      <c r="AY69" s="882"/>
      <c r="AZ69" s="882"/>
      <c r="BA69" s="882"/>
      <c r="BB69" s="882"/>
      <c r="BC69" s="882"/>
      <c r="BD69" s="177"/>
      <c r="BE69" s="289"/>
      <c r="BF69" s="289"/>
      <c r="BG69" s="289"/>
      <c r="BH69" s="289"/>
      <c r="BI69" s="177"/>
      <c r="BJ69" s="293"/>
      <c r="BK69" s="293"/>
      <c r="BL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U70" s="434"/>
      <c r="AV70" s="882"/>
      <c r="AW70" s="882"/>
      <c r="AX70" s="882"/>
      <c r="AY70" s="882"/>
      <c r="AZ70" s="882"/>
      <c r="BA70" s="882"/>
      <c r="BB70" s="882"/>
      <c r="BC70" s="882"/>
      <c r="BD70" s="177"/>
      <c r="BE70" s="289"/>
      <c r="BF70" s="289"/>
      <c r="BG70" s="289"/>
      <c r="BH70" s="289"/>
      <c r="BI70" s="177"/>
      <c r="BJ70" s="293"/>
      <c r="BK70" s="293"/>
      <c r="BL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U71" s="434"/>
      <c r="AV71" s="882"/>
      <c r="AW71" s="882"/>
      <c r="AX71" s="882"/>
      <c r="AY71" s="882"/>
      <c r="AZ71" s="882"/>
      <c r="BA71" s="882"/>
      <c r="BB71" s="882"/>
      <c r="BC71" s="882"/>
      <c r="BD71" s="177"/>
      <c r="BE71" s="289"/>
      <c r="BF71" s="289"/>
      <c r="BG71" s="289"/>
      <c r="BH71" s="289"/>
      <c r="BI71" s="177"/>
      <c r="BJ71" s="293"/>
      <c r="BK71" s="293"/>
      <c r="BL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U72" s="434"/>
      <c r="AV72" s="882"/>
      <c r="AW72" s="882"/>
      <c r="AX72" s="882"/>
      <c r="AY72" s="882"/>
      <c r="AZ72" s="882"/>
      <c r="BA72" s="882"/>
      <c r="BB72" s="882"/>
      <c r="BC72" s="882"/>
      <c r="BD72" s="177"/>
      <c r="BE72" s="465"/>
      <c r="BF72" s="465"/>
      <c r="BG72" s="465"/>
      <c r="BH72" s="465"/>
      <c r="BI72" s="177"/>
      <c r="BJ72" s="307"/>
      <c r="BK72" s="307"/>
      <c r="BL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U73" s="434"/>
      <c r="AV73" s="882"/>
      <c r="AW73" s="882"/>
      <c r="AX73" s="882"/>
      <c r="AY73" s="882"/>
      <c r="AZ73" s="882"/>
      <c r="BA73" s="882"/>
      <c r="BB73" s="882"/>
      <c r="BC73" s="882"/>
      <c r="BD73" s="177"/>
      <c r="BE73" s="465"/>
      <c r="BF73" s="465"/>
      <c r="BG73" s="465"/>
      <c r="BH73" s="465"/>
      <c r="BI73" s="177"/>
      <c r="BJ73" s="307"/>
      <c r="BK73" s="307"/>
      <c r="BL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U74" s="434"/>
      <c r="AV74" s="882"/>
      <c r="AW74" s="882"/>
      <c r="AX74" s="882"/>
      <c r="AY74" s="882"/>
      <c r="AZ74" s="882"/>
      <c r="BA74" s="882"/>
      <c r="BB74" s="882"/>
      <c r="BC74" s="882"/>
      <c r="BD74" s="177"/>
      <c r="BE74" s="465"/>
      <c r="BF74" s="465"/>
      <c r="BG74" s="465"/>
      <c r="BH74" s="465"/>
      <c r="BI74" s="177"/>
      <c r="BJ74" s="307"/>
      <c r="BK74" s="307"/>
      <c r="BL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U75" s="434"/>
      <c r="AV75" s="882"/>
      <c r="AW75" s="882"/>
      <c r="AX75" s="882"/>
      <c r="AY75" s="882"/>
      <c r="AZ75" s="882"/>
      <c r="BA75" s="882"/>
      <c r="BB75" s="882"/>
      <c r="BC75" s="882"/>
      <c r="BD75" s="177"/>
      <c r="BE75" s="475"/>
      <c r="BF75" s="475"/>
      <c r="BG75" s="475"/>
      <c r="BH75" s="475"/>
      <c r="BI75" s="177"/>
      <c r="BJ75" s="162"/>
      <c r="BK75" s="162"/>
      <c r="BL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U76" s="434"/>
      <c r="AV76" s="882"/>
      <c r="AW76" s="882"/>
      <c r="AX76" s="882"/>
      <c r="AY76" s="882"/>
      <c r="AZ76" s="882"/>
      <c r="BA76" s="882"/>
      <c r="BB76" s="882"/>
      <c r="BC76" s="882"/>
      <c r="BD76" s="177"/>
      <c r="BE76" s="465"/>
      <c r="BF76" s="465"/>
      <c r="BG76" s="465"/>
      <c r="BH76" s="465"/>
      <c r="BI76" s="177"/>
      <c r="BJ76" s="307"/>
      <c r="BK76" s="307"/>
      <c r="BL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U77" s="434"/>
      <c r="AV77" s="882"/>
      <c r="AW77" s="882"/>
      <c r="AX77" s="882"/>
      <c r="AY77" s="882"/>
      <c r="AZ77" s="882"/>
      <c r="BA77" s="882"/>
      <c r="BB77" s="882"/>
      <c r="BC77" s="882"/>
      <c r="BD77" s="177"/>
      <c r="BE77" s="465"/>
      <c r="BF77" s="465"/>
      <c r="BG77" s="465"/>
      <c r="BH77" s="465"/>
      <c r="BI77" s="177"/>
      <c r="BJ77" s="307"/>
      <c r="BK77" s="307"/>
      <c r="BL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U78" s="434"/>
      <c r="AV78" s="882"/>
      <c r="AW78" s="882"/>
      <c r="AX78" s="882"/>
      <c r="AY78" s="882"/>
      <c r="AZ78" s="882"/>
      <c r="BA78" s="882"/>
      <c r="BB78" s="882"/>
      <c r="BC78" s="882"/>
      <c r="BD78" s="177"/>
      <c r="BE78" s="465"/>
      <c r="BF78" s="465"/>
      <c r="BG78" s="465"/>
      <c r="BH78" s="465"/>
      <c r="BI78" s="177"/>
      <c r="BJ78" s="307"/>
      <c r="BK78" s="307"/>
      <c r="BL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U79" s="434"/>
      <c r="AV79" s="882"/>
      <c r="AW79" s="882"/>
      <c r="AX79" s="882"/>
      <c r="AY79" s="882"/>
      <c r="AZ79" s="882"/>
      <c r="BA79" s="882"/>
      <c r="BB79" s="882"/>
      <c r="BC79" s="882"/>
      <c r="BD79" s="177"/>
      <c r="BE79" s="465"/>
      <c r="BF79" s="465"/>
      <c r="BG79" s="465"/>
      <c r="BH79" s="465"/>
      <c r="BI79" s="177"/>
      <c r="BJ79" s="307"/>
      <c r="BK79" s="307"/>
      <c r="BL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U80" s="434"/>
      <c r="AV80" s="882"/>
      <c r="AW80" s="882"/>
      <c r="AX80" s="882"/>
      <c r="AY80" s="882"/>
      <c r="AZ80" s="882"/>
      <c r="BA80" s="882"/>
      <c r="BB80" s="882"/>
      <c r="BC80" s="882"/>
      <c r="BD80" s="177"/>
      <c r="BE80" s="465"/>
      <c r="BF80" s="465"/>
      <c r="BG80" s="465"/>
      <c r="BH80" s="465"/>
      <c r="BI80" s="177"/>
      <c r="BJ80" s="307"/>
      <c r="BK80" s="307"/>
      <c r="BL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U81" s="434"/>
      <c r="AV81" s="882"/>
      <c r="AW81" s="882"/>
      <c r="AX81" s="882"/>
      <c r="AY81" s="882"/>
      <c r="AZ81" s="882"/>
      <c r="BA81" s="882"/>
      <c r="BB81" s="882"/>
      <c r="BC81" s="882"/>
      <c r="BD81" s="177"/>
      <c r="BE81" s="465"/>
      <c r="BF81" s="465"/>
      <c r="BG81" s="465"/>
      <c r="BH81" s="465"/>
      <c r="BI81" s="177"/>
      <c r="BJ81" s="307"/>
      <c r="BK81" s="307"/>
      <c r="BL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U82" s="434"/>
      <c r="AV82" s="882"/>
      <c r="AW82" s="882"/>
      <c r="AX82" s="882"/>
      <c r="AY82" s="882"/>
      <c r="AZ82" s="882"/>
      <c r="BA82" s="882"/>
      <c r="BB82" s="882"/>
      <c r="BC82" s="882"/>
      <c r="BD82" s="177"/>
      <c r="BE82" s="465"/>
      <c r="BF82" s="465"/>
      <c r="BG82" s="465"/>
      <c r="BH82" s="465"/>
      <c r="BI82" s="177"/>
      <c r="BJ82" s="307"/>
      <c r="BK82" s="307"/>
      <c r="BL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U83" s="434"/>
      <c r="AV83" s="882"/>
      <c r="AW83" s="882"/>
      <c r="AX83" s="882"/>
      <c r="AY83" s="882"/>
      <c r="AZ83" s="882"/>
      <c r="BA83" s="882"/>
      <c r="BB83" s="882"/>
      <c r="BC83" s="882"/>
      <c r="BD83" s="177"/>
      <c r="BE83" s="465"/>
      <c r="BF83" s="465"/>
      <c r="BG83" s="465"/>
      <c r="BH83" s="465"/>
      <c r="BI83" s="177"/>
      <c r="BJ83" s="307"/>
      <c r="BK83" s="307"/>
      <c r="BL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U84" s="434"/>
      <c r="AV84" s="882"/>
      <c r="AW84" s="882"/>
      <c r="AX84" s="882"/>
      <c r="AY84" s="882"/>
      <c r="AZ84" s="882"/>
      <c r="BA84" s="882"/>
      <c r="BB84" s="882"/>
      <c r="BC84" s="882"/>
      <c r="BD84" s="177"/>
      <c r="BE84" s="465"/>
      <c r="BF84" s="465"/>
      <c r="BG84" s="465"/>
      <c r="BH84" s="465"/>
      <c r="BI84" s="177"/>
      <c r="BJ84" s="307"/>
      <c r="BK84" s="307"/>
      <c r="BL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U85" s="434"/>
      <c r="AV85" s="882"/>
      <c r="AW85" s="882"/>
      <c r="AX85" s="882"/>
      <c r="AY85" s="882"/>
      <c r="AZ85" s="882"/>
      <c r="BA85" s="882"/>
      <c r="BB85" s="882"/>
      <c r="BC85" s="882"/>
      <c r="BD85" s="177"/>
      <c r="BE85" s="465"/>
      <c r="BF85" s="465"/>
      <c r="BG85" s="465"/>
      <c r="BH85" s="465"/>
      <c r="BI85" s="177"/>
      <c r="BJ85" s="307"/>
      <c r="BK85" s="307"/>
      <c r="BL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U86" s="434"/>
      <c r="AV86" s="882"/>
      <c r="AW86" s="882"/>
      <c r="AX86" s="882"/>
      <c r="AY86" s="882"/>
      <c r="AZ86" s="882"/>
      <c r="BA86" s="882"/>
      <c r="BB86" s="882"/>
      <c r="BC86" s="882"/>
      <c r="BD86" s="177"/>
      <c r="BE86" s="465"/>
      <c r="BF86" s="465"/>
      <c r="BG86" s="465"/>
      <c r="BH86" s="465"/>
      <c r="BI86" s="177"/>
      <c r="BJ86" s="307"/>
      <c r="BK86" s="307"/>
      <c r="BL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U87" s="434"/>
      <c r="AV87" s="882"/>
      <c r="AW87" s="882"/>
      <c r="AX87" s="882"/>
      <c r="AY87" s="882"/>
      <c r="AZ87" s="882"/>
      <c r="BA87" s="882"/>
      <c r="BB87" s="882"/>
      <c r="BC87" s="882"/>
      <c r="BD87" s="177"/>
      <c r="BE87" s="475"/>
      <c r="BF87" s="475"/>
      <c r="BG87" s="475"/>
      <c r="BH87" s="475"/>
      <c r="BI87" s="177"/>
      <c r="BJ87" s="162"/>
      <c r="BK87" s="162"/>
      <c r="BL87" s="177"/>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U88" s="434"/>
      <c r="AV88" s="882"/>
      <c r="AW88" s="882"/>
      <c r="AX88" s="882"/>
      <c r="AY88" s="882"/>
      <c r="AZ88" s="882"/>
      <c r="BA88" s="882"/>
      <c r="BB88" s="882"/>
      <c r="BC88" s="882"/>
      <c r="BD88" s="177"/>
      <c r="BE88" s="289"/>
      <c r="BF88" s="289"/>
      <c r="BG88" s="289"/>
      <c r="BH88" s="289"/>
      <c r="BI88" s="177"/>
      <c r="BJ88" s="293"/>
      <c r="BK88" s="293"/>
      <c r="BL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U89" s="434"/>
      <c r="AV89" s="882"/>
      <c r="AW89" s="882"/>
      <c r="AX89" s="882"/>
      <c r="AY89" s="882"/>
      <c r="AZ89" s="882"/>
      <c r="BA89" s="882"/>
      <c r="BB89" s="882"/>
      <c r="BC89" s="882"/>
      <c r="BD89" s="177"/>
      <c r="BE89" s="289"/>
      <c r="BF89" s="289"/>
      <c r="BG89" s="289"/>
      <c r="BH89" s="289"/>
      <c r="BI89" s="177"/>
      <c r="BJ89" s="293"/>
      <c r="BK89" s="293"/>
      <c r="BL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U90" s="434"/>
      <c r="AV90" s="882"/>
      <c r="AW90" s="882"/>
      <c r="AX90" s="882"/>
      <c r="AY90" s="882"/>
      <c r="AZ90" s="882"/>
      <c r="BA90" s="882"/>
      <c r="BB90" s="882"/>
      <c r="BC90" s="882"/>
      <c r="BD90" s="177"/>
      <c r="BE90" s="289"/>
      <c r="BF90" s="289"/>
      <c r="BG90" s="289"/>
      <c r="BH90" s="289"/>
      <c r="BI90" s="177"/>
      <c r="BJ90" s="293"/>
      <c r="BK90" s="293"/>
      <c r="BL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U91" s="434"/>
      <c r="AV91" s="882"/>
      <c r="AW91" s="882"/>
      <c r="AX91" s="882"/>
      <c r="AY91" s="882"/>
      <c r="AZ91" s="882"/>
      <c r="BA91" s="882"/>
      <c r="BB91" s="882"/>
      <c r="BC91" s="882"/>
      <c r="BD91" s="177"/>
      <c r="BE91" s="289"/>
      <c r="BF91" s="289"/>
      <c r="BG91" s="289"/>
      <c r="BH91" s="289"/>
      <c r="BI91" s="177"/>
      <c r="BJ91" s="293"/>
      <c r="BK91" s="293"/>
      <c r="BL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U92" s="434"/>
      <c r="AV92" s="882"/>
      <c r="AW92" s="882"/>
      <c r="AX92" s="882"/>
      <c r="AY92" s="882"/>
      <c r="AZ92" s="882"/>
      <c r="BA92" s="882"/>
      <c r="BB92" s="882"/>
      <c r="BC92" s="882"/>
      <c r="BD92" s="177"/>
      <c r="BE92" s="289"/>
      <c r="BF92" s="289"/>
      <c r="BG92" s="289"/>
      <c r="BH92" s="289"/>
      <c r="BI92" s="177"/>
      <c r="BJ92" s="293"/>
      <c r="BK92" s="293"/>
      <c r="BL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U93" s="434"/>
      <c r="AV93" s="882"/>
      <c r="AW93" s="882"/>
      <c r="AX93" s="882"/>
      <c r="AY93" s="882"/>
      <c r="AZ93" s="882"/>
      <c r="BA93" s="882"/>
      <c r="BB93" s="882"/>
      <c r="BC93" s="882"/>
      <c r="BD93" s="177"/>
      <c r="BE93" s="289"/>
      <c r="BF93" s="289"/>
      <c r="BG93" s="289"/>
      <c r="BH93" s="289"/>
      <c r="BI93" s="177"/>
      <c r="BJ93" s="293"/>
      <c r="BK93" s="293"/>
      <c r="BL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U94" s="434"/>
      <c r="AV94" s="882"/>
      <c r="AW94" s="882"/>
      <c r="AX94" s="882"/>
      <c r="AY94" s="882"/>
      <c r="AZ94" s="882"/>
      <c r="BA94" s="882"/>
      <c r="BB94" s="882"/>
      <c r="BC94" s="882"/>
      <c r="BD94" s="177"/>
      <c r="BE94" s="289"/>
      <c r="BF94" s="289"/>
      <c r="BG94" s="289"/>
      <c r="BH94" s="289"/>
      <c r="BI94" s="177"/>
      <c r="BJ94" s="293"/>
      <c r="BK94" s="293"/>
      <c r="BL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U95" s="434"/>
      <c r="AV95" s="882"/>
      <c r="AW95" s="882"/>
      <c r="AX95" s="882"/>
      <c r="AY95" s="882"/>
      <c r="AZ95" s="882"/>
      <c r="BA95" s="882"/>
      <c r="BB95" s="882"/>
      <c r="BC95" s="882"/>
      <c r="BD95" s="177"/>
      <c r="BE95" s="289"/>
      <c r="BF95" s="289"/>
      <c r="BG95" s="289"/>
      <c r="BH95" s="289"/>
      <c r="BI95" s="177"/>
      <c r="BJ95" s="293"/>
      <c r="BK95" s="293"/>
      <c r="BL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U96" s="434"/>
      <c r="AV96" s="882"/>
      <c r="AW96" s="882"/>
      <c r="AX96" s="882"/>
      <c r="AY96" s="882"/>
      <c r="AZ96" s="882"/>
      <c r="BA96" s="882"/>
      <c r="BB96" s="882"/>
      <c r="BC96" s="882"/>
      <c r="BD96" s="177"/>
      <c r="BE96" s="289"/>
      <c r="BF96" s="289"/>
      <c r="BG96" s="289"/>
      <c r="BH96" s="289"/>
      <c r="BI96" s="177"/>
      <c r="BJ96" s="293"/>
      <c r="BK96" s="293"/>
      <c r="BL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U97" s="434"/>
      <c r="AV97" s="882"/>
      <c r="AW97" s="882"/>
      <c r="AX97" s="882"/>
      <c r="AY97" s="882"/>
      <c r="AZ97" s="882"/>
      <c r="BA97" s="882"/>
      <c r="BB97" s="882"/>
      <c r="BC97" s="882"/>
      <c r="BD97" s="177"/>
      <c r="BE97" s="289"/>
      <c r="BF97" s="289"/>
      <c r="BG97" s="289"/>
      <c r="BH97" s="289"/>
      <c r="BI97" s="177"/>
      <c r="BJ97" s="293"/>
      <c r="BK97" s="293"/>
      <c r="BL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U98" s="434"/>
      <c r="AV98" s="882"/>
      <c r="AW98" s="882"/>
      <c r="AX98" s="882"/>
      <c r="AY98" s="882"/>
      <c r="AZ98" s="882"/>
      <c r="BA98" s="882"/>
      <c r="BB98" s="882"/>
      <c r="BC98" s="882"/>
      <c r="BD98" s="177"/>
      <c r="BE98" s="289"/>
      <c r="BF98" s="289"/>
      <c r="BG98" s="289"/>
      <c r="BH98" s="289"/>
      <c r="BI98" s="177"/>
      <c r="BJ98" s="274"/>
      <c r="BK98" s="274"/>
      <c r="BL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U99" s="434"/>
      <c r="AV99" s="882"/>
      <c r="AW99" s="882"/>
      <c r="AX99" s="882"/>
      <c r="AY99" s="882"/>
      <c r="AZ99" s="882"/>
      <c r="BA99" s="882"/>
      <c r="BB99" s="882"/>
      <c r="BC99" s="882"/>
      <c r="BD99" s="177"/>
      <c r="BE99" s="289"/>
      <c r="BF99" s="289"/>
      <c r="BG99" s="289"/>
      <c r="BH99" s="289"/>
      <c r="BI99" s="177"/>
      <c r="BJ99" s="274"/>
      <c r="BK99" s="274"/>
      <c r="BL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U100" s="434"/>
      <c r="AV100" s="882"/>
      <c r="AW100" s="882"/>
      <c r="AX100" s="882"/>
      <c r="AY100" s="882"/>
      <c r="AZ100" s="882"/>
      <c r="BA100" s="882"/>
      <c r="BB100" s="882"/>
      <c r="BC100" s="882"/>
      <c r="BD100" s="177"/>
      <c r="BE100" s="289"/>
      <c r="BF100" s="289"/>
      <c r="BG100" s="289"/>
      <c r="BH100" s="289"/>
      <c r="BI100" s="177"/>
      <c r="BJ100" s="378"/>
      <c r="BK100" s="378"/>
      <c r="BL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U101" s="434"/>
      <c r="AV101" s="882"/>
      <c r="AW101" s="882"/>
      <c r="AX101" s="882"/>
      <c r="AY101" s="882"/>
      <c r="AZ101" s="882"/>
      <c r="BA101" s="882"/>
      <c r="BB101" s="882"/>
      <c r="BC101" s="882"/>
      <c r="BD101" s="177"/>
      <c r="BE101" s="289"/>
      <c r="BF101" s="289"/>
      <c r="BG101" s="289"/>
      <c r="BH101" s="289"/>
      <c r="BI101" s="177"/>
      <c r="BJ101" s="378"/>
      <c r="BK101" s="378"/>
      <c r="BL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U102" s="434"/>
      <c r="AV102" s="882"/>
      <c r="AW102" s="882"/>
      <c r="AX102" s="882"/>
      <c r="AY102" s="882"/>
      <c r="AZ102" s="882"/>
      <c r="BA102" s="882"/>
      <c r="BB102" s="882"/>
      <c r="BC102" s="882"/>
      <c r="BD102" s="177"/>
      <c r="BE102" s="289"/>
      <c r="BF102" s="289"/>
      <c r="BG102" s="289"/>
      <c r="BH102" s="289"/>
      <c r="BI102" s="177"/>
      <c r="BJ102" s="378"/>
      <c r="BK102" s="378"/>
      <c r="BL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U103" s="434"/>
      <c r="AV103" s="882"/>
      <c r="AW103" s="882"/>
      <c r="AX103" s="882"/>
      <c r="AY103" s="882"/>
      <c r="AZ103" s="882"/>
      <c r="BA103" s="882"/>
      <c r="BB103" s="882"/>
      <c r="BC103" s="882"/>
      <c r="BD103" s="177"/>
      <c r="BE103" s="289"/>
      <c r="BF103" s="289"/>
      <c r="BG103" s="289"/>
      <c r="BH103" s="289"/>
      <c r="BI103" s="177"/>
      <c r="BJ103" s="378"/>
      <c r="BK103" s="378"/>
      <c r="BL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U104" s="434"/>
      <c r="AV104" s="882"/>
      <c r="AW104" s="882"/>
      <c r="AX104" s="882"/>
      <c r="AY104" s="882"/>
      <c r="AZ104" s="882"/>
      <c r="BA104" s="882"/>
      <c r="BB104" s="882"/>
      <c r="BC104" s="882"/>
      <c r="BD104" s="177"/>
      <c r="BE104" s="289"/>
      <c r="BF104" s="289"/>
      <c r="BG104" s="289"/>
      <c r="BH104" s="289"/>
      <c r="BI104" s="177"/>
      <c r="BJ104" s="293"/>
      <c r="BK104" s="293"/>
      <c r="BL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U105" s="434"/>
      <c r="AV105" s="882"/>
      <c r="AW105" s="882"/>
      <c r="AX105" s="882"/>
      <c r="AY105" s="882"/>
      <c r="AZ105" s="882"/>
      <c r="BA105" s="882"/>
      <c r="BB105" s="882"/>
      <c r="BC105" s="882"/>
      <c r="BD105" s="177"/>
      <c r="BE105" s="289"/>
      <c r="BF105" s="289"/>
      <c r="BG105" s="289"/>
      <c r="BH105" s="289"/>
      <c r="BI105" s="177"/>
      <c r="BJ105" s="293"/>
      <c r="BK105" s="293"/>
      <c r="BL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U106" s="434"/>
      <c r="AV106" s="882"/>
      <c r="AW106" s="882"/>
      <c r="AX106" s="882"/>
      <c r="AY106" s="882"/>
      <c r="AZ106" s="882"/>
      <c r="BA106" s="882"/>
      <c r="BB106" s="882"/>
      <c r="BC106" s="882"/>
      <c r="BD106" s="177"/>
      <c r="BE106" s="289"/>
      <c r="BF106" s="289"/>
      <c r="BG106" s="289"/>
      <c r="BH106" s="289"/>
      <c r="BI106" s="177"/>
      <c r="BJ106" s="293"/>
      <c r="BK106" s="293"/>
      <c r="BL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17</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U107" s="434"/>
      <c r="AV107" s="882"/>
      <c r="AW107" s="882"/>
      <c r="AX107" s="882"/>
      <c r="AY107" s="882"/>
      <c r="AZ107" s="882"/>
      <c r="BA107" s="882"/>
      <c r="BB107" s="882"/>
      <c r="BC107" s="882"/>
      <c r="BD107" s="177"/>
      <c r="BE107" s="289"/>
      <c r="BF107" s="289"/>
      <c r="BG107" s="289"/>
      <c r="BH107" s="289"/>
      <c r="BI107" s="177"/>
      <c r="BJ107" s="293"/>
      <c r="BK107" s="293"/>
      <c r="BL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August</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U108" s="434"/>
      <c r="AV108" s="882"/>
      <c r="AW108" s="882"/>
      <c r="AX108" s="882"/>
      <c r="AY108" s="882"/>
      <c r="AZ108" s="882"/>
      <c r="BA108" s="882"/>
      <c r="BB108" s="882"/>
      <c r="BC108" s="882"/>
      <c r="BD108" s="177"/>
      <c r="BE108" s="289"/>
      <c r="BF108" s="289"/>
      <c r="BG108" s="289"/>
      <c r="BH108" s="289"/>
      <c r="BI108" s="177"/>
      <c r="BJ108" s="274"/>
      <c r="BK108" s="274"/>
      <c r="BL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11</v>
      </c>
      <c r="N109" s="37" t="n">
        <f aca="false">N23</f>
        <v>12</v>
      </c>
      <c r="O109" s="37" t="n">
        <f aca="false">O23</f>
        <v>13</v>
      </c>
      <c r="P109" s="37" t="n">
        <f aca="false">P23</f>
        <v>14</v>
      </c>
      <c r="Q109" s="37" t="n">
        <f aca="false">Q23</f>
        <v>15</v>
      </c>
      <c r="R109" s="37" t="n">
        <f aca="false">R23</f>
        <v>16</v>
      </c>
      <c r="S109" s="37" t="n">
        <f aca="false">S23</f>
        <v>17</v>
      </c>
      <c r="T109" s="0"/>
      <c r="U109" s="37" t="n">
        <f aca="false">U23</f>
        <v>18</v>
      </c>
      <c r="V109" s="37" t="n">
        <f aca="false">V23</f>
        <v>19</v>
      </c>
      <c r="W109" s="37" t="n">
        <f aca="false">W23</f>
        <v>20</v>
      </c>
      <c r="X109" s="37" t="n">
        <f aca="false">X23</f>
        <v>21</v>
      </c>
      <c r="Y109" s="37" t="n">
        <f aca="false">Y23</f>
        <v>22</v>
      </c>
      <c r="Z109" s="37" t="n">
        <f aca="false">Z23</f>
        <v>23</v>
      </c>
      <c r="AA109" s="37" t="n">
        <f aca="false">AA23</f>
        <v>24</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U109" s="434"/>
      <c r="AV109" s="882"/>
      <c r="AW109" s="882"/>
      <c r="AX109" s="882"/>
      <c r="AY109" s="882"/>
      <c r="AZ109" s="882"/>
      <c r="BA109" s="882"/>
      <c r="BB109" s="882"/>
      <c r="BC109" s="882"/>
      <c r="BD109" s="177"/>
      <c r="BE109" s="289"/>
      <c r="BF109" s="289"/>
      <c r="BG109" s="289"/>
      <c r="BH109" s="289"/>
      <c r="BI109" s="177"/>
      <c r="BJ109" s="274"/>
      <c r="BK109" s="274"/>
      <c r="BL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U110" s="434"/>
      <c r="AV110" s="882"/>
      <c r="AW110" s="882"/>
      <c r="AX110" s="882"/>
      <c r="AY110" s="882"/>
      <c r="AZ110" s="882"/>
      <c r="BA110" s="882"/>
      <c r="BB110" s="882"/>
      <c r="BC110" s="882"/>
      <c r="BD110" s="177"/>
      <c r="BE110" s="289"/>
      <c r="BF110" s="289"/>
      <c r="BG110" s="289"/>
      <c r="BH110" s="289"/>
      <c r="BI110" s="177"/>
      <c r="BJ110" s="378"/>
      <c r="BK110" s="378"/>
      <c r="BL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158"/>
      <c r="N111" s="158"/>
      <c r="O111" s="158"/>
      <c r="P111" s="158"/>
      <c r="Q111" s="158"/>
      <c r="R111" s="158"/>
      <c r="S111" s="158"/>
      <c r="T111" s="158"/>
      <c r="U111" s="158"/>
      <c r="V111" s="158"/>
      <c r="W111" s="158"/>
      <c r="X111" s="158"/>
      <c r="Y111" s="158"/>
      <c r="Z111" s="158"/>
      <c r="AA111" s="158"/>
      <c r="AC111" s="437"/>
      <c r="AD111" s="437"/>
      <c r="AE111" s="437"/>
      <c r="AF111" s="437"/>
      <c r="AG111" s="437"/>
      <c r="AH111" s="437"/>
      <c r="AI111" s="437"/>
      <c r="AJ111" s="437"/>
      <c r="AK111" s="430"/>
      <c r="AL111" s="437"/>
      <c r="AM111" s="430"/>
      <c r="AN111" s="437"/>
      <c r="AU111" s="434"/>
      <c r="AV111" s="882"/>
      <c r="AW111" s="882"/>
      <c r="AX111" s="882"/>
      <c r="AY111" s="882"/>
      <c r="AZ111" s="882"/>
      <c r="BA111" s="882"/>
      <c r="BB111" s="882"/>
      <c r="BC111" s="882"/>
      <c r="BD111" s="177"/>
      <c r="BE111" s="289"/>
      <c r="BF111" s="289"/>
      <c r="BG111" s="289"/>
      <c r="BH111" s="289"/>
      <c r="BI111" s="177"/>
      <c r="BJ111" s="378"/>
      <c r="BK111" s="378"/>
      <c r="BL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U112" s="434"/>
      <c r="AV112" s="882"/>
      <c r="AW112" s="882"/>
      <c r="AX112" s="882"/>
      <c r="AY112" s="882"/>
      <c r="AZ112" s="882"/>
      <c r="BA112" s="882"/>
      <c r="BB112" s="882"/>
      <c r="BC112" s="882"/>
      <c r="BD112" s="177"/>
      <c r="BE112" s="475"/>
      <c r="BF112" s="475"/>
      <c r="BG112" s="475"/>
      <c r="BH112" s="475"/>
      <c r="BI112" s="162"/>
      <c r="BJ112" s="162"/>
      <c r="BK112" s="162"/>
      <c r="BL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U113" s="434"/>
      <c r="AV113" s="882"/>
      <c r="AW113" s="882"/>
      <c r="AX113" s="882"/>
      <c r="AY113" s="882"/>
      <c r="AZ113" s="882"/>
      <c r="BA113" s="882"/>
      <c r="BB113" s="882"/>
      <c r="BC113" s="882"/>
      <c r="BD113" s="177"/>
      <c r="BE113" s="465"/>
      <c r="BF113" s="465"/>
      <c r="BG113" s="465"/>
      <c r="BH113" s="465"/>
      <c r="BI113" s="307"/>
      <c r="BJ113" s="307"/>
      <c r="BK113" s="307"/>
      <c r="BL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U114" s="434"/>
      <c r="AV114" s="882"/>
      <c r="AW114" s="882"/>
      <c r="AX114" s="882"/>
      <c r="AY114" s="882"/>
      <c r="AZ114" s="882"/>
      <c r="BA114" s="882"/>
      <c r="BB114" s="882"/>
      <c r="BC114" s="882"/>
      <c r="BD114" s="177"/>
      <c r="BE114" s="465"/>
      <c r="BF114" s="465"/>
      <c r="BG114" s="465"/>
      <c r="BH114" s="307"/>
      <c r="BI114" s="307"/>
      <c r="BJ114" s="307"/>
      <c r="BK114" s="307"/>
      <c r="BL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U115" s="434"/>
      <c r="AV115" s="882"/>
      <c r="AW115" s="882"/>
      <c r="AX115" s="882"/>
      <c r="AY115" s="882"/>
      <c r="AZ115" s="882"/>
      <c r="BA115" s="882"/>
      <c r="BB115" s="882"/>
      <c r="BC115" s="882"/>
      <c r="BD115" s="177"/>
      <c r="BE115" s="465"/>
      <c r="BF115" s="465"/>
      <c r="BG115" s="465"/>
      <c r="BH115" s="307"/>
      <c r="BI115" s="307"/>
      <c r="BJ115" s="307"/>
      <c r="BK115" s="307"/>
      <c r="BL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U116" s="434"/>
      <c r="AV116" s="882"/>
      <c r="AW116" s="882"/>
      <c r="AX116" s="882"/>
      <c r="AY116" s="882"/>
      <c r="AZ116" s="882"/>
      <c r="BA116" s="882"/>
      <c r="BB116" s="882"/>
      <c r="BC116" s="882"/>
      <c r="BD116" s="177"/>
      <c r="BE116" s="307"/>
      <c r="BF116" s="307"/>
      <c r="BG116" s="307"/>
      <c r="BH116" s="307"/>
      <c r="BI116" s="307"/>
      <c r="BJ116" s="307"/>
      <c r="BK116" s="307"/>
      <c r="BL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U117" s="434"/>
      <c r="AV117" s="882"/>
      <c r="AW117" s="882"/>
      <c r="AX117" s="882"/>
      <c r="AY117" s="882"/>
      <c r="AZ117" s="882"/>
      <c r="BA117" s="882"/>
      <c r="BB117" s="882"/>
      <c r="BC117" s="882"/>
      <c r="BD117" s="177"/>
      <c r="BE117" s="266"/>
      <c r="BF117" s="268"/>
      <c r="BG117" s="268"/>
      <c r="BH117" s="268"/>
      <c r="BI117" s="162"/>
      <c r="BJ117" s="467"/>
      <c r="BK117" s="467"/>
      <c r="BL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U118" s="434"/>
      <c r="AV118" s="882"/>
      <c r="AW118" s="882"/>
      <c r="AX118" s="882"/>
      <c r="AY118" s="882"/>
      <c r="AZ118" s="882"/>
      <c r="BA118" s="882"/>
      <c r="BB118" s="882"/>
      <c r="BC118" s="882"/>
      <c r="BD118" s="177"/>
      <c r="BE118" s="266"/>
      <c r="BF118" s="266"/>
      <c r="BG118" s="266"/>
      <c r="BH118" s="266"/>
      <c r="BI118" s="162"/>
      <c r="BJ118" s="467"/>
      <c r="BK118" s="467"/>
      <c r="BL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U119" s="434"/>
      <c r="AV119" s="882"/>
      <c r="AW119" s="882"/>
      <c r="AX119" s="882"/>
      <c r="AY119" s="882"/>
      <c r="AZ119" s="882"/>
      <c r="BA119" s="882"/>
      <c r="BB119" s="882"/>
      <c r="BC119" s="882"/>
      <c r="BD119" s="177"/>
      <c r="BE119" s="293"/>
      <c r="BF119" s="293"/>
      <c r="BG119" s="293"/>
      <c r="BH119" s="293"/>
      <c r="BI119" s="162"/>
      <c r="BJ119" s="337"/>
      <c r="BK119" s="337"/>
      <c r="BL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U120" s="434"/>
      <c r="AV120" s="882"/>
      <c r="AW120" s="882"/>
      <c r="AX120" s="882"/>
      <c r="AY120" s="882"/>
      <c r="AZ120" s="882"/>
      <c r="BA120" s="882"/>
      <c r="BB120" s="882"/>
      <c r="BC120" s="882"/>
      <c r="BD120" s="177"/>
      <c r="BE120" s="293"/>
      <c r="BF120" s="293"/>
      <c r="BG120" s="293"/>
      <c r="BH120" s="293"/>
      <c r="BI120" s="162"/>
      <c r="BJ120" s="337"/>
      <c r="BK120" s="337"/>
      <c r="BL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U121" s="434"/>
      <c r="AV121" s="882"/>
      <c r="AW121" s="882"/>
      <c r="AX121" s="882"/>
      <c r="AY121" s="882"/>
      <c r="AZ121" s="882"/>
      <c r="BA121" s="882"/>
      <c r="BB121" s="882"/>
      <c r="BC121" s="882"/>
      <c r="BD121" s="177"/>
      <c r="BE121" s="69"/>
      <c r="BF121" s="69"/>
      <c r="BG121" s="69"/>
      <c r="BH121" s="69"/>
      <c r="BI121" s="69"/>
      <c r="BJ121" s="69"/>
      <c r="BK121" s="69"/>
      <c r="BL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U122" s="434"/>
      <c r="AV122" s="882"/>
      <c r="AW122" s="882"/>
      <c r="AX122" s="882"/>
      <c r="AY122" s="882"/>
      <c r="AZ122" s="882"/>
      <c r="BA122" s="882"/>
      <c r="BB122" s="882"/>
      <c r="BC122" s="882"/>
      <c r="BD122" s="177"/>
      <c r="BE122" s="61"/>
      <c r="BF122" s="61"/>
      <c r="BG122" s="61"/>
      <c r="BH122" s="61"/>
      <c r="BI122" s="69"/>
      <c r="BJ122" s="61"/>
      <c r="BK122" s="61"/>
      <c r="BL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U123" s="434"/>
      <c r="AV123" s="882"/>
      <c r="AW123" s="882"/>
      <c r="AX123" s="882"/>
      <c r="AY123" s="882"/>
      <c r="AZ123" s="882"/>
      <c r="BA123" s="882"/>
      <c r="BB123" s="882"/>
      <c r="BC123" s="882"/>
      <c r="BD123" s="177"/>
      <c r="BE123" s="61"/>
      <c r="BF123" s="61"/>
      <c r="BG123" s="61"/>
      <c r="BH123" s="61"/>
      <c r="BI123" s="69"/>
      <c r="BJ123" s="61"/>
      <c r="BK123" s="61"/>
      <c r="BL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U124" s="434"/>
      <c r="AV124" s="882"/>
      <c r="AW124" s="882"/>
      <c r="AX124" s="882"/>
      <c r="AY124" s="882"/>
      <c r="AZ124" s="882"/>
      <c r="BA124" s="882"/>
      <c r="BB124" s="882"/>
      <c r="BC124" s="882"/>
      <c r="BD124" s="177"/>
      <c r="BE124" s="61"/>
      <c r="BF124" s="61"/>
      <c r="BG124" s="61"/>
      <c r="BH124" s="61"/>
      <c r="BI124" s="69"/>
      <c r="BJ124" s="61"/>
      <c r="BK124" s="61"/>
      <c r="BL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BD125" s="277"/>
      <c r="BE125" s="61"/>
      <c r="BF125" s="61"/>
      <c r="BG125" s="61"/>
      <c r="BH125" s="61"/>
      <c r="BI125" s="69"/>
      <c r="BJ125" s="61"/>
      <c r="BK125" s="61"/>
      <c r="BL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U126" s="430"/>
      <c r="AV126" s="879"/>
      <c r="AW126" s="879"/>
      <c r="AX126" s="879"/>
      <c r="AY126" s="879"/>
      <c r="AZ126" s="879"/>
      <c r="BA126" s="879"/>
      <c r="BB126" s="879"/>
      <c r="BC126" s="879"/>
      <c r="BD126" s="258"/>
      <c r="BE126" s="61"/>
      <c r="BF126" s="61"/>
      <c r="BG126" s="61"/>
      <c r="BH126" s="61"/>
      <c r="BI126" s="69"/>
      <c r="BJ126" s="61"/>
      <c r="BK126" s="61"/>
      <c r="BL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BD127" s="277"/>
      <c r="BE127" s="61"/>
      <c r="BF127" s="61"/>
      <c r="BG127" s="61"/>
      <c r="BH127" s="61"/>
      <c r="BI127" s="69"/>
      <c r="BJ127" s="61"/>
      <c r="BK127" s="61"/>
      <c r="BL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2'!M112&lt;'Master Pay Period 2'!M112</formula>
    </cfRule>
    <cfRule type="expression" priority="5"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110:S110 U110:AA110">
    <cfRule type="expression" priority="11" aboveAverage="0" equalAverage="0" bottom="0" percent="0" rank="0" text="" dxfId="5">
      <formula>'Master Pay Period 2'!M115&lt;'Master Pay Period 2'!M115</formula>
    </cfRule>
    <cfRule type="expression" priority="12"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3" aboveAverage="0" equalAverage="0" bottom="0" percent="0" rank="0" text="" dxfId="0">
      <formula>(OR(AA37="H",AA37="S",AA37="V"))</formula>
    </cfRule>
    <cfRule type="expression" priority="14" aboveAverage="0" equalAverage="0" bottom="0" percent="0" rank="0" text="" dxfId="1">
      <formula>AA37&gt;0</formula>
    </cfRule>
  </conditionalFormatting>
  <conditionalFormatting sqref="AB107:AB111 AC38:AD38 AC80:AD80 AC75:AD75 AC112:AD112 BE112:BH112">
    <cfRule type="cellIs" priority="15" operator="equal" aboveAverage="0" equalAverage="0" bottom="0" percent="0" rank="0" text="" dxfId="26">
      <formula>1</formula>
    </cfRule>
  </conditionalFormatting>
  <conditionalFormatting sqref="AC36:AD36 BE36:BH36 BE39:BH39">
    <cfRule type="expression" priority="16" aboveAverage="0" equalAverage="0" bottom="0" percent="0" rank="0" text="" dxfId="5">
      <formula>AN37=1</formula>
    </cfRule>
    <cfRule type="expression" priority="17" aboveAverage="0" equalAverage="0" bottom="0" percent="0" rank="0" text="" dxfId="6">
      <formula>AN37=1</formula>
    </cfRule>
  </conditionalFormatting>
  <conditionalFormatting sqref="AC40:AD40">
    <cfRule type="cellIs" priority="18" operator="equal" aboveAverage="0" equalAverage="0" bottom="0" percent="0" rank="0" text="" dxfId="60">
      <formula>1</formula>
    </cfRule>
    <cfRule type="cellIs" priority="19" operator="equal" aboveAverage="0" equalAverage="0" bottom="0" percent="0" rank="0" text="" dxfId="61">
      <formula>"V"</formula>
    </cfRule>
    <cfRule type="cellIs" priority="20" operator="equal" aboveAverage="0" equalAverage="0" bottom="0" percent="0" rank="0" text="" dxfId="62">
      <formula>"H"</formula>
    </cfRule>
  </conditionalFormatting>
  <conditionalFormatting sqref="AC42 BE42:BF42">
    <cfRule type="expression" priority="21" aboveAverage="0" equalAverage="0" bottom="0" percent="0" rank="0" text="" dxfId="7">
      <formula>N43=1</formula>
    </cfRule>
  </conditionalFormatting>
  <conditionalFormatting sqref="AC44 BE44:BG44">
    <cfRule type="expression" priority="22" aboveAverage="0" equalAverage="0" bottom="0" percent="0" rank="0" text="" dxfId="8">
      <formula>N45=1</formula>
    </cfRule>
  </conditionalFormatting>
  <conditionalFormatting sqref="AC46:AD46 AC48:AD48 AC50:AD50 AC52:AD52 AC54:AD54 AC56:AD56 AC58:AD58 AC60:AD60 AC62:AD62 AC66:AD66 AC68:AD68">
    <cfRule type="expression" priority="23" aboveAverage="0" equalAverage="0" bottom="0" percent="0" rank="0" text="" dxfId="9">
      <formula>AQ69=1</formula>
    </cfRule>
  </conditionalFormatting>
  <conditionalFormatting sqref="AC63:AD63 AC65:AD65">
    <cfRule type="cellIs" priority="24" operator="equal" aboveAverage="0" equalAverage="0" bottom="0" percent="0" rank="0" text="" dxfId="10">
      <formula>1</formula>
    </cfRule>
    <cfRule type="cellIs" priority="25" operator="equal" aboveAverage="0" equalAverage="0" bottom="0" percent="0" rank="0" text="" dxfId="11">
      <formula>"V"</formula>
    </cfRule>
    <cfRule type="cellIs" priority="26" operator="equal" aboveAverage="0" equalAverage="0" bottom="0" percent="0" rank="0" text="" dxfId="12">
      <formula>"H"</formula>
    </cfRule>
  </conditionalFormatting>
  <conditionalFormatting sqref="AC70:AD70">
    <cfRule type="expression" priority="27" aboveAverage="0" equalAverage="0" bottom="0" percent="0" rank="0" text="" dxfId="13">
      <formula>M71=1</formula>
    </cfRule>
  </conditionalFormatting>
  <conditionalFormatting sqref="AC71 AC77:AD77 AC82:AD82 AC84:AD84 AC86:AD86 AC103:AD103 AD107 AC111:AD111 AD105">
    <cfRule type="cellIs" priority="28" operator="equal" aboveAverage="0" equalAverage="0" bottom="0" percent="0" rank="0" text="" dxfId="14">
      <formula>1</formula>
    </cfRule>
    <cfRule type="cellIs" priority="29" operator="equal" aboveAverage="0" equalAverage="0" bottom="0" percent="0" rank="0" text="" dxfId="15">
      <formula>"V"</formula>
    </cfRule>
    <cfRule type="cellIs" priority="30" operator="equal" aboveAverage="0" equalAverage="0" bottom="0" percent="0" rank="0" text="" dxfId="16">
      <formula>"H"</formula>
    </cfRule>
  </conditionalFormatting>
  <conditionalFormatting sqref="AC73:AD73 AC78:AD78">
    <cfRule type="expression" priority="31"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2" aboveAverage="0" equalAverage="0" bottom="0" percent="0" rank="0" text="" dxfId="18">
      <formula>AQ116=1</formula>
    </cfRule>
  </conditionalFormatting>
  <conditionalFormatting sqref="AC109:AD109 AC105">
    <cfRule type="cellIs" priority="33" operator="equal" aboveAverage="0" equalAverage="0" bottom="0" percent="0" rank="0" text="" dxfId="19">
      <formula>1</formula>
    </cfRule>
    <cfRule type="cellIs" priority="34" operator="equal" aboveAverage="0" equalAverage="0" bottom="0" percent="0" rank="0" text="" dxfId="20">
      <formula>"V"</formula>
    </cfRule>
    <cfRule type="cellIs" priority="35" operator="equal" aboveAverage="0" equalAverage="0" bottom="0" percent="0" rank="0" text="" dxfId="21">
      <formula>"H"</formula>
    </cfRule>
  </conditionalFormatting>
  <conditionalFormatting sqref="AC107 AC114:AD114 AC116:AD116 BE89:BH89 BE91:BH91 BE95:BH95 BE97:BH97 BE99:BH99 BE101:BH101 BE103:BH103 BE107:BH107 BE109:BH109 BE111:BH111 BE93:BH93 BE105:BH105 BE114:BH114 BE116:BH116">
    <cfRule type="cellIs" priority="36" operator="equal" aboveAverage="0" equalAverage="0" bottom="0" percent="0" rank="0" text="" dxfId="22">
      <formula>1</formula>
    </cfRule>
    <cfRule type="cellIs" priority="37" operator="equal" aboveAverage="0" equalAverage="0" bottom="0" percent="0" rank="0" text="" dxfId="23">
      <formula>"V"</formula>
    </cfRule>
    <cfRule type="cellIs" priority="38" operator="equal" aboveAverage="0" equalAverage="0" bottom="0" percent="0" rank="0" text="" dxfId="24">
      <formula>"H"</formula>
    </cfRule>
  </conditionalFormatting>
  <conditionalFormatting sqref="AD42 BG42:BH42">
    <cfRule type="expression" priority="39" aboveAverage="0" equalAverage="0" bottom="0" percent="0" rank="0" text="" dxfId="25">
      <formula>M42=1</formula>
    </cfRule>
    <cfRule type="cellIs" priority="40" operator="equal" aboveAverage="0" equalAverage="0" bottom="0" percent="0" rank="0" text="" dxfId="26">
      <formula>"V"</formula>
    </cfRule>
    <cfRule type="cellIs" priority="41" operator="equal" aboveAverage="0" equalAverage="0" bottom="0" percent="0" rank="0" text="" dxfId="27">
      <formula>"H"</formula>
    </cfRule>
  </conditionalFormatting>
  <conditionalFormatting sqref="AD44 BH44">
    <cfRule type="expression" priority="42" aboveAverage="0" equalAverage="0" bottom="0" percent="0" rank="0" text="" dxfId="28">
      <formula>M45=1</formula>
    </cfRule>
  </conditionalFormatting>
  <conditionalFormatting sqref="AD71 BF47:BG47 BG49 BE51:BF51 BE53 BE55:BF55 BF59:BG59 BG61 BE63:BF63 BE65 BE67:BF67 BF71:BG71">
    <cfRule type="cellIs" priority="43" operator="equal" aboveAverage="0" equalAverage="0" bottom="0" percent="0" rank="0" text="" dxfId="29">
      <formula>1</formula>
    </cfRule>
    <cfRule type="cellIs" priority="44" operator="equal" aboveAverage="0" equalAverage="0" bottom="0" percent="0" rank="0" text="" dxfId="30">
      <formula>"V"</formula>
    </cfRule>
    <cfRule type="cellIs" priority="45" operator="equal" aboveAverage="0" equalAverage="0" bottom="0" percent="0" rank="0" text="" dxfId="31">
      <formula>"H"</formula>
    </cfRule>
  </conditionalFormatting>
  <conditionalFormatting sqref="BE37:BH37 BE40:BH40 BE43:BH43 BE45:BG45 BE47 BH47 BE49:BF49 BH49 BG51:BH51 BF53:BH53 BG55:BH55 BE57:BH57 BE59 BH59 BE61:BF61 BH61 BG63:BH63 BF65:BH65 BG67:BH67 BE69:BH69 BE71 BH71">
    <cfRule type="cellIs" priority="46" operator="equal" aboveAverage="0" equalAverage="0" bottom="0" percent="0" rank="0" text="" dxfId="32">
      <formula>1</formula>
    </cfRule>
    <cfRule type="cellIs" priority="47" operator="equal" aboveAverage="0" equalAverage="0" bottom="0" percent="0" rank="0" text="" dxfId="33">
      <formula>"V"</formula>
    </cfRule>
    <cfRule type="cellIs" priority="48" operator="equal" aboveAverage="0" equalAverage="0" bottom="0" percent="0" rank="0" text="" dxfId="34">
      <formula>"H"</formula>
    </cfRule>
  </conditionalFormatting>
  <conditionalFormatting sqref="BE38:BH38 BE41:BH41 BE80:BH80 BE72:BH72 BE75:BH75 BE87:BH87">
    <cfRule type="cellIs" priority="49" operator="equal" aboveAverage="0" equalAverage="0" bottom="0" percent="0" rank="0" text="" dxfId="8">
      <formula>1</formula>
    </cfRule>
  </conditionalFormatting>
  <conditionalFormatting sqref="BE46:BH46 BE48:BH48 BE50:BH50 BE52:BH52 BE54:BH54 BE56:BH56 BE58:BH58 BE60:BH60 BE62:BH62 BE64:BH64 BE66:BH66 BE68:BH68 BE70:BH70">
    <cfRule type="expression" priority="50" aboveAverage="0" equalAverage="0" bottom="0" percent="0" rank="0" text="" dxfId="35">
      <formula>BG71=1</formula>
    </cfRule>
  </conditionalFormatting>
  <conditionalFormatting sqref="BE73:BH73 BE76:BH76 BE78:BH78 BE81:BH81 BE83:BH83 BE85:BH85">
    <cfRule type="expression" priority="51" aboveAverage="0" equalAverage="0" bottom="0" percent="0" rank="0" text="" dxfId="36">
      <formula>BG86=1</formula>
    </cfRule>
  </conditionalFormatting>
  <conditionalFormatting sqref="BE74:BH74 BE77:BH77 BE79:BH79 BE82:BH82 BE84:BH84 BE86:BH86">
    <cfRule type="cellIs" priority="52" operator="equal" aboveAverage="0" equalAverage="0" bottom="0" percent="0" rank="0" text="" dxfId="37">
      <formula>1</formula>
    </cfRule>
    <cfRule type="cellIs" priority="53" operator="equal" aboveAverage="0" equalAverage="0" bottom="0" percent="0" rank="0" text="" dxfId="38">
      <formula>"V"</formula>
    </cfRule>
    <cfRule type="cellIs" priority="54" operator="equal" aboveAverage="0" equalAverage="0" bottom="0" percent="0" rank="0" text="" dxfId="39">
      <formula>"H"</formula>
    </cfRule>
  </conditionalFormatting>
  <conditionalFormatting sqref="BE88:BH88 BE90:BH90 BE94:BH94 BE96:BH96 BE98:BH98 BE100:BH100 BE102:BH102 BE106:BH106 BE108:BH108 BE110:BH110 BE92:BH92 BE104:BH104 BE113:BH113 BE115:BH115">
    <cfRule type="expression" priority="55" aboveAverage="0" equalAverage="0" bottom="0" percent="0" rank="0" text="" dxfId="40">
      <formula>BG116=1</formula>
    </cfRule>
  </conditionalFormatting>
  <conditionalFormatting sqref="BH45">
    <cfRule type="cellIs" priority="56" operator="equal" aboveAverage="0" equalAverage="0" bottom="0" percent="0" rank="0" text="" dxfId="41">
      <formula>1</formula>
    </cfRule>
    <cfRule type="cellIs" priority="57" operator="equal" aboveAverage="0" equalAverage="0" bottom="0" percent="0" rank="0" text="" dxfId="42">
      <formula>"V"</formula>
    </cfRule>
    <cfRule type="cellIs" priority="58"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9.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79"/>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4" width="6.19"/>
    <col collapsed="false" customWidth="true" hidden="false" outlineLevel="0" max="48" min="48" style="882" width="8.54"/>
    <col collapsed="false" customWidth="true" hidden="false" outlineLevel="0" max="49" min="49" style="882" width="8.94"/>
    <col collapsed="false" customWidth="true" hidden="false" outlineLevel="0" max="50" min="50" style="88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1" min="61" style="177" width="6.48"/>
    <col collapsed="false" customWidth="true" hidden="false" outlineLevel="0" max="62" min="62" style="177" width="5.66"/>
    <col collapsed="false" customWidth="true" hidden="false" outlineLevel="0" max="63" min="63" style="177" width="20.28"/>
    <col collapsed="false" customWidth="true" hidden="false" outlineLevel="0" max="65" min="64" style="177" width="6.48"/>
    <col collapsed="false" customWidth="true" hidden="false" outlineLevel="0" max="66" min="66" style="177" width="5.66"/>
    <col collapsed="false" customWidth="true" hidden="false" outlineLevel="0" max="67" min="67" style="177" width="20.28"/>
    <col collapsed="false" customWidth="true" hidden="false" outlineLevel="0" max="68" min="68" style="177" width="6.69"/>
    <col collapsed="false" customWidth="true" hidden="false" outlineLevel="0" max="70" min="69" style="177" width="8.72"/>
    <col collapsed="false" customWidth="true" hidden="false" outlineLevel="0" max="71" min="71" style="177" width="8.4"/>
    <col collapsed="false" customWidth="true" hidden="false" outlineLevel="0" max="72" min="72" style="177" width="6.21"/>
    <col collapsed="false" customWidth="true" hidden="false" outlineLevel="0" max="73" min="73" style="177" width="7.75"/>
    <col collapsed="false" customWidth="true" hidden="false" outlineLevel="0" max="74" min="74" style="177" width="8.48"/>
    <col collapsed="false" customWidth="true" hidden="false" outlineLevel="0" max="75" min="75" style="177" width="11.23"/>
    <col collapsed="false" customWidth="true" hidden="false" outlineLevel="0" max="76" min="76" style="177" width="6.21"/>
    <col collapsed="false" customWidth="true" hidden="false" outlineLevel="0" max="77" min="77" style="177" width="10.68"/>
    <col collapsed="false" customWidth="true" hidden="false" outlineLevel="0" max="78" min="78" style="177" width="7.4"/>
    <col collapsed="false" customWidth="true" hidden="false" outlineLevel="0" max="79" min="79" style="177" width="6.15"/>
    <col collapsed="false" customWidth="true" hidden="false" outlineLevel="0" max="80" min="80" style="177" width="9.01"/>
    <col collapsed="false" customWidth="true" hidden="false" outlineLevel="0" max="81" min="81" style="177" width="8.58"/>
    <col collapsed="false" customWidth="true" hidden="false" outlineLevel="0" max="82" min="82" style="177" width="9.98"/>
    <col collapsed="false" customWidth="true" hidden="false" outlineLevel="0" max="83" min="83" style="177" width="8.67"/>
    <col collapsed="false" customWidth="true" hidden="false" outlineLevel="0" max="84" min="84" style="177" width="6.19"/>
    <col collapsed="false" customWidth="true" hidden="false" outlineLevel="0" max="85" min="85" style="177" width="8.54"/>
    <col collapsed="false" customWidth="true" hidden="false" outlineLevel="0" max="86" min="86" style="177" width="8.94"/>
    <col collapsed="false" customWidth="true" hidden="false" outlineLevel="0" max="87" min="87" style="177" width="7.95"/>
    <col collapsed="false" customWidth="true" hidden="false" outlineLevel="0" max="88" min="88" style="177" width="8.85"/>
    <col collapsed="false" customWidth="true" hidden="false" outlineLevel="0" max="89" min="89" style="177" width="10.14"/>
    <col collapsed="false" customWidth="true" hidden="false" outlineLevel="0" max="90" min="90" style="177" width="10.08"/>
    <col collapsed="false" customWidth="true" hidden="false" outlineLevel="0" max="91" min="91" style="177" width="9.06"/>
    <col collapsed="false" customWidth="true" hidden="false" outlineLevel="0" max="92" min="92" style="177" width="9.38"/>
    <col collapsed="false" customWidth="true" hidden="false" outlineLevel="0" max="93" min="93" style="177" width="7.42"/>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7.0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4"/>
      <c r="AV6" s="882"/>
      <c r="AW6" s="882"/>
      <c r="AX6" s="882"/>
      <c r="AY6" s="861"/>
      <c r="AZ6" s="861"/>
      <c r="BA6" s="861"/>
      <c r="BB6" s="861"/>
      <c r="BC6" s="861"/>
      <c r="BD6" s="171"/>
      <c r="BE6" s="171"/>
      <c r="BF6" s="171"/>
      <c r="BG6" s="171"/>
      <c r="BH6" s="171"/>
      <c r="BI6" s="177"/>
      <c r="BJ6" s="177"/>
      <c r="BK6" s="177"/>
      <c r="BL6" s="177"/>
      <c r="BM6" s="177"/>
      <c r="BN6" s="177"/>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4"/>
      <c r="AV7" s="882"/>
      <c r="AW7" s="882"/>
      <c r="AX7" s="882"/>
      <c r="AY7" s="861"/>
      <c r="AZ7" s="861"/>
      <c r="BA7" s="861"/>
      <c r="BB7" s="861"/>
      <c r="BC7" s="861"/>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4"/>
      <c r="AV9" s="882"/>
      <c r="AW9" s="882"/>
      <c r="AX9" s="882"/>
      <c r="AY9" s="861"/>
      <c r="AZ9" s="861"/>
      <c r="BA9" s="861"/>
      <c r="BB9" s="861"/>
      <c r="BC9" s="861"/>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4"/>
      <c r="AV10" s="882"/>
      <c r="AW10" s="882"/>
      <c r="AX10" s="882"/>
      <c r="AY10" s="861"/>
      <c r="AZ10" s="861"/>
      <c r="BA10" s="861"/>
      <c r="BB10" s="861"/>
      <c r="BC10" s="861"/>
      <c r="BI10" s="177"/>
      <c r="BJ10" s="177"/>
      <c r="BK10" s="177"/>
      <c r="BL10" s="177"/>
      <c r="BM10" s="177"/>
      <c r="BN10" s="177"/>
      <c r="BO10" s="177"/>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c r="CL10" s="177"/>
      <c r="CM10" s="177"/>
      <c r="CN10" s="177"/>
      <c r="CO10" s="177"/>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4"/>
      <c r="AV11" s="882"/>
      <c r="AW11" s="882"/>
      <c r="AX11" s="882"/>
      <c r="AY11" s="861"/>
      <c r="AZ11" s="861"/>
      <c r="BA11" s="861"/>
      <c r="BB11" s="861"/>
      <c r="BC11" s="861"/>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4"/>
      <c r="AV12" s="882"/>
      <c r="AW12" s="882"/>
      <c r="AX12" s="882"/>
      <c r="AY12" s="861"/>
      <c r="AZ12" s="861"/>
      <c r="BA12" s="861"/>
      <c r="BB12" s="861"/>
      <c r="BC12" s="861"/>
      <c r="BI12" s="177"/>
      <c r="BJ12" s="177"/>
      <c r="BK12" s="177"/>
      <c r="BL12" s="177"/>
      <c r="BM12" s="177"/>
      <c r="BN12" s="177"/>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4"/>
      <c r="AV13" s="882"/>
      <c r="AW13" s="882"/>
      <c r="AX13" s="882"/>
      <c r="AY13" s="861"/>
      <c r="AZ13" s="861"/>
      <c r="BA13" s="861"/>
      <c r="BB13" s="861"/>
      <c r="BC13" s="861"/>
      <c r="BI13" s="177"/>
      <c r="BJ13" s="177"/>
      <c r="BK13" s="177"/>
      <c r="BL13" s="177"/>
      <c r="BM13" s="177"/>
      <c r="BN13" s="177"/>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4"/>
      <c r="AV14" s="882"/>
      <c r="AW14" s="882"/>
      <c r="AX14" s="882"/>
      <c r="AY14" s="867"/>
      <c r="AZ14" s="867"/>
      <c r="BA14" s="867"/>
      <c r="BB14" s="867"/>
      <c r="BC14" s="867"/>
      <c r="BI14" s="177"/>
      <c r="BJ14" s="177"/>
      <c r="BK14" s="177"/>
      <c r="BL14" s="177"/>
      <c r="BM14" s="177"/>
      <c r="BN14" s="177"/>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4"/>
      <c r="AV15" s="882"/>
      <c r="AW15" s="882"/>
      <c r="AX15" s="882"/>
      <c r="AY15" s="861"/>
      <c r="AZ15" s="861"/>
      <c r="BA15" s="861"/>
      <c r="BB15" s="861"/>
      <c r="BC15" s="861"/>
      <c r="BI15" s="177"/>
      <c r="BJ15" s="177"/>
      <c r="BK15" s="177"/>
      <c r="BL15" s="177"/>
      <c r="BM15" s="177"/>
      <c r="BN15" s="177"/>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Calendar!$A$104</f>
        <v>18</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Calendar!$A$105</f>
        <v>August</v>
      </c>
      <c r="N22" s="459" t="n">
        <f aca="false">Calendar!$B$105</f>
        <v>0</v>
      </c>
      <c r="O22" s="459" t="n">
        <f aca="false">Calendar!$C$105</f>
        <v>0</v>
      </c>
      <c r="P22" s="459" t="n">
        <f aca="false">Calendar!$D$105</f>
        <v>0</v>
      </c>
      <c r="Q22" s="459" t="n">
        <f aca="false">Calendar!$E$105</f>
        <v>0</v>
      </c>
      <c r="R22" s="459" t="n">
        <f aca="false">Calendar!$F$105</f>
        <v>0</v>
      </c>
      <c r="S22" s="459" t="n">
        <f aca="false">Calendar!$G$105</f>
        <v>0</v>
      </c>
      <c r="T22" s="35" t="n">
        <f aca="false">Calendar!$H$105</f>
        <v>2019</v>
      </c>
      <c r="U22" s="897" t="str">
        <f aca="false">Calendar!$I$105</f>
        <v>September</v>
      </c>
      <c r="V22" s="459" t="n">
        <f aca="false">Calendar!$J$105</f>
        <v>0</v>
      </c>
      <c r="W22" s="459" t="n">
        <f aca="false">Calendar!$K$105</f>
        <v>0</v>
      </c>
      <c r="X22" s="459" t="n">
        <f aca="false">Calendar!$L$105</f>
        <v>0</v>
      </c>
      <c r="Y22" s="459" t="n">
        <f aca="false">Calendar!$M$105</f>
        <v>0</v>
      </c>
      <c r="Z22" s="459" t="n">
        <f aca="false">Calendar!$N$105</f>
        <v>0</v>
      </c>
      <c r="AA22" s="459" t="n">
        <f aca="false">Calendar!$O$105</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Calendar!$A$106</f>
        <v>25</v>
      </c>
      <c r="N23" s="37" t="n">
        <f aca="false">Calendar!$B$106</f>
        <v>26</v>
      </c>
      <c r="O23" s="37" t="n">
        <f aca="false">Calendar!$C$106</f>
        <v>27</v>
      </c>
      <c r="P23" s="37" t="n">
        <f aca="false">Calendar!$D$106</f>
        <v>28</v>
      </c>
      <c r="Q23" s="37" t="n">
        <f aca="false">Calendar!$E$106</f>
        <v>29</v>
      </c>
      <c r="R23" s="37" t="n">
        <f aca="false">Calendar!$F$106</f>
        <v>30</v>
      </c>
      <c r="S23" s="37" t="n">
        <f aca="false">Calendar!$G$106</f>
        <v>31</v>
      </c>
      <c r="T23" s="49"/>
      <c r="U23" s="37" t="n">
        <f aca="false">Calendar!$I$106</f>
        <v>1</v>
      </c>
      <c r="V23" s="37" t="n">
        <f aca="false">Calendar!$J$106</f>
        <v>2</v>
      </c>
      <c r="W23" s="37" t="n">
        <f aca="false">Calendar!$K$106</f>
        <v>3</v>
      </c>
      <c r="X23" s="37" t="n">
        <f aca="false">Calendar!$L$106</f>
        <v>4</v>
      </c>
      <c r="Y23" s="37" t="n">
        <f aca="false">Calendar!$M$106</f>
        <v>5</v>
      </c>
      <c r="Z23" s="37" t="n">
        <f aca="false">Calendar!$N$106</f>
        <v>6</v>
      </c>
      <c r="AA23" s="37" t="n">
        <f aca="false">Calendar!$O$106</f>
        <v>7</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Y32" s="882"/>
      <c r="AZ32" s="882"/>
      <c r="BA32" s="882"/>
      <c r="BB32" s="882"/>
      <c r="BC32" s="882"/>
      <c r="BD32" s="177"/>
      <c r="BE32" s="177"/>
      <c r="BF32" s="177"/>
      <c r="BG32" s="177"/>
      <c r="BH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82"/>
      <c r="AZ33" s="882"/>
      <c r="BA33" s="882"/>
      <c r="BB33" s="882"/>
      <c r="BC33" s="882"/>
      <c r="BD33" s="177"/>
      <c r="BE33" s="177"/>
      <c r="BF33" s="177"/>
      <c r="BG33" s="177"/>
      <c r="BH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Y34" s="882"/>
      <c r="AZ34" s="882"/>
      <c r="BA34" s="882"/>
      <c r="BB34" s="882"/>
      <c r="BC34" s="882"/>
      <c r="BD34" s="177"/>
      <c r="BE34" s="177"/>
      <c r="BF34" s="177"/>
      <c r="BG34" s="177"/>
      <c r="BH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82"/>
      <c r="AZ35" s="882"/>
      <c r="BA35" s="882"/>
      <c r="BB35" s="882"/>
      <c r="BC35" s="882"/>
      <c r="BD35" s="177"/>
      <c r="BE35" s="177"/>
      <c r="BF35" s="177"/>
      <c r="BG35" s="177"/>
      <c r="BH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Y36" s="882"/>
      <c r="AZ36" s="882"/>
      <c r="BA36" s="882"/>
      <c r="BB36" s="882"/>
      <c r="BC36" s="882"/>
      <c r="BD36" s="177"/>
      <c r="BE36" s="177"/>
      <c r="BF36" s="177"/>
      <c r="BG36" s="177"/>
      <c r="BH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177"/>
      <c r="CD37" s="177"/>
      <c r="CE37" s="177"/>
      <c r="CF37" s="177"/>
      <c r="CG37" s="177"/>
      <c r="CH37" s="177"/>
      <c r="CI37" s="177"/>
      <c r="CJ37" s="177"/>
      <c r="CK37" s="177"/>
      <c r="CL37" s="177"/>
      <c r="CM37" s="177"/>
      <c r="CN37" s="177"/>
      <c r="CO37" s="177"/>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82"/>
      <c r="AZ39" s="882"/>
      <c r="BA39" s="882"/>
      <c r="BB39" s="882"/>
      <c r="BC39" s="882"/>
      <c r="BD39" s="177"/>
      <c r="BE39" s="177"/>
      <c r="BF39" s="177"/>
      <c r="BG39" s="177"/>
      <c r="BH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177"/>
      <c r="CD40" s="177"/>
      <c r="CE40" s="177"/>
      <c r="CF40" s="177"/>
      <c r="CG40" s="177"/>
      <c r="CH40" s="177"/>
      <c r="CI40" s="177"/>
      <c r="CJ40" s="177"/>
      <c r="CK40" s="177"/>
      <c r="CL40" s="177"/>
      <c r="CM40" s="177"/>
      <c r="CN40" s="177"/>
      <c r="CO40" s="177"/>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177"/>
      <c r="CD41" s="177"/>
      <c r="CE41" s="177"/>
      <c r="CF41" s="177"/>
      <c r="CG41" s="177"/>
      <c r="CH41" s="177"/>
      <c r="CI41" s="177"/>
      <c r="CJ41" s="177"/>
      <c r="CK41" s="177"/>
      <c r="CL41" s="177"/>
      <c r="CM41" s="177"/>
      <c r="CN41" s="177"/>
      <c r="CO41" s="177"/>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Y42" s="882"/>
      <c r="AZ42" s="882"/>
      <c r="BA42" s="882"/>
      <c r="BB42" s="882"/>
      <c r="BC42" s="882"/>
      <c r="BD42" s="177"/>
      <c r="BE42" s="177"/>
      <c r="BF42" s="177"/>
      <c r="BG42" s="177"/>
      <c r="BH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177"/>
      <c r="CD43" s="177"/>
      <c r="CE43" s="177"/>
      <c r="CF43" s="177"/>
      <c r="CG43" s="177"/>
      <c r="CH43" s="177"/>
      <c r="CI43" s="177"/>
      <c r="CJ43" s="177"/>
      <c r="CK43" s="177"/>
      <c r="CL43" s="177"/>
      <c r="CM43" s="177"/>
      <c r="CN43" s="177"/>
      <c r="CO43" s="177"/>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Y44" s="882"/>
      <c r="AZ44" s="882"/>
      <c r="BA44" s="882"/>
      <c r="BB44" s="882"/>
      <c r="BC44" s="882"/>
      <c r="BD44" s="177"/>
      <c r="BE44" s="177"/>
      <c r="BF44" s="177"/>
      <c r="BG44" s="177"/>
      <c r="BH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82"/>
      <c r="AZ45" s="882"/>
      <c r="BA45" s="882"/>
      <c r="BB45" s="882"/>
      <c r="BC45" s="882"/>
      <c r="BD45" s="177"/>
      <c r="BE45" s="177"/>
      <c r="BF45" s="177"/>
      <c r="BG45" s="177"/>
      <c r="BH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Y46" s="882"/>
      <c r="AZ46" s="882"/>
      <c r="BA46" s="882"/>
      <c r="BB46" s="882"/>
      <c r="BC46" s="882"/>
      <c r="BD46" s="177"/>
      <c r="BE46" s="177"/>
      <c r="BF46" s="177"/>
      <c r="BG46" s="177"/>
      <c r="BH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82"/>
      <c r="AZ47" s="882"/>
      <c r="BA47" s="882"/>
      <c r="BB47" s="882"/>
      <c r="BC47" s="882"/>
      <c r="BD47" s="177"/>
      <c r="BE47" s="177"/>
      <c r="BF47" s="177"/>
      <c r="BG47" s="177"/>
      <c r="BH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Y48" s="882"/>
      <c r="AZ48" s="882"/>
      <c r="BA48" s="882"/>
      <c r="BB48" s="882"/>
      <c r="BC48" s="882"/>
      <c r="BD48" s="177"/>
      <c r="BE48" s="177"/>
      <c r="BF48" s="177"/>
      <c r="BG48" s="177"/>
      <c r="BH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82"/>
      <c r="AZ49" s="882"/>
      <c r="BA49" s="882"/>
      <c r="BB49" s="882"/>
      <c r="BC49" s="882"/>
      <c r="BD49" s="177"/>
      <c r="BE49" s="177"/>
      <c r="BF49" s="177"/>
      <c r="BG49" s="177"/>
      <c r="BH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Y50" s="882"/>
      <c r="AZ50" s="882"/>
      <c r="BA50" s="882"/>
      <c r="BB50" s="882"/>
      <c r="BC50" s="882"/>
      <c r="BD50" s="177"/>
      <c r="BE50" s="177"/>
      <c r="BF50" s="177"/>
      <c r="BG50" s="177"/>
      <c r="BH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82"/>
      <c r="AZ51" s="882"/>
      <c r="BA51" s="882"/>
      <c r="BB51" s="882"/>
      <c r="BC51" s="882"/>
      <c r="BD51" s="177"/>
      <c r="BE51" s="177"/>
      <c r="BF51" s="177"/>
      <c r="BG51" s="177"/>
      <c r="BH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Y52" s="882"/>
      <c r="AZ52" s="882"/>
      <c r="BA52" s="882"/>
      <c r="BB52" s="882"/>
      <c r="BC52" s="882"/>
      <c r="BD52" s="177"/>
      <c r="BE52" s="177"/>
      <c r="BF52" s="177"/>
      <c r="BG52" s="177"/>
      <c r="BH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82"/>
      <c r="AZ53" s="882"/>
      <c r="BA53" s="882"/>
      <c r="BB53" s="882"/>
      <c r="BC53" s="882"/>
      <c r="BD53" s="177"/>
      <c r="BE53" s="177"/>
      <c r="BF53" s="177"/>
      <c r="BG53" s="177"/>
      <c r="BH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Y54" s="882"/>
      <c r="AZ54" s="882"/>
      <c r="BA54" s="882"/>
      <c r="BB54" s="882"/>
      <c r="BC54" s="882"/>
      <c r="BD54" s="177"/>
      <c r="BE54" s="177"/>
      <c r="BF54" s="177"/>
      <c r="BG54" s="177"/>
      <c r="BH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82"/>
      <c r="AZ55" s="882"/>
      <c r="BA55" s="882"/>
      <c r="BB55" s="882"/>
      <c r="BC55" s="882"/>
      <c r="BD55" s="177"/>
      <c r="BE55" s="177"/>
      <c r="BF55" s="177"/>
      <c r="BG55" s="177"/>
      <c r="BH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Y56" s="882"/>
      <c r="AZ56" s="882"/>
      <c r="BA56" s="882"/>
      <c r="BB56" s="882"/>
      <c r="BC56" s="882"/>
      <c r="BD56" s="177"/>
      <c r="BE56" s="177"/>
      <c r="BF56" s="177"/>
      <c r="BG56" s="177"/>
      <c r="BH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82"/>
      <c r="AZ57" s="882"/>
      <c r="BA57" s="882"/>
      <c r="BB57" s="882"/>
      <c r="BC57" s="882"/>
      <c r="BD57" s="177"/>
      <c r="BE57" s="177"/>
      <c r="BF57" s="177"/>
      <c r="BG57" s="177"/>
      <c r="BH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Y58" s="882"/>
      <c r="AZ58" s="882"/>
      <c r="BA58" s="882"/>
      <c r="BB58" s="882"/>
      <c r="BC58" s="882"/>
      <c r="BD58" s="177"/>
      <c r="BE58" s="177"/>
      <c r="BF58" s="177"/>
      <c r="BG58" s="177"/>
      <c r="BH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82"/>
      <c r="AZ59" s="882"/>
      <c r="BA59" s="882"/>
      <c r="BB59" s="882"/>
      <c r="BC59" s="882"/>
      <c r="BD59" s="177"/>
      <c r="BE59" s="177"/>
      <c r="BF59" s="177"/>
      <c r="BG59" s="177"/>
      <c r="BH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Y60" s="882"/>
      <c r="AZ60" s="882"/>
      <c r="BA60" s="882"/>
      <c r="BB60" s="882"/>
      <c r="BC60" s="882"/>
      <c r="BD60" s="177"/>
      <c r="BE60" s="177"/>
      <c r="BF60" s="177"/>
      <c r="BG60" s="177"/>
      <c r="BH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82"/>
      <c r="AZ61" s="882"/>
      <c r="BA61" s="882"/>
      <c r="BB61" s="882"/>
      <c r="BC61" s="882"/>
      <c r="BD61" s="177"/>
      <c r="BE61" s="177"/>
      <c r="BF61" s="177"/>
      <c r="BG61" s="177"/>
      <c r="BH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82"/>
      <c r="AZ62" s="882"/>
      <c r="BA62" s="882"/>
      <c r="BB62" s="882"/>
      <c r="BC62" s="882"/>
      <c r="BD62" s="177"/>
      <c r="BE62" s="177"/>
      <c r="BF62" s="177"/>
      <c r="BG62" s="177"/>
      <c r="BH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82"/>
      <c r="AZ63" s="882"/>
      <c r="BA63" s="882"/>
      <c r="BB63" s="882"/>
      <c r="BC63" s="882"/>
      <c r="BD63" s="177"/>
      <c r="BE63" s="177"/>
      <c r="BF63" s="177"/>
      <c r="BG63" s="177"/>
      <c r="BH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82"/>
      <c r="AZ64" s="882"/>
      <c r="BA64" s="882"/>
      <c r="BB64" s="882"/>
      <c r="BC64" s="882"/>
      <c r="BD64" s="177"/>
      <c r="BE64" s="177"/>
      <c r="BF64" s="177"/>
      <c r="BG64" s="177"/>
      <c r="BH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Y65" s="882"/>
      <c r="AZ65" s="882"/>
      <c r="BA65" s="882"/>
      <c r="BB65" s="882"/>
      <c r="BC65" s="882"/>
      <c r="BD65" s="177"/>
      <c r="BE65" s="177"/>
      <c r="BF65" s="177"/>
      <c r="BG65" s="177"/>
      <c r="BH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82"/>
      <c r="AZ66" s="882"/>
      <c r="BA66" s="882"/>
      <c r="BB66" s="882"/>
      <c r="BC66" s="882"/>
      <c r="BD66" s="177"/>
      <c r="BE66" s="177"/>
      <c r="BF66" s="177"/>
      <c r="BG66" s="177"/>
      <c r="BH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82"/>
      <c r="AZ67" s="882"/>
      <c r="BA67" s="882"/>
      <c r="BB67" s="882"/>
      <c r="BC67" s="882"/>
      <c r="BD67" s="177"/>
      <c r="BE67" s="177"/>
      <c r="BF67" s="177"/>
      <c r="BG67" s="177"/>
      <c r="BH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82"/>
      <c r="AZ68" s="882"/>
      <c r="BA68" s="882"/>
      <c r="BB68" s="882"/>
      <c r="BC68" s="882"/>
      <c r="BD68" s="177"/>
      <c r="BE68" s="177"/>
      <c r="BF68" s="177"/>
      <c r="BG68" s="177"/>
      <c r="BH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82"/>
      <c r="AZ69" s="882"/>
      <c r="BA69" s="882"/>
      <c r="BB69" s="882"/>
      <c r="BC69" s="882"/>
      <c r="BD69" s="177"/>
      <c r="BE69" s="177"/>
      <c r="BF69" s="177"/>
      <c r="BG69" s="177"/>
      <c r="BH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Y70" s="882"/>
      <c r="AZ70" s="882"/>
      <c r="BA70" s="882"/>
      <c r="BB70" s="882"/>
      <c r="BC70" s="882"/>
      <c r="BD70" s="177"/>
      <c r="BE70" s="177"/>
      <c r="BF70" s="177"/>
      <c r="BG70" s="177"/>
      <c r="BH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Y71" s="882"/>
      <c r="AZ71" s="882"/>
      <c r="BA71" s="882"/>
      <c r="BB71" s="882"/>
      <c r="BC71" s="882"/>
      <c r="BD71" s="177"/>
      <c r="BE71" s="177"/>
      <c r="BF71" s="177"/>
      <c r="BG71" s="177"/>
      <c r="BH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82"/>
      <c r="AZ72" s="882"/>
      <c r="BA72" s="882"/>
      <c r="BB72" s="882"/>
      <c r="BC72" s="882"/>
      <c r="BD72" s="177"/>
      <c r="BE72" s="177"/>
      <c r="BF72" s="177"/>
      <c r="BG72" s="177"/>
      <c r="BH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82"/>
      <c r="AZ73" s="882"/>
      <c r="BA73" s="882"/>
      <c r="BB73" s="882"/>
      <c r="BC73" s="882"/>
      <c r="BD73" s="177"/>
      <c r="BE73" s="177"/>
      <c r="BF73" s="177"/>
      <c r="BG73" s="177"/>
      <c r="BH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82"/>
      <c r="AZ74" s="882"/>
      <c r="BA74" s="882"/>
      <c r="BB74" s="882"/>
      <c r="BC74" s="882"/>
      <c r="BD74" s="177"/>
      <c r="BE74" s="177"/>
      <c r="BF74" s="177"/>
      <c r="BG74" s="177"/>
      <c r="BH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82"/>
      <c r="AZ75" s="882"/>
      <c r="BA75" s="882"/>
      <c r="BB75" s="882"/>
      <c r="BC75" s="882"/>
      <c r="BD75" s="177"/>
      <c r="BE75" s="177"/>
      <c r="BF75" s="177"/>
      <c r="BG75" s="177"/>
      <c r="BH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82"/>
      <c r="AZ76" s="882"/>
      <c r="BA76" s="882"/>
      <c r="BB76" s="882"/>
      <c r="BC76" s="882"/>
      <c r="BD76" s="177"/>
      <c r="BE76" s="177"/>
      <c r="BF76" s="177"/>
      <c r="BG76" s="177"/>
      <c r="BH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Y77" s="882"/>
      <c r="AZ77" s="882"/>
      <c r="BA77" s="882"/>
      <c r="BB77" s="882"/>
      <c r="BC77" s="882"/>
      <c r="BD77" s="177"/>
      <c r="BE77" s="177"/>
      <c r="BF77" s="177"/>
      <c r="BG77" s="177"/>
      <c r="BH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Y78" s="882"/>
      <c r="AZ78" s="882"/>
      <c r="BA78" s="882"/>
      <c r="BB78" s="882"/>
      <c r="BC78" s="882"/>
      <c r="BD78" s="177"/>
      <c r="BE78" s="177"/>
      <c r="BF78" s="177"/>
      <c r="BG78" s="177"/>
      <c r="BH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82"/>
      <c r="AZ79" s="882"/>
      <c r="BA79" s="882"/>
      <c r="BB79" s="882"/>
      <c r="BC79" s="882"/>
      <c r="BD79" s="177"/>
      <c r="BE79" s="177"/>
      <c r="BF79" s="177"/>
      <c r="BG79" s="177"/>
      <c r="BH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Y80" s="882"/>
      <c r="AZ80" s="882"/>
      <c r="BA80" s="882"/>
      <c r="BB80" s="882"/>
      <c r="BC80" s="882"/>
      <c r="BD80" s="177"/>
      <c r="BE80" s="177"/>
      <c r="BF80" s="177"/>
      <c r="BG80" s="177"/>
      <c r="BH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82"/>
      <c r="AZ81" s="882"/>
      <c r="BA81" s="882"/>
      <c r="BB81" s="882"/>
      <c r="BC81" s="882"/>
      <c r="BD81" s="177"/>
      <c r="BE81" s="177"/>
      <c r="BF81" s="177"/>
      <c r="BG81" s="177"/>
      <c r="BH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Y82" s="882"/>
      <c r="AZ82" s="882"/>
      <c r="BA82" s="882"/>
      <c r="BB82" s="882"/>
      <c r="BC82" s="882"/>
      <c r="BD82" s="177"/>
      <c r="BE82" s="177"/>
      <c r="BF82" s="177"/>
      <c r="BG82" s="177"/>
      <c r="BH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82"/>
      <c r="AZ83" s="882"/>
      <c r="BA83" s="882"/>
      <c r="BB83" s="882"/>
      <c r="BC83" s="882"/>
      <c r="BD83" s="177"/>
      <c r="BE83" s="177"/>
      <c r="BF83" s="177"/>
      <c r="BG83" s="177"/>
      <c r="BH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Y84" s="882"/>
      <c r="AZ84" s="882"/>
      <c r="BA84" s="882"/>
      <c r="BB84" s="882"/>
      <c r="BC84" s="882"/>
      <c r="BD84" s="177"/>
      <c r="BE84" s="177"/>
      <c r="BF84" s="177"/>
      <c r="BG84" s="177"/>
      <c r="BH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82"/>
      <c r="AZ85" s="882"/>
      <c r="BA85" s="882"/>
      <c r="BB85" s="882"/>
      <c r="BC85" s="882"/>
      <c r="BD85" s="177"/>
      <c r="BE85" s="177"/>
      <c r="BF85" s="177"/>
      <c r="BG85" s="177"/>
      <c r="BH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Y86" s="882"/>
      <c r="AZ86" s="882"/>
      <c r="BA86" s="882"/>
      <c r="BB86" s="882"/>
      <c r="BC86" s="882"/>
      <c r="BD86" s="177"/>
      <c r="BE86" s="177"/>
      <c r="BF86" s="177"/>
      <c r="BG86" s="177"/>
      <c r="BH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82"/>
      <c r="AZ87" s="882"/>
      <c r="BA87" s="882"/>
      <c r="BB87" s="882"/>
      <c r="BC87" s="882"/>
      <c r="BD87" s="177"/>
      <c r="BE87" s="177"/>
      <c r="BF87" s="177"/>
      <c r="BG87" s="177"/>
      <c r="BH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Y88" s="882"/>
      <c r="AZ88" s="882"/>
      <c r="BA88" s="882"/>
      <c r="BB88" s="882"/>
      <c r="BC88" s="882"/>
      <c r="BD88" s="177"/>
      <c r="BE88" s="177"/>
      <c r="BF88" s="177"/>
      <c r="BG88" s="177"/>
      <c r="BH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82"/>
      <c r="AZ89" s="882"/>
      <c r="BA89" s="882"/>
      <c r="BB89" s="882"/>
      <c r="BC89" s="882"/>
      <c r="BD89" s="177"/>
      <c r="BE89" s="177"/>
      <c r="BF89" s="177"/>
      <c r="BG89" s="177"/>
      <c r="BH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Y90" s="882"/>
      <c r="AZ90" s="882"/>
      <c r="BA90" s="882"/>
      <c r="BB90" s="882"/>
      <c r="BC90" s="882"/>
      <c r="BD90" s="177"/>
      <c r="BE90" s="177"/>
      <c r="BF90" s="177"/>
      <c r="BG90" s="177"/>
      <c r="BH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82"/>
      <c r="AZ91" s="882"/>
      <c r="BA91" s="882"/>
      <c r="BB91" s="882"/>
      <c r="BC91" s="882"/>
      <c r="BD91" s="177"/>
      <c r="BE91" s="177"/>
      <c r="BF91" s="177"/>
      <c r="BG91" s="177"/>
      <c r="BH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Y92" s="882"/>
      <c r="AZ92" s="882"/>
      <c r="BA92" s="882"/>
      <c r="BB92" s="882"/>
      <c r="BC92" s="882"/>
      <c r="BD92" s="177"/>
      <c r="BE92" s="177"/>
      <c r="BF92" s="177"/>
      <c r="BG92" s="177"/>
      <c r="BH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82"/>
      <c r="AZ93" s="882"/>
      <c r="BA93" s="882"/>
      <c r="BB93" s="882"/>
      <c r="BC93" s="882"/>
      <c r="BD93" s="177"/>
      <c r="BE93" s="177"/>
      <c r="BF93" s="177"/>
      <c r="BG93" s="177"/>
      <c r="BH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Y94" s="882"/>
      <c r="AZ94" s="882"/>
      <c r="BA94" s="882"/>
      <c r="BB94" s="882"/>
      <c r="BC94" s="882"/>
      <c r="BD94" s="177"/>
      <c r="BE94" s="177"/>
      <c r="BF94" s="177"/>
      <c r="BG94" s="177"/>
      <c r="BH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82"/>
      <c r="AZ95" s="882"/>
      <c r="BA95" s="882"/>
      <c r="BB95" s="882"/>
      <c r="BC95" s="882"/>
      <c r="BD95" s="177"/>
      <c r="BE95" s="177"/>
      <c r="BF95" s="177"/>
      <c r="BG95" s="177"/>
      <c r="BH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Y96" s="882"/>
      <c r="AZ96" s="882"/>
      <c r="BA96" s="882"/>
      <c r="BB96" s="882"/>
      <c r="BC96" s="882"/>
      <c r="BD96" s="177"/>
      <c r="BE96" s="177"/>
      <c r="BF96" s="177"/>
      <c r="BG96" s="177"/>
      <c r="BH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82"/>
      <c r="AZ97" s="882"/>
      <c r="BA97" s="882"/>
      <c r="BB97" s="882"/>
      <c r="BC97" s="882"/>
      <c r="BD97" s="177"/>
      <c r="BE97" s="177"/>
      <c r="BF97" s="177"/>
      <c r="BG97" s="177"/>
      <c r="BH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Y98" s="882"/>
      <c r="AZ98" s="882"/>
      <c r="BA98" s="882"/>
      <c r="BB98" s="882"/>
      <c r="BC98" s="882"/>
      <c r="BD98" s="177"/>
      <c r="BE98" s="177"/>
      <c r="BF98" s="177"/>
      <c r="BG98" s="177"/>
      <c r="BH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82"/>
      <c r="AZ99" s="882"/>
      <c r="BA99" s="882"/>
      <c r="BB99" s="882"/>
      <c r="BC99" s="882"/>
      <c r="BD99" s="177"/>
      <c r="BE99" s="177"/>
      <c r="BF99" s="177"/>
      <c r="BG99" s="177"/>
      <c r="BH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Y100" s="882"/>
      <c r="AZ100" s="882"/>
      <c r="BA100" s="882"/>
      <c r="BB100" s="882"/>
      <c r="BC100" s="882"/>
      <c r="BD100" s="177"/>
      <c r="BE100" s="177"/>
      <c r="BF100" s="177"/>
      <c r="BG100" s="177"/>
      <c r="BH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82"/>
      <c r="AZ101" s="882"/>
      <c r="BA101" s="882"/>
      <c r="BB101" s="882"/>
      <c r="BC101" s="882"/>
      <c r="BD101" s="177"/>
      <c r="BE101" s="177"/>
      <c r="BF101" s="177"/>
      <c r="BG101" s="177"/>
      <c r="BH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Y102" s="882"/>
      <c r="AZ102" s="882"/>
      <c r="BA102" s="882"/>
      <c r="BB102" s="882"/>
      <c r="BC102" s="882"/>
      <c r="BD102" s="177"/>
      <c r="BE102" s="177"/>
      <c r="BF102" s="177"/>
      <c r="BG102" s="177"/>
      <c r="BH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82"/>
      <c r="AZ103" s="882"/>
      <c r="BA103" s="882"/>
      <c r="BB103" s="882"/>
      <c r="BC103" s="882"/>
      <c r="BD103" s="177"/>
      <c r="BE103" s="177"/>
      <c r="BF103" s="177"/>
      <c r="BG103" s="177"/>
      <c r="BH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82"/>
      <c r="AZ104" s="882"/>
      <c r="BA104" s="882"/>
      <c r="BB104" s="882"/>
      <c r="BC104" s="882"/>
      <c r="BD104" s="177"/>
      <c r="BE104" s="177"/>
      <c r="BF104" s="177"/>
      <c r="BG104" s="177"/>
      <c r="BH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Y105" s="882"/>
      <c r="AZ105" s="882"/>
      <c r="BA105" s="882"/>
      <c r="BB105" s="882"/>
      <c r="BC105" s="882"/>
      <c r="BD105" s="177"/>
      <c r="BE105" s="177"/>
      <c r="BF105" s="177"/>
      <c r="BG105" s="177"/>
      <c r="BH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82"/>
      <c r="AZ106" s="882"/>
      <c r="BA106" s="882"/>
      <c r="BB106" s="882"/>
      <c r="BC106" s="882"/>
      <c r="BD106" s="177"/>
      <c r="BE106" s="177"/>
      <c r="BF106" s="177"/>
      <c r="BG106" s="177"/>
      <c r="BH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18</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82"/>
      <c r="AZ107" s="882"/>
      <c r="BA107" s="882"/>
      <c r="BB107" s="882"/>
      <c r="BC107" s="882"/>
      <c r="BD107" s="177"/>
      <c r="BE107" s="177"/>
      <c r="BF107" s="177"/>
      <c r="BG107" s="177"/>
      <c r="BH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August</v>
      </c>
      <c r="N108" s="35" t="n">
        <f aca="false">N22</f>
        <v>0</v>
      </c>
      <c r="O108" s="35" t="n">
        <f aca="false">O22</f>
        <v>0</v>
      </c>
      <c r="P108" s="35" t="n">
        <f aca="false">P22</f>
        <v>0</v>
      </c>
      <c r="Q108" s="35" t="n">
        <f aca="false">Q22</f>
        <v>0</v>
      </c>
      <c r="R108" s="35" t="n">
        <f aca="false">R22</f>
        <v>0</v>
      </c>
      <c r="S108" s="35" t="n">
        <f aca="false">S22</f>
        <v>0</v>
      </c>
      <c r="T108" s="35" t="n">
        <f aca="false">T22</f>
        <v>2019</v>
      </c>
      <c r="U108" s="35" t="str">
        <f aca="false">U22</f>
        <v>September</v>
      </c>
      <c r="V108" s="35" t="n">
        <f aca="false">V22</f>
        <v>0</v>
      </c>
      <c r="W108" s="35" t="n">
        <f aca="false">W22</f>
        <v>0</v>
      </c>
      <c r="X108" s="35" t="n">
        <f aca="false">X22</f>
        <v>0</v>
      </c>
      <c r="Y108" s="35" t="n">
        <f aca="false">Y22</f>
        <v>0</v>
      </c>
      <c r="Z108" s="35" t="n">
        <f aca="false">Z22</f>
        <v>0</v>
      </c>
      <c r="AA108" s="35" t="n">
        <f aca="false">AA22</f>
        <v>0</v>
      </c>
      <c r="AB108" s="471"/>
      <c r="AC108" s="437"/>
      <c r="AD108" s="437"/>
      <c r="AY108" s="882"/>
      <c r="AZ108" s="882"/>
      <c r="BA108" s="882"/>
      <c r="BB108" s="882"/>
      <c r="BC108" s="882"/>
      <c r="BD108" s="177"/>
      <c r="BE108" s="177"/>
      <c r="BF108" s="177"/>
      <c r="BG108" s="177"/>
      <c r="BH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25</v>
      </c>
      <c r="N109" s="37" t="n">
        <f aca="false">N23</f>
        <v>26</v>
      </c>
      <c r="O109" s="37" t="n">
        <f aca="false">O23</f>
        <v>27</v>
      </c>
      <c r="P109" s="37" t="n">
        <f aca="false">P23</f>
        <v>28</v>
      </c>
      <c r="Q109" s="37" t="n">
        <f aca="false">Q23</f>
        <v>29</v>
      </c>
      <c r="R109" s="37" t="n">
        <f aca="false">R23</f>
        <v>30</v>
      </c>
      <c r="S109" s="37" t="n">
        <f aca="false">S23</f>
        <v>31</v>
      </c>
      <c r="T109" s="0"/>
      <c r="U109" s="37" t="n">
        <f aca="false">U23</f>
        <v>1</v>
      </c>
      <c r="V109" s="37" t="n">
        <f aca="false">V23</f>
        <v>2</v>
      </c>
      <c r="W109" s="37" t="n">
        <f aca="false">W23</f>
        <v>3</v>
      </c>
      <c r="X109" s="37" t="n">
        <f aca="false">X23</f>
        <v>4</v>
      </c>
      <c r="Y109" s="37" t="n">
        <f aca="false">Y23</f>
        <v>5</v>
      </c>
      <c r="Z109" s="37" t="n">
        <f aca="false">Z23</f>
        <v>6</v>
      </c>
      <c r="AA109" s="37" t="n">
        <f aca="false">AA23</f>
        <v>7</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82"/>
      <c r="AZ109" s="882"/>
      <c r="BA109" s="882"/>
      <c r="BB109" s="882"/>
      <c r="BC109" s="882"/>
      <c r="BD109" s="177"/>
      <c r="BE109" s="177"/>
      <c r="BF109" s="177"/>
      <c r="BG109" s="177"/>
      <c r="BH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82"/>
      <c r="AZ110" s="882"/>
      <c r="BA110" s="882"/>
      <c r="BB110" s="882"/>
      <c r="BC110" s="882"/>
      <c r="BD110" s="177"/>
      <c r="BE110" s="177"/>
      <c r="BF110" s="177"/>
      <c r="BG110" s="177"/>
      <c r="BH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357"/>
      <c r="U111" s="69"/>
      <c r="V111" s="69"/>
      <c r="W111" s="69"/>
      <c r="X111" s="69"/>
      <c r="Y111" s="69"/>
      <c r="Z111" s="69"/>
      <c r="AA111" s="69"/>
      <c r="AC111" s="437"/>
      <c r="AD111" s="437"/>
      <c r="AE111" s="437"/>
      <c r="AF111" s="437"/>
      <c r="AG111" s="437"/>
      <c r="AH111" s="437"/>
      <c r="AI111" s="437"/>
      <c r="AJ111" s="437"/>
      <c r="AK111" s="430"/>
      <c r="AL111" s="437"/>
      <c r="AM111" s="430"/>
      <c r="AN111" s="437"/>
      <c r="AY111" s="882"/>
      <c r="AZ111" s="882"/>
      <c r="BA111" s="882"/>
      <c r="BB111" s="882"/>
      <c r="BC111" s="882"/>
      <c r="BD111" s="177"/>
      <c r="BE111" s="177"/>
      <c r="BF111" s="177"/>
      <c r="BG111" s="177"/>
      <c r="BH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82"/>
      <c r="AZ112" s="882"/>
      <c r="BA112" s="882"/>
      <c r="BB112" s="882"/>
      <c r="BC112" s="882"/>
      <c r="BD112" s="177"/>
      <c r="BE112" s="177"/>
      <c r="BF112" s="177"/>
      <c r="BG112" s="177"/>
      <c r="BH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82"/>
      <c r="AZ113" s="882"/>
      <c r="BA113" s="882"/>
      <c r="BB113" s="882"/>
      <c r="BC113" s="882"/>
      <c r="BD113" s="177"/>
      <c r="BE113" s="177"/>
      <c r="BF113" s="177"/>
      <c r="BG113" s="177"/>
      <c r="BH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82"/>
      <c r="AZ114" s="882"/>
      <c r="BA114" s="882"/>
      <c r="BB114" s="882"/>
      <c r="BC114" s="882"/>
      <c r="BD114" s="177"/>
      <c r="BE114" s="177"/>
      <c r="BF114" s="177"/>
      <c r="BG114" s="177"/>
      <c r="BH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Y115" s="882"/>
      <c r="AZ115" s="882"/>
      <c r="BA115" s="882"/>
      <c r="BB115" s="882"/>
      <c r="BC115" s="882"/>
      <c r="BD115" s="177"/>
      <c r="BE115" s="177"/>
      <c r="BF115" s="177"/>
      <c r="BG115" s="177"/>
      <c r="BH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Y116" s="882"/>
      <c r="AZ116" s="882"/>
      <c r="BA116" s="882"/>
      <c r="BB116" s="882"/>
      <c r="BC116" s="882"/>
      <c r="BD116" s="177"/>
      <c r="BE116" s="177"/>
      <c r="BF116" s="177"/>
      <c r="BG116" s="177"/>
      <c r="BH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Y117" s="882"/>
      <c r="AZ117" s="882"/>
      <c r="BA117" s="882"/>
      <c r="BB117" s="882"/>
      <c r="BC117" s="882"/>
      <c r="BD117" s="177"/>
      <c r="BE117" s="177"/>
      <c r="BF117" s="177"/>
      <c r="BG117" s="177"/>
      <c r="BH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Y118" s="882"/>
      <c r="AZ118" s="882"/>
      <c r="BA118" s="882"/>
      <c r="BB118" s="882"/>
      <c r="BC118" s="882"/>
      <c r="BD118" s="177"/>
      <c r="BE118" s="177"/>
      <c r="BF118" s="177"/>
      <c r="BG118" s="177"/>
      <c r="BH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Y119" s="882"/>
      <c r="AZ119" s="882"/>
      <c r="BA119" s="882"/>
      <c r="BB119" s="882"/>
      <c r="BC119" s="882"/>
      <c r="BD119" s="177"/>
      <c r="BE119" s="177"/>
      <c r="BF119" s="177"/>
      <c r="BG119" s="177"/>
      <c r="BH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Y120" s="882"/>
      <c r="AZ120" s="882"/>
      <c r="BA120" s="882"/>
      <c r="BB120" s="882"/>
      <c r="BC120" s="882"/>
      <c r="BD120" s="177"/>
      <c r="BE120" s="177"/>
      <c r="BF120" s="177"/>
      <c r="BG120" s="177"/>
      <c r="BH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Y121" s="882"/>
      <c r="AZ121" s="882"/>
      <c r="BA121" s="882"/>
      <c r="BB121" s="882"/>
      <c r="BC121" s="882"/>
      <c r="BD121" s="177"/>
      <c r="BE121" s="177"/>
      <c r="BF121" s="177"/>
      <c r="BG121" s="177"/>
      <c r="BH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Y122" s="882"/>
      <c r="AZ122" s="882"/>
      <c r="BA122" s="882"/>
      <c r="BB122" s="882"/>
      <c r="BC122" s="882"/>
      <c r="BD122" s="177"/>
      <c r="BE122" s="177"/>
      <c r="BF122" s="177"/>
      <c r="BG122" s="177"/>
      <c r="BH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Y123" s="882"/>
      <c r="AZ123" s="882"/>
      <c r="BA123" s="882"/>
      <c r="BB123" s="882"/>
      <c r="BC123" s="882"/>
      <c r="BD123" s="177"/>
      <c r="BE123" s="177"/>
      <c r="BF123" s="177"/>
      <c r="BG123" s="177"/>
      <c r="BH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Y124" s="882"/>
      <c r="AZ124" s="882"/>
      <c r="BA124" s="882"/>
      <c r="BB124" s="882"/>
      <c r="BC124" s="882"/>
      <c r="BD124" s="177"/>
      <c r="BE124" s="177"/>
      <c r="BF124" s="177"/>
      <c r="BG124" s="177"/>
      <c r="BH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AY125" s="882"/>
      <c r="AZ125" s="882"/>
      <c r="BA125" s="882"/>
      <c r="BB125" s="882"/>
      <c r="BC125" s="882"/>
      <c r="BD125" s="177"/>
      <c r="BE125" s="177"/>
      <c r="BF125" s="177"/>
      <c r="BG125" s="177"/>
      <c r="BH125" s="1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Y126" s="882"/>
      <c r="AZ126" s="882"/>
      <c r="BA126" s="882"/>
      <c r="BB126" s="882"/>
      <c r="BC126" s="882"/>
      <c r="BD126" s="177"/>
      <c r="BE126" s="177"/>
      <c r="BF126" s="177"/>
      <c r="BG126" s="177"/>
      <c r="BH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AY127" s="882"/>
      <c r="AZ127" s="882"/>
      <c r="BA127" s="882"/>
      <c r="BB127" s="882"/>
      <c r="BC127" s="882"/>
      <c r="BD127" s="177"/>
      <c r="BE127" s="177"/>
      <c r="BF127" s="177"/>
      <c r="BG127" s="177"/>
      <c r="BH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M105:S105 U105:AA105 M78:S78 U78:AA78 M80:S80 U80:AA80 M84:S84 U84:AA84 M86:S86 U86:AA86 M88:S88 U88:AA88 M90:S90 U90:AA90 M92:S92 U92:AA92 M96:S96 U96:AA96 M98:S98 U98:AA98 M100:S100 U100:AA100 M82:S82 U82:AA82 M94:S94 U94:AA94">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10:R110 U110:Z110">
    <cfRule type="expression" priority="23" aboveAverage="0" equalAverage="0" bottom="0" percent="0" rank="0" text="" dxfId="5">
      <formula>'Master Pay Period 3'!M115&lt;'Master Pay Period 3'!M115</formula>
    </cfRule>
    <cfRule type="expression" priority="24" aboveAverage="0" equalAverage="0" bottom="0" percent="0" rank="0" text="" dxfId="6">
      <formula>'Master Pay Period 3'!M115&gt;'Master Pay Period 3'!M115</formula>
    </cfRule>
  </conditionalFormatting>
  <conditionalFormatting sqref="S110 AA110">
    <cfRule type="expression" priority="25" aboveAverage="0" equalAverage="0" bottom="0" percent="0" rank="0" text="" dxfId="5">
      <formula>'Master Pay Period 3'!S115&lt;'Master Pay Period 3'!S115</formula>
    </cfRule>
    <cfRule type="expression" priority="26" aboveAverage="0" equalAverage="0" bottom="0" percent="0" rank="0" text="" dxfId="6">
      <formula>'Master Pay Period 3'!S115&gt;'Master Pay Period 3'!S115</formula>
    </cfRule>
  </conditionalFormatting>
  <conditionalFormatting sqref="T27 AC40:AD40">
    <cfRule type="cellIs" priority="27" operator="equal" aboveAverage="0" equalAverage="0" bottom="0" percent="0" rank="0" text="" dxfId="60">
      <formula>1</formula>
    </cfRule>
    <cfRule type="cellIs" priority="28" operator="equal" aboveAverage="0" equalAverage="0" bottom="0" percent="0" rank="0" text="" dxfId="61">
      <formula>"V"</formula>
    </cfRule>
    <cfRule type="cellIs" priority="29" operator="equal" aboveAverage="0" equalAverage="0" bottom="0" percent="0" rank="0" text="" dxfId="62">
      <formula>"H"</formula>
    </cfRule>
  </conditionalFormatting>
  <conditionalFormatting sqref="U28:AA28 U31:AA31 U70:AA70 U62:AA62 U65:AA65 U77:AA77">
    <cfRule type="cellIs" priority="30" operator="equal" aboveAverage="0" equalAverage="0" bottom="0" percent="0" rank="0" text="" dxfId="8">
      <formula>1</formula>
    </cfRule>
  </conditionalFormatting>
  <conditionalFormatting sqref="Y40">
    <cfRule type="expression" priority="31" aboveAverage="0" equalAverage="0" bottom="0" percent="0" rank="0" text="" dxfId="0">
      <formula>(OR(Y51="H",Y51="S",Y51="V"))</formula>
    </cfRule>
    <cfRule type="expression" priority="32" aboveAverage="0" equalAverage="0" bottom="0" percent="0" rank="0" text="" dxfId="1">
      <formula>Y51&gt;0</formula>
    </cfRule>
  </conditionalFormatting>
  <conditionalFormatting sqref="AC36:AD36">
    <cfRule type="expression" priority="33" aboveAverage="0" equalAverage="0" bottom="0" percent="0" rank="0" text="" dxfId="5">
      <formula>AN37=1</formula>
    </cfRule>
    <cfRule type="expression" priority="34" aboveAverage="0" equalAverage="0" bottom="0" percent="0" rank="0" text="" dxfId="6">
      <formula>AN37=1</formula>
    </cfRule>
  </conditionalFormatting>
  <conditionalFormatting sqref="AC42">
    <cfRule type="expression" priority="35" aboveAverage="0" equalAverage="0" bottom="0" percent="0" rank="0" text="" dxfId="7">
      <formula>N43=1</formula>
    </cfRule>
  </conditionalFormatting>
  <conditionalFormatting sqref="AC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cfRule type="expression" priority="56" aboveAverage="0" equalAverage="0" bottom="0" percent="0" rank="0" text="" dxfId="28">
      <formula>M45=1</formula>
    </cfRule>
  </conditionalFormatting>
  <conditionalFormatting sqref="AD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0.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5.01"/>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865" width="6.19"/>
    <col collapsed="false" customWidth="true" hidden="false" outlineLevel="0" max="48" min="48" style="872" width="8.54"/>
    <col collapsed="false" customWidth="true" hidden="false" outlineLevel="0" max="49" min="49" style="872" width="8.94"/>
    <col collapsed="false" customWidth="true" hidden="false" outlineLevel="0" max="50" min="50" style="87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6" min="61" style="165" width="6.48"/>
    <col collapsed="false" customWidth="true" hidden="false" outlineLevel="0" max="67" min="67" style="432" width="5.66"/>
    <col collapsed="false" customWidth="true" hidden="false" outlineLevel="0" max="68" min="68" style="862" width="20.28"/>
    <col collapsed="false" customWidth="true" hidden="false" outlineLevel="0" max="69" min="69" style="862" width="6.09"/>
    <col collapsed="false" customWidth="true" hidden="false" outlineLevel="0" max="70" min="70" style="862" width="8.72"/>
    <col collapsed="false" customWidth="true" hidden="false" outlineLevel="0" max="71" min="71" style="862" width="8.4"/>
    <col collapsed="false" customWidth="true" hidden="false" outlineLevel="0" max="72" min="72" style="862" width="6.21"/>
    <col collapsed="false" customWidth="true" hidden="false" outlineLevel="0" max="73" min="73" style="862" width="7.75"/>
    <col collapsed="false" customWidth="true" hidden="false" outlineLevel="0" max="74" min="74" style="862" width="8.48"/>
    <col collapsed="false" customWidth="true" hidden="false" outlineLevel="0" max="75" min="75" style="862" width="11.23"/>
    <col collapsed="false" customWidth="true" hidden="false" outlineLevel="0" max="76" min="76" style="862" width="6.21"/>
    <col collapsed="false" customWidth="true" hidden="false" outlineLevel="0" max="77" min="77" style="862" width="10.68"/>
    <col collapsed="false" customWidth="true" hidden="false" outlineLevel="0" max="78" min="78" style="862" width="7.4"/>
    <col collapsed="false" customWidth="true" hidden="false" outlineLevel="0" max="79" min="79" style="862" width="6.15"/>
    <col collapsed="false" customWidth="true" hidden="false" outlineLevel="0" max="80" min="80" style="862" width="9.01"/>
    <col collapsed="false" customWidth="true" hidden="false" outlineLevel="0" max="81" min="81" style="862" width="8.58"/>
    <col collapsed="false" customWidth="true" hidden="false" outlineLevel="0" max="82" min="82" style="862" width="9.98"/>
    <col collapsed="false" customWidth="true" hidden="false" outlineLevel="0" max="83" min="83" style="862" width="8.67"/>
    <col collapsed="false" customWidth="true" hidden="false" outlineLevel="0" max="84" min="84" style="862" width="6.19"/>
    <col collapsed="false" customWidth="true" hidden="false" outlineLevel="0" max="85" min="85" style="862" width="8.54"/>
    <col collapsed="false" customWidth="true" hidden="false" outlineLevel="0" max="86" min="86" style="862" width="8.94"/>
    <col collapsed="false" customWidth="true" hidden="false" outlineLevel="0" max="87" min="87" style="862" width="7.95"/>
    <col collapsed="false" customWidth="true" hidden="false" outlineLevel="0" max="88" min="88" style="862" width="8.85"/>
    <col collapsed="false" customWidth="true" hidden="false" outlineLevel="0" max="89" min="89" style="862" width="10.14"/>
    <col collapsed="false" customWidth="true" hidden="false" outlineLevel="0" max="90" min="90" style="862" width="10.08"/>
    <col collapsed="false" customWidth="true" hidden="false" outlineLevel="0" max="91" min="91" style="862" width="9.06"/>
    <col collapsed="false" customWidth="true" hidden="false" outlineLevel="0" max="92" min="92" style="862" width="9.38"/>
    <col collapsed="false" customWidth="true" hidden="false" outlineLevel="0" max="93" min="93" style="862" width="7.42"/>
    <col collapsed="false" customWidth="true" hidden="false" outlineLevel="0" max="94" min="94" style="862" width="8.72"/>
    <col collapsed="false" customWidth="true" hidden="false" outlineLevel="0" max="95" min="95" style="862"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A1" s="173"/>
      <c r="AE1" s="433"/>
      <c r="AI1" s="865"/>
      <c r="BL1" s="171"/>
      <c r="BO1" s="862"/>
    </row>
    <row r="2" customFormat="false" ht="17.05"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L2" s="171"/>
      <c r="BO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L3" s="171"/>
      <c r="BO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L4" s="171"/>
      <c r="BO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L5" s="171"/>
      <c r="BO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865"/>
      <c r="AV6" s="872"/>
      <c r="AW6" s="872"/>
      <c r="AX6" s="872"/>
      <c r="AY6" s="861"/>
      <c r="AZ6" s="861"/>
      <c r="BA6" s="861"/>
      <c r="BB6" s="861"/>
      <c r="BC6" s="861"/>
      <c r="BD6" s="171"/>
      <c r="BE6" s="171"/>
      <c r="BF6" s="171"/>
      <c r="BG6" s="171"/>
      <c r="BH6" s="171"/>
      <c r="BI6" s="165"/>
      <c r="BJ6" s="165"/>
      <c r="BK6" s="165"/>
      <c r="BL6" s="171"/>
      <c r="BM6" s="165"/>
      <c r="BN6" s="165"/>
      <c r="BO6" s="862"/>
      <c r="BP6" s="862"/>
      <c r="BQ6" s="862"/>
      <c r="BR6" s="862"/>
      <c r="BS6" s="862"/>
      <c r="BT6" s="862"/>
      <c r="BU6" s="862"/>
      <c r="BV6" s="862"/>
      <c r="BW6" s="862"/>
      <c r="BX6" s="862"/>
      <c r="BY6" s="862"/>
      <c r="BZ6" s="862"/>
      <c r="CA6" s="862"/>
      <c r="CB6" s="862"/>
      <c r="CC6" s="862"/>
      <c r="CD6" s="862"/>
      <c r="CE6" s="862"/>
      <c r="CF6" s="862"/>
      <c r="CG6" s="862"/>
      <c r="CH6" s="862"/>
      <c r="CI6" s="862"/>
      <c r="CJ6" s="862"/>
      <c r="CK6" s="862"/>
      <c r="CL6" s="862"/>
      <c r="CM6" s="862"/>
      <c r="CN6" s="862"/>
      <c r="CO6" s="862"/>
      <c r="CP6" s="862"/>
      <c r="CQ6" s="862"/>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865"/>
      <c r="AV7" s="872"/>
      <c r="AW7" s="872"/>
      <c r="AX7" s="872"/>
      <c r="AY7" s="861"/>
      <c r="AZ7" s="861"/>
      <c r="BA7" s="861"/>
      <c r="BB7" s="861"/>
      <c r="BC7" s="861"/>
      <c r="BI7" s="165"/>
      <c r="BJ7" s="165"/>
      <c r="BK7" s="165"/>
      <c r="BM7" s="165"/>
      <c r="BN7" s="165"/>
      <c r="BO7" s="862"/>
      <c r="BP7" s="862"/>
      <c r="BQ7" s="862"/>
      <c r="BR7" s="862"/>
      <c r="BS7" s="862"/>
      <c r="BT7" s="862"/>
      <c r="BU7" s="862"/>
      <c r="BV7" s="862"/>
      <c r="BW7" s="862"/>
      <c r="BX7" s="862"/>
      <c r="BY7" s="862"/>
      <c r="BZ7" s="862"/>
      <c r="CA7" s="862"/>
      <c r="CB7" s="862"/>
      <c r="CC7" s="862"/>
      <c r="CD7" s="862"/>
      <c r="CE7" s="862"/>
      <c r="CF7" s="862"/>
      <c r="CG7" s="862"/>
      <c r="CH7" s="862"/>
      <c r="CI7" s="862"/>
      <c r="CJ7" s="862"/>
      <c r="CK7" s="862"/>
      <c r="CL7" s="862"/>
      <c r="CM7" s="862"/>
      <c r="CN7" s="862"/>
      <c r="CO7" s="862"/>
      <c r="CP7" s="862"/>
      <c r="CQ7" s="862"/>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L8" s="171"/>
      <c r="BO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865"/>
      <c r="AV9" s="872"/>
      <c r="AW9" s="872"/>
      <c r="AX9" s="872"/>
      <c r="AY9" s="861"/>
      <c r="AZ9" s="861"/>
      <c r="BA9" s="861"/>
      <c r="BB9" s="861"/>
      <c r="BC9" s="861"/>
      <c r="BI9" s="165"/>
      <c r="BJ9" s="165"/>
      <c r="BK9" s="165"/>
      <c r="BM9" s="165"/>
      <c r="BN9" s="165"/>
      <c r="BO9" s="862"/>
      <c r="BP9" s="862"/>
      <c r="BQ9" s="862"/>
      <c r="BR9" s="862"/>
      <c r="BS9" s="862"/>
      <c r="BT9" s="862"/>
      <c r="BU9" s="862"/>
      <c r="BV9" s="862"/>
      <c r="BW9" s="862"/>
      <c r="BX9" s="862"/>
      <c r="BY9" s="862"/>
      <c r="BZ9" s="862"/>
      <c r="CA9" s="862"/>
      <c r="CB9" s="862"/>
      <c r="CC9" s="862"/>
      <c r="CD9" s="862"/>
      <c r="CE9" s="862"/>
      <c r="CF9" s="862"/>
      <c r="CG9" s="862"/>
      <c r="CH9" s="862"/>
      <c r="CI9" s="862"/>
      <c r="CJ9" s="862"/>
      <c r="CK9" s="862"/>
      <c r="CL9" s="862"/>
      <c r="CM9" s="862"/>
      <c r="CN9" s="862"/>
      <c r="CO9" s="862"/>
      <c r="CP9" s="862"/>
      <c r="CQ9" s="862"/>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865"/>
      <c r="AV10" s="872"/>
      <c r="AW10" s="872"/>
      <c r="AX10" s="872"/>
      <c r="AY10" s="861"/>
      <c r="AZ10" s="861"/>
      <c r="BA10" s="861"/>
      <c r="BB10" s="861"/>
      <c r="BC10" s="861"/>
      <c r="BI10" s="165"/>
      <c r="BJ10" s="165"/>
      <c r="BK10" s="165"/>
      <c r="BM10" s="165"/>
      <c r="BN10" s="165"/>
      <c r="BO10" s="862"/>
      <c r="BP10" s="862"/>
      <c r="BQ10" s="862"/>
      <c r="BR10" s="862"/>
      <c r="BS10" s="862"/>
      <c r="BT10" s="862"/>
      <c r="BU10" s="862"/>
      <c r="BV10" s="862"/>
      <c r="BW10" s="862"/>
      <c r="BX10" s="862"/>
      <c r="BY10" s="862"/>
      <c r="BZ10" s="862"/>
      <c r="CA10" s="862"/>
      <c r="CB10" s="862"/>
      <c r="CC10" s="862"/>
      <c r="CD10" s="862"/>
      <c r="CE10" s="862"/>
      <c r="CF10" s="862"/>
      <c r="CG10" s="862"/>
      <c r="CH10" s="862"/>
      <c r="CI10" s="862"/>
      <c r="CJ10" s="862"/>
      <c r="CK10" s="862"/>
      <c r="CL10" s="862"/>
      <c r="CM10" s="862"/>
      <c r="CN10" s="862"/>
      <c r="CO10" s="862"/>
      <c r="CP10" s="862"/>
      <c r="CQ10" s="862"/>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865"/>
      <c r="AV11" s="872"/>
      <c r="AW11" s="872"/>
      <c r="AX11" s="872"/>
      <c r="AY11" s="861"/>
      <c r="AZ11" s="861"/>
      <c r="BA11" s="861"/>
      <c r="BB11" s="861"/>
      <c r="BC11" s="861"/>
      <c r="BI11" s="165"/>
      <c r="BJ11" s="165"/>
      <c r="BK11" s="165"/>
      <c r="BM11" s="165"/>
      <c r="BN11" s="165"/>
      <c r="BO11" s="862"/>
      <c r="BP11" s="862"/>
      <c r="BQ11" s="862"/>
      <c r="BR11" s="862"/>
      <c r="BS11" s="862"/>
      <c r="BT11" s="862"/>
      <c r="BU11" s="862"/>
      <c r="BV11" s="862"/>
      <c r="BW11" s="862"/>
      <c r="BX11" s="862"/>
      <c r="BY11" s="862"/>
      <c r="BZ11" s="862"/>
      <c r="CA11" s="862"/>
      <c r="CB11" s="862"/>
      <c r="CC11" s="862"/>
      <c r="CD11" s="862"/>
      <c r="CE11" s="862"/>
      <c r="CF11" s="862"/>
      <c r="CG11" s="862"/>
      <c r="CH11" s="862"/>
      <c r="CI11" s="862"/>
      <c r="CJ11" s="862"/>
      <c r="CK11" s="862"/>
      <c r="CL11" s="862"/>
      <c r="CM11" s="862"/>
      <c r="CN11" s="862"/>
      <c r="CO11" s="862"/>
      <c r="CP11" s="862"/>
      <c r="CQ11" s="862"/>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865"/>
      <c r="AV12" s="872"/>
      <c r="AW12" s="872"/>
      <c r="AX12" s="872"/>
      <c r="AY12" s="861"/>
      <c r="AZ12" s="861"/>
      <c r="BA12" s="861"/>
      <c r="BB12" s="861"/>
      <c r="BC12" s="861"/>
      <c r="BI12" s="165"/>
      <c r="BJ12" s="165"/>
      <c r="BK12" s="165"/>
      <c r="BM12" s="165"/>
      <c r="BN12" s="165"/>
      <c r="BO12" s="862"/>
      <c r="BP12" s="862"/>
      <c r="BQ12" s="862"/>
      <c r="BR12" s="862"/>
      <c r="BS12" s="862"/>
      <c r="BT12" s="862"/>
      <c r="BU12" s="862"/>
      <c r="BV12" s="862"/>
      <c r="BW12" s="862"/>
      <c r="BX12" s="862"/>
      <c r="BY12" s="862"/>
      <c r="BZ12" s="862"/>
      <c r="CA12" s="862"/>
      <c r="CB12" s="862"/>
      <c r="CC12" s="862"/>
      <c r="CD12" s="862"/>
      <c r="CE12" s="862"/>
      <c r="CF12" s="862"/>
      <c r="CG12" s="862"/>
      <c r="CH12" s="862"/>
      <c r="CI12" s="862"/>
      <c r="CJ12" s="862"/>
      <c r="CK12" s="862"/>
      <c r="CL12" s="862"/>
      <c r="CM12" s="862"/>
      <c r="CN12" s="862"/>
      <c r="CO12" s="862"/>
      <c r="CP12" s="862"/>
      <c r="CQ12" s="862"/>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865"/>
      <c r="AV13" s="872"/>
      <c r="AW13" s="872"/>
      <c r="AX13" s="872"/>
      <c r="AY13" s="861"/>
      <c r="AZ13" s="861"/>
      <c r="BA13" s="861"/>
      <c r="BB13" s="861"/>
      <c r="BC13" s="861"/>
      <c r="BI13" s="163"/>
      <c r="BJ13" s="163"/>
      <c r="BK13" s="163"/>
      <c r="BM13" s="163"/>
      <c r="BN13" s="163"/>
      <c r="BO13" s="862"/>
      <c r="BP13" s="862"/>
      <c r="BQ13" s="862"/>
      <c r="BR13" s="862"/>
      <c r="BS13" s="862"/>
      <c r="BT13" s="862"/>
      <c r="BU13" s="862"/>
      <c r="BV13" s="862"/>
      <c r="BW13" s="862"/>
      <c r="BX13" s="862"/>
      <c r="BY13" s="862"/>
      <c r="BZ13" s="862"/>
      <c r="CA13" s="862"/>
      <c r="CB13" s="862"/>
      <c r="CC13" s="862"/>
      <c r="CD13" s="862"/>
      <c r="CE13" s="862"/>
      <c r="CF13" s="862"/>
      <c r="CG13" s="862"/>
      <c r="CH13" s="862"/>
      <c r="CI13" s="862"/>
      <c r="CJ13" s="862"/>
      <c r="CK13" s="862"/>
      <c r="CL13" s="862"/>
      <c r="CM13" s="862"/>
      <c r="CN13" s="862"/>
      <c r="CO13" s="862"/>
      <c r="CP13" s="862"/>
      <c r="CQ13" s="862"/>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865"/>
      <c r="AV14" s="872"/>
      <c r="AW14" s="872"/>
      <c r="AX14" s="872"/>
      <c r="AY14" s="867"/>
      <c r="AZ14" s="867"/>
      <c r="BA14" s="867"/>
      <c r="BB14" s="867"/>
      <c r="BC14" s="867"/>
      <c r="BI14" s="239"/>
      <c r="BJ14" s="239"/>
      <c r="BK14" s="239"/>
      <c r="BL14" s="239"/>
      <c r="BM14" s="239"/>
      <c r="BN14" s="239"/>
      <c r="BO14" s="862"/>
      <c r="BP14" s="862"/>
      <c r="BQ14" s="862"/>
      <c r="BR14" s="862"/>
      <c r="BS14" s="862"/>
      <c r="BT14" s="862"/>
      <c r="BU14" s="862"/>
      <c r="BV14" s="862"/>
      <c r="BW14" s="862"/>
      <c r="BX14" s="862"/>
      <c r="BY14" s="862"/>
      <c r="BZ14" s="862"/>
      <c r="CA14" s="862"/>
      <c r="CB14" s="862"/>
      <c r="CC14" s="862"/>
      <c r="CD14" s="862"/>
      <c r="CE14" s="862"/>
      <c r="CF14" s="862"/>
      <c r="CG14" s="862"/>
      <c r="CH14" s="862"/>
      <c r="CI14" s="862"/>
      <c r="CJ14" s="862"/>
      <c r="CK14" s="862"/>
      <c r="CL14" s="862"/>
      <c r="CM14" s="862"/>
      <c r="CN14" s="862"/>
      <c r="CO14" s="862"/>
      <c r="CP14" s="862"/>
      <c r="CQ14" s="862"/>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865"/>
      <c r="AV15" s="872"/>
      <c r="AW15" s="872"/>
      <c r="AX15" s="872"/>
      <c r="AY15" s="861"/>
      <c r="AZ15" s="861"/>
      <c r="BA15" s="861"/>
      <c r="BB15" s="861"/>
      <c r="BC15" s="861"/>
      <c r="BI15" s="165"/>
      <c r="BJ15" s="165"/>
      <c r="BK15" s="165"/>
      <c r="BL15" s="165"/>
      <c r="BM15" s="165"/>
      <c r="BN15" s="165"/>
      <c r="BO15" s="862"/>
      <c r="BP15" s="862"/>
      <c r="BQ15" s="862"/>
      <c r="BR15" s="862"/>
      <c r="BS15" s="862"/>
      <c r="BT15" s="862"/>
      <c r="BU15" s="862"/>
      <c r="BV15" s="862"/>
      <c r="BW15" s="862"/>
      <c r="BX15" s="862"/>
      <c r="BY15" s="862"/>
      <c r="BZ15" s="862"/>
      <c r="CA15" s="862"/>
      <c r="CB15" s="862"/>
      <c r="CC15" s="862"/>
      <c r="CD15" s="862"/>
      <c r="CE15" s="862"/>
      <c r="CF15" s="862"/>
      <c r="CG15" s="862"/>
      <c r="CH15" s="862"/>
      <c r="CI15" s="862"/>
      <c r="CJ15" s="862"/>
      <c r="CK15" s="862"/>
      <c r="CL15" s="862"/>
      <c r="CM15" s="862"/>
      <c r="CN15" s="862"/>
      <c r="CO15" s="862"/>
      <c r="CP15" s="862"/>
      <c r="CQ15" s="862"/>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O16" s="862"/>
    </row>
    <row r="17" customFormat="false" ht="10.1" hidden="false" customHeight="true" outlineLevel="0" collapsed="false">
      <c r="A17" s="863"/>
      <c r="B17" s="866"/>
      <c r="C17" s="232"/>
      <c r="D17" s="0"/>
      <c r="E17" s="863"/>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I17" s="61"/>
      <c r="BJ17" s="61"/>
      <c r="BK17" s="61"/>
      <c r="BL17" s="69"/>
      <c r="BM17" s="61"/>
      <c r="BN17" s="61"/>
      <c r="BO17" s="862"/>
      <c r="DN17" s="61"/>
    </row>
    <row r="18" customFormat="false" ht="10.1" hidden="false" customHeight="true" outlineLevel="0" collapsed="false">
      <c r="A18" s="863"/>
      <c r="B18" s="866"/>
      <c r="C18" s="232"/>
      <c r="D18" s="0"/>
      <c r="E18" s="863"/>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I18" s="61"/>
      <c r="BJ18" s="61"/>
      <c r="BK18" s="61"/>
      <c r="BL18" s="69"/>
      <c r="BM18" s="61"/>
      <c r="BN18" s="61"/>
      <c r="BO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I19" s="61"/>
      <c r="BJ19" s="61"/>
      <c r="BK19" s="61"/>
      <c r="BL19" s="69"/>
      <c r="BM19" s="61"/>
      <c r="BN19" s="61"/>
      <c r="BO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I20" s="61"/>
      <c r="BJ20" s="61"/>
      <c r="BK20" s="61"/>
      <c r="BL20" s="69"/>
      <c r="BM20" s="61"/>
      <c r="BN20" s="61"/>
      <c r="BO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Calendar!$A$110</f>
        <v>19</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I21" s="61"/>
      <c r="BJ21" s="61"/>
      <c r="BK21" s="61"/>
      <c r="BL21" s="69"/>
      <c r="BM21" s="61"/>
      <c r="BN21" s="61"/>
      <c r="BO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Calendar!$A$111</f>
        <v>September</v>
      </c>
      <c r="N22" s="459" t="n">
        <f aca="false">Calendar!$B$111</f>
        <v>0</v>
      </c>
      <c r="O22" s="459" t="n">
        <f aca="false">Calendar!$C$111</f>
        <v>0</v>
      </c>
      <c r="P22" s="459" t="n">
        <f aca="false">Calendar!$D$111</f>
        <v>0</v>
      </c>
      <c r="Q22" s="459" t="n">
        <f aca="false">Calendar!$E$111</f>
        <v>0</v>
      </c>
      <c r="R22" s="459" t="n">
        <f aca="false">Calendar!$F$111</f>
        <v>0</v>
      </c>
      <c r="S22" s="459" t="n">
        <f aca="false">Calendar!$G$111</f>
        <v>0</v>
      </c>
      <c r="T22" s="35" t="n">
        <f aca="false">Calendar!$H$111</f>
        <v>2019</v>
      </c>
      <c r="U22" s="459" t="n">
        <f aca="false">Calendar!$I$111</f>
        <v>0</v>
      </c>
      <c r="V22" s="459" t="n">
        <f aca="false">Calendar!$J$111</f>
        <v>0</v>
      </c>
      <c r="W22" s="459" t="n">
        <f aca="false">Calendar!$K$111</f>
        <v>0</v>
      </c>
      <c r="X22" s="459" t="n">
        <f aca="false">Calendar!$L$111</f>
        <v>0</v>
      </c>
      <c r="Y22" s="459" t="n">
        <f aca="false">Calendar!$M$111</f>
        <v>0</v>
      </c>
      <c r="Z22" s="459" t="n">
        <f aca="false">Calendar!$N$111</f>
        <v>0</v>
      </c>
      <c r="AA22" s="459" t="n">
        <f aca="false">Calendar!$O$111</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I22" s="61"/>
      <c r="BJ22" s="61"/>
      <c r="BK22" s="61"/>
      <c r="BL22" s="69"/>
      <c r="BM22" s="61"/>
      <c r="BN22" s="61"/>
      <c r="BO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Calendar!$A$112</f>
        <v>8</v>
      </c>
      <c r="N23" s="37" t="n">
        <f aca="false">Calendar!$B$112</f>
        <v>9</v>
      </c>
      <c r="O23" s="37" t="n">
        <f aca="false">Calendar!$C$112</f>
        <v>10</v>
      </c>
      <c r="P23" s="37" t="n">
        <f aca="false">Calendar!$D$112</f>
        <v>11</v>
      </c>
      <c r="Q23" s="37" t="n">
        <f aca="false">Calendar!$E$112</f>
        <v>12</v>
      </c>
      <c r="R23" s="37" t="n">
        <f aca="false">Calendar!$F$112</f>
        <v>13</v>
      </c>
      <c r="S23" s="37" t="n">
        <f aca="false">Calendar!$G$112</f>
        <v>14</v>
      </c>
      <c r="T23" s="49"/>
      <c r="U23" s="37" t="n">
        <f aca="false">Calendar!$I$112</f>
        <v>15</v>
      </c>
      <c r="V23" s="37" t="n">
        <f aca="false">Calendar!$J$112</f>
        <v>16</v>
      </c>
      <c r="W23" s="37" t="n">
        <f aca="false">Calendar!$K$112</f>
        <v>17</v>
      </c>
      <c r="X23" s="37" t="n">
        <f aca="false">Calendar!$L$112</f>
        <v>18</v>
      </c>
      <c r="Y23" s="37" t="n">
        <f aca="false">Calendar!$M$112</f>
        <v>19</v>
      </c>
      <c r="Z23" s="37" t="n">
        <f aca="false">Calendar!$N$112</f>
        <v>20</v>
      </c>
      <c r="AA23" s="37" t="n">
        <f aca="false">Calendar!$O$112</f>
        <v>21</v>
      </c>
      <c r="AB23" s="461" t="s">
        <v>306</v>
      </c>
      <c r="AE23" s="437" t="s">
        <v>249</v>
      </c>
      <c r="AF23" s="437" t="s">
        <v>272</v>
      </c>
      <c r="AG23" s="437" t="s">
        <v>278</v>
      </c>
      <c r="AH23" s="437" t="s">
        <v>278</v>
      </c>
      <c r="AI23" s="437" t="s">
        <v>247</v>
      </c>
      <c r="AJ23" s="437" t="s">
        <v>278</v>
      </c>
      <c r="AK23" s="437" t="s">
        <v>275</v>
      </c>
      <c r="AL23" s="437" t="s">
        <v>253</v>
      </c>
      <c r="AM23" s="437" t="s">
        <v>245</v>
      </c>
      <c r="AN23" s="437" t="s">
        <v>279</v>
      </c>
      <c r="BO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I24" s="69"/>
      <c r="BJ24" s="69"/>
      <c r="BK24" s="69"/>
      <c r="BM24" s="69"/>
      <c r="BN24" s="69"/>
      <c r="BO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I25" s="69"/>
      <c r="BJ25" s="69"/>
      <c r="BK25" s="69"/>
      <c r="BM25" s="69"/>
      <c r="BN25" s="69"/>
      <c r="BO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I26" s="307"/>
      <c r="BJ26" s="307"/>
      <c r="BK26" s="307"/>
      <c r="BL26" s="162"/>
      <c r="BM26" s="307"/>
      <c r="BN26" s="307"/>
      <c r="BO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I27" s="69"/>
      <c r="BJ27" s="69"/>
      <c r="BK27" s="69"/>
      <c r="BM27" s="69"/>
      <c r="BN27" s="69"/>
      <c r="BO27" s="862"/>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I28" s="323"/>
      <c r="BJ28" s="323"/>
      <c r="BK28" s="323"/>
      <c r="BM28" s="323"/>
      <c r="BN28" s="323"/>
      <c r="BO28" s="862"/>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O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I30" s="163"/>
      <c r="BJ30" s="163"/>
      <c r="BK30" s="163"/>
      <c r="BM30" s="163"/>
      <c r="BN30" s="163"/>
      <c r="BO30" s="862"/>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I31" s="268"/>
      <c r="BJ31" s="268"/>
      <c r="BK31" s="268"/>
      <c r="BL31" s="162"/>
      <c r="BM31" s="266"/>
      <c r="BN31" s="266"/>
      <c r="BO31" s="862"/>
      <c r="DN31" s="265"/>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Y32" s="872"/>
      <c r="AZ32" s="872"/>
      <c r="BA32" s="872"/>
      <c r="BB32" s="872"/>
      <c r="BC32" s="872"/>
      <c r="BD32" s="862"/>
      <c r="BE32" s="862"/>
      <c r="BF32" s="862"/>
      <c r="BG32" s="862"/>
      <c r="BH32" s="862"/>
      <c r="BI32" s="266"/>
      <c r="BJ32" s="266"/>
      <c r="BK32" s="266"/>
      <c r="BL32" s="162"/>
      <c r="BM32" s="266"/>
      <c r="BN32" s="266"/>
      <c r="BO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72"/>
      <c r="AZ33" s="872"/>
      <c r="BA33" s="872"/>
      <c r="BB33" s="872"/>
      <c r="BC33" s="872"/>
      <c r="BD33" s="862"/>
      <c r="BE33" s="862"/>
      <c r="BF33" s="862"/>
      <c r="BG33" s="862"/>
      <c r="BH33" s="862"/>
      <c r="BI33" s="293"/>
      <c r="BJ33" s="293"/>
      <c r="BK33" s="293"/>
      <c r="BL33" s="162"/>
      <c r="BM33" s="293"/>
      <c r="BN33" s="293"/>
      <c r="BO33" s="862"/>
      <c r="DN33" s="293"/>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Y34" s="872"/>
      <c r="AZ34" s="872"/>
      <c r="BA34" s="872"/>
      <c r="BB34" s="872"/>
      <c r="BC34" s="872"/>
      <c r="BD34" s="862"/>
      <c r="BE34" s="862"/>
      <c r="BF34" s="862"/>
      <c r="BG34" s="862"/>
      <c r="BH34" s="862"/>
      <c r="BI34" s="293"/>
      <c r="BJ34" s="293"/>
      <c r="BK34" s="293"/>
      <c r="BL34" s="162"/>
      <c r="BM34" s="293"/>
      <c r="BN34" s="293"/>
      <c r="BO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72"/>
      <c r="AZ35" s="872"/>
      <c r="BA35" s="872"/>
      <c r="BB35" s="872"/>
      <c r="BC35" s="872"/>
      <c r="BD35" s="862"/>
      <c r="BE35" s="862"/>
      <c r="BF35" s="862"/>
      <c r="BG35" s="862"/>
      <c r="BH35" s="862"/>
      <c r="BI35" s="345"/>
      <c r="BJ35" s="345"/>
      <c r="BK35" s="345"/>
      <c r="BL35" s="345"/>
      <c r="BM35" s="345"/>
      <c r="BN35" s="345"/>
      <c r="BO35" s="862"/>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Y36" s="872"/>
      <c r="AZ36" s="872"/>
      <c r="BA36" s="872"/>
      <c r="BB36" s="872"/>
      <c r="BC36" s="872"/>
      <c r="BD36" s="862"/>
      <c r="BE36" s="862"/>
      <c r="BF36" s="862"/>
      <c r="BG36" s="862"/>
      <c r="BH36" s="862"/>
      <c r="BI36" s="465"/>
      <c r="BJ36" s="465"/>
      <c r="BK36" s="465"/>
      <c r="BL36" s="862"/>
      <c r="BM36" s="307"/>
      <c r="BN36" s="307"/>
      <c r="BO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862"/>
      <c r="BF37" s="862"/>
      <c r="BG37" s="862"/>
      <c r="BH37" s="862"/>
      <c r="BI37" s="465"/>
      <c r="BJ37" s="465"/>
      <c r="BK37" s="465"/>
      <c r="BL37" s="862"/>
      <c r="BM37" s="307"/>
      <c r="BN37" s="307"/>
      <c r="BO37" s="862"/>
      <c r="BP37" s="862"/>
      <c r="BQ37" s="862"/>
      <c r="BR37" s="862"/>
      <c r="BS37" s="862"/>
      <c r="BT37" s="862"/>
      <c r="BU37" s="862"/>
      <c r="BV37" s="862"/>
      <c r="BW37" s="862"/>
      <c r="BX37" s="862"/>
      <c r="BY37" s="862"/>
      <c r="BZ37" s="862"/>
      <c r="CA37" s="862"/>
      <c r="CB37" s="862"/>
      <c r="CC37" s="862"/>
      <c r="CD37" s="862"/>
      <c r="CE37" s="862"/>
      <c r="CF37" s="862"/>
      <c r="CG37" s="862"/>
      <c r="CH37" s="862"/>
      <c r="CI37" s="862"/>
      <c r="CJ37" s="862"/>
      <c r="CK37" s="862"/>
      <c r="CL37" s="862"/>
      <c r="CM37" s="862"/>
      <c r="CN37" s="862"/>
      <c r="CO37" s="862"/>
      <c r="CP37" s="862"/>
      <c r="CQ37" s="862"/>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862"/>
      <c r="BF38" s="862"/>
      <c r="BG38" s="862"/>
      <c r="BH38" s="862"/>
      <c r="BI38" s="465"/>
      <c r="BJ38" s="465"/>
      <c r="BK38" s="465"/>
      <c r="BL38" s="862"/>
      <c r="BM38" s="307"/>
      <c r="BN38" s="307"/>
      <c r="BO38" s="862"/>
      <c r="BP38" s="862"/>
      <c r="BQ38" s="862"/>
      <c r="BR38" s="862"/>
      <c r="BS38" s="862"/>
      <c r="BT38" s="862"/>
      <c r="BU38" s="862"/>
      <c r="BV38" s="862"/>
      <c r="BW38" s="862"/>
      <c r="BX38" s="862"/>
      <c r="BY38" s="862"/>
      <c r="BZ38" s="862"/>
      <c r="CA38" s="862"/>
      <c r="CB38" s="862"/>
      <c r="CC38" s="862"/>
      <c r="CD38" s="862"/>
      <c r="CE38" s="862"/>
      <c r="CF38" s="862"/>
      <c r="CG38" s="862"/>
      <c r="CH38" s="862"/>
      <c r="CI38" s="862"/>
      <c r="CJ38" s="862"/>
      <c r="CK38" s="862"/>
      <c r="CL38" s="862"/>
      <c r="CM38" s="862"/>
      <c r="CN38" s="862"/>
      <c r="CO38" s="862"/>
      <c r="CP38" s="862"/>
      <c r="CQ38" s="862"/>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72"/>
      <c r="AZ39" s="872"/>
      <c r="BA39" s="872"/>
      <c r="BB39" s="872"/>
      <c r="BC39" s="872"/>
      <c r="BD39" s="862"/>
      <c r="BE39" s="862"/>
      <c r="BF39" s="862"/>
      <c r="BG39" s="862"/>
      <c r="BH39" s="862"/>
      <c r="BI39" s="465"/>
      <c r="BJ39" s="465"/>
      <c r="BK39" s="465"/>
      <c r="BL39" s="862"/>
      <c r="BM39" s="307"/>
      <c r="BN39" s="307"/>
      <c r="BO39" s="862"/>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862"/>
      <c r="BF40" s="862"/>
      <c r="BG40" s="862"/>
      <c r="BH40" s="862"/>
      <c r="BI40" s="465"/>
      <c r="BJ40" s="465"/>
      <c r="BK40" s="465"/>
      <c r="BL40" s="862"/>
      <c r="BM40" s="307"/>
      <c r="BN40" s="307"/>
      <c r="BO40" s="862"/>
      <c r="BP40" s="862"/>
      <c r="BQ40" s="862"/>
      <c r="BR40" s="862"/>
      <c r="BS40" s="862"/>
      <c r="BT40" s="862"/>
      <c r="BU40" s="862"/>
      <c r="BV40" s="862"/>
      <c r="BW40" s="862"/>
      <c r="BX40" s="862"/>
      <c r="BY40" s="862"/>
      <c r="BZ40" s="862"/>
      <c r="CA40" s="862"/>
      <c r="CB40" s="862"/>
      <c r="CC40" s="862"/>
      <c r="CD40" s="862"/>
      <c r="CE40" s="862"/>
      <c r="CF40" s="862"/>
      <c r="CG40" s="862"/>
      <c r="CH40" s="862"/>
      <c r="CI40" s="862"/>
      <c r="CJ40" s="862"/>
      <c r="CK40" s="862"/>
      <c r="CL40" s="862"/>
      <c r="CM40" s="862"/>
      <c r="CN40" s="862"/>
      <c r="CO40" s="862"/>
      <c r="CP40" s="862"/>
      <c r="CQ40" s="862"/>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862"/>
      <c r="BF41" s="862"/>
      <c r="BG41" s="862"/>
      <c r="BH41" s="862"/>
      <c r="BI41" s="465"/>
      <c r="BJ41" s="465"/>
      <c r="BK41" s="465"/>
      <c r="BL41" s="862"/>
      <c r="BM41" s="307"/>
      <c r="BN41" s="307"/>
      <c r="BO41" s="862"/>
      <c r="BP41" s="862"/>
      <c r="BQ41" s="862"/>
      <c r="BR41" s="862"/>
      <c r="BS41" s="862"/>
      <c r="BT41" s="862"/>
      <c r="BU41" s="862"/>
      <c r="BV41" s="862"/>
      <c r="BW41" s="862"/>
      <c r="BX41" s="862"/>
      <c r="BY41" s="862"/>
      <c r="BZ41" s="862"/>
      <c r="CA41" s="862"/>
      <c r="CB41" s="862"/>
      <c r="CC41" s="862"/>
      <c r="CD41" s="862"/>
      <c r="CE41" s="862"/>
      <c r="CF41" s="862"/>
      <c r="CG41" s="862"/>
      <c r="CH41" s="862"/>
      <c r="CI41" s="862"/>
      <c r="CJ41" s="862"/>
      <c r="CK41" s="862"/>
      <c r="CL41" s="862"/>
      <c r="CM41" s="862"/>
      <c r="CN41" s="862"/>
      <c r="CO41" s="862"/>
      <c r="CP41" s="862"/>
      <c r="CQ41" s="862"/>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Y42" s="872"/>
      <c r="AZ42" s="872"/>
      <c r="BA42" s="872"/>
      <c r="BB42" s="872"/>
      <c r="BC42" s="872"/>
      <c r="BD42" s="862"/>
      <c r="BE42" s="862"/>
      <c r="BF42" s="862"/>
      <c r="BG42" s="862"/>
      <c r="BH42" s="862"/>
      <c r="BI42" s="289"/>
      <c r="BJ42" s="289"/>
      <c r="BK42" s="289"/>
      <c r="BL42" s="862"/>
      <c r="BM42" s="307"/>
      <c r="BN42" s="307"/>
      <c r="BO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862"/>
      <c r="BF43" s="862"/>
      <c r="BG43" s="862"/>
      <c r="BH43" s="862"/>
      <c r="BI43" s="289"/>
      <c r="BJ43" s="289"/>
      <c r="BK43" s="289"/>
      <c r="BL43" s="862"/>
      <c r="BM43" s="307"/>
      <c r="BN43" s="307"/>
      <c r="BO43" s="862"/>
      <c r="BP43" s="862"/>
      <c r="BQ43" s="862"/>
      <c r="BR43" s="862"/>
      <c r="BS43" s="862"/>
      <c r="BT43" s="862"/>
      <c r="BU43" s="862"/>
      <c r="BV43" s="862"/>
      <c r="BW43" s="862"/>
      <c r="BX43" s="862"/>
      <c r="BY43" s="862"/>
      <c r="BZ43" s="862"/>
      <c r="CA43" s="862"/>
      <c r="CB43" s="862"/>
      <c r="CC43" s="862"/>
      <c r="CD43" s="862"/>
      <c r="CE43" s="862"/>
      <c r="CF43" s="862"/>
      <c r="CG43" s="862"/>
      <c r="CH43" s="862"/>
      <c r="CI43" s="862"/>
      <c r="CJ43" s="862"/>
      <c r="CK43" s="862"/>
      <c r="CL43" s="862"/>
      <c r="CM43" s="862"/>
      <c r="CN43" s="862"/>
      <c r="CO43" s="862"/>
      <c r="CP43" s="862"/>
      <c r="CQ43" s="862"/>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Y44" s="872"/>
      <c r="AZ44" s="872"/>
      <c r="BA44" s="872"/>
      <c r="BB44" s="872"/>
      <c r="BC44" s="872"/>
      <c r="BD44" s="862"/>
      <c r="BE44" s="862"/>
      <c r="BF44" s="862"/>
      <c r="BG44" s="862"/>
      <c r="BH44" s="862"/>
      <c r="BI44" s="289"/>
      <c r="BJ44" s="289"/>
      <c r="BK44" s="289"/>
      <c r="BL44" s="862"/>
      <c r="BM44" s="307"/>
      <c r="BN44" s="307"/>
      <c r="BO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72"/>
      <c r="AZ45" s="872"/>
      <c r="BA45" s="872"/>
      <c r="BB45" s="872"/>
      <c r="BC45" s="872"/>
      <c r="BD45" s="862"/>
      <c r="BE45" s="862"/>
      <c r="BF45" s="862"/>
      <c r="BG45" s="862"/>
      <c r="BH45" s="862"/>
      <c r="BI45" s="289"/>
      <c r="BJ45" s="289"/>
      <c r="BK45" s="289"/>
      <c r="BL45" s="862"/>
      <c r="BM45" s="307"/>
      <c r="BN45" s="307"/>
      <c r="BO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Y46" s="872"/>
      <c r="AZ46" s="872"/>
      <c r="BA46" s="872"/>
      <c r="BB46" s="872"/>
      <c r="BC46" s="872"/>
      <c r="BD46" s="862"/>
      <c r="BE46" s="862"/>
      <c r="BF46" s="862"/>
      <c r="BG46" s="862"/>
      <c r="BH46" s="862"/>
      <c r="BI46" s="289"/>
      <c r="BJ46" s="289"/>
      <c r="BK46" s="289"/>
      <c r="BL46" s="862"/>
      <c r="BM46" s="293"/>
      <c r="BN46" s="293"/>
      <c r="BO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72"/>
      <c r="AZ47" s="872"/>
      <c r="BA47" s="872"/>
      <c r="BB47" s="872"/>
      <c r="BC47" s="872"/>
      <c r="BD47" s="862"/>
      <c r="BE47" s="862"/>
      <c r="BF47" s="862"/>
      <c r="BG47" s="862"/>
      <c r="BH47" s="862"/>
      <c r="BI47" s="289"/>
      <c r="BJ47" s="289"/>
      <c r="BK47" s="289"/>
      <c r="BL47" s="862"/>
      <c r="BM47" s="293"/>
      <c r="BN47" s="293"/>
      <c r="BO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Y48" s="872"/>
      <c r="AZ48" s="872"/>
      <c r="BA48" s="872"/>
      <c r="BB48" s="872"/>
      <c r="BC48" s="872"/>
      <c r="BD48" s="862"/>
      <c r="BE48" s="862"/>
      <c r="BF48" s="862"/>
      <c r="BG48" s="862"/>
      <c r="BH48" s="862"/>
      <c r="BI48" s="289"/>
      <c r="BJ48" s="289"/>
      <c r="BK48" s="289"/>
      <c r="BL48" s="862"/>
      <c r="BM48" s="293"/>
      <c r="BN48" s="293"/>
      <c r="BO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72"/>
      <c r="AZ49" s="872"/>
      <c r="BA49" s="872"/>
      <c r="BB49" s="872"/>
      <c r="BC49" s="872"/>
      <c r="BD49" s="862"/>
      <c r="BE49" s="862"/>
      <c r="BF49" s="862"/>
      <c r="BG49" s="862"/>
      <c r="BH49" s="862"/>
      <c r="BI49" s="289"/>
      <c r="BJ49" s="289"/>
      <c r="BK49" s="289"/>
      <c r="BL49" s="862"/>
      <c r="BM49" s="293"/>
      <c r="BN49" s="293"/>
      <c r="BO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Y50" s="872"/>
      <c r="AZ50" s="872"/>
      <c r="BA50" s="872"/>
      <c r="BB50" s="872"/>
      <c r="BC50" s="872"/>
      <c r="BD50" s="862"/>
      <c r="BE50" s="862"/>
      <c r="BF50" s="862"/>
      <c r="BG50" s="862"/>
      <c r="BH50" s="862"/>
      <c r="BI50" s="289"/>
      <c r="BJ50" s="289"/>
      <c r="BK50" s="289"/>
      <c r="BL50" s="862"/>
      <c r="BM50" s="293"/>
      <c r="BN50" s="293"/>
      <c r="BO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72"/>
      <c r="AZ51" s="872"/>
      <c r="BA51" s="872"/>
      <c r="BB51" s="872"/>
      <c r="BC51" s="872"/>
      <c r="BD51" s="862"/>
      <c r="BE51" s="862"/>
      <c r="BF51" s="862"/>
      <c r="BG51" s="862"/>
      <c r="BH51" s="862"/>
      <c r="BI51" s="289"/>
      <c r="BJ51" s="289"/>
      <c r="BK51" s="289"/>
      <c r="BL51" s="862"/>
      <c r="BM51" s="293"/>
      <c r="BN51" s="293"/>
      <c r="BO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Y52" s="872"/>
      <c r="AZ52" s="872"/>
      <c r="BA52" s="872"/>
      <c r="BB52" s="872"/>
      <c r="BC52" s="872"/>
      <c r="BD52" s="862"/>
      <c r="BE52" s="862"/>
      <c r="BF52" s="862"/>
      <c r="BG52" s="862"/>
      <c r="BH52" s="862"/>
      <c r="BI52" s="289"/>
      <c r="BJ52" s="289"/>
      <c r="BK52" s="289"/>
      <c r="BL52" s="862"/>
      <c r="BM52" s="293"/>
      <c r="BN52" s="293"/>
      <c r="BO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72"/>
      <c r="AZ53" s="872"/>
      <c r="BA53" s="872"/>
      <c r="BB53" s="872"/>
      <c r="BC53" s="872"/>
      <c r="BD53" s="862"/>
      <c r="BE53" s="862"/>
      <c r="BF53" s="862"/>
      <c r="BG53" s="862"/>
      <c r="BH53" s="862"/>
      <c r="BI53" s="289"/>
      <c r="BJ53" s="289"/>
      <c r="BK53" s="289"/>
      <c r="BL53" s="862"/>
      <c r="BM53" s="293"/>
      <c r="BN53" s="293"/>
      <c r="BO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Y54" s="872"/>
      <c r="AZ54" s="872"/>
      <c r="BA54" s="872"/>
      <c r="BB54" s="872"/>
      <c r="BC54" s="872"/>
      <c r="BD54" s="862"/>
      <c r="BE54" s="862"/>
      <c r="BF54" s="862"/>
      <c r="BG54" s="862"/>
      <c r="BH54" s="862"/>
      <c r="BI54" s="289"/>
      <c r="BJ54" s="289"/>
      <c r="BK54" s="289"/>
      <c r="BL54" s="862"/>
      <c r="BM54" s="293"/>
      <c r="BN54" s="293"/>
      <c r="BO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72"/>
      <c r="AZ55" s="872"/>
      <c r="BA55" s="872"/>
      <c r="BB55" s="872"/>
      <c r="BC55" s="872"/>
      <c r="BD55" s="862"/>
      <c r="BE55" s="862"/>
      <c r="BF55" s="862"/>
      <c r="BG55" s="862"/>
      <c r="BH55" s="862"/>
      <c r="BI55" s="289"/>
      <c r="BJ55" s="289"/>
      <c r="BK55" s="289"/>
      <c r="BL55" s="862"/>
      <c r="BM55" s="293"/>
      <c r="BN55" s="293"/>
      <c r="BO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Y56" s="872"/>
      <c r="AZ56" s="872"/>
      <c r="BA56" s="872"/>
      <c r="BB56" s="872"/>
      <c r="BC56" s="872"/>
      <c r="BD56" s="862"/>
      <c r="BE56" s="862"/>
      <c r="BF56" s="862"/>
      <c r="BG56" s="862"/>
      <c r="BH56" s="862"/>
      <c r="BI56" s="289"/>
      <c r="BJ56" s="289"/>
      <c r="BK56" s="289"/>
      <c r="BL56" s="862"/>
      <c r="BM56" s="293"/>
      <c r="BN56" s="293"/>
      <c r="BO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72"/>
      <c r="AZ57" s="872"/>
      <c r="BA57" s="872"/>
      <c r="BB57" s="872"/>
      <c r="BC57" s="872"/>
      <c r="BD57" s="862"/>
      <c r="BE57" s="862"/>
      <c r="BF57" s="862"/>
      <c r="BG57" s="862"/>
      <c r="BH57" s="862"/>
      <c r="BI57" s="289"/>
      <c r="BJ57" s="289"/>
      <c r="BK57" s="289"/>
      <c r="BL57" s="862"/>
      <c r="BM57" s="293"/>
      <c r="BN57" s="293"/>
      <c r="BO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Y58" s="872"/>
      <c r="AZ58" s="872"/>
      <c r="BA58" s="872"/>
      <c r="BB58" s="872"/>
      <c r="BC58" s="872"/>
      <c r="BD58" s="862"/>
      <c r="BE58" s="862"/>
      <c r="BF58" s="862"/>
      <c r="BG58" s="862"/>
      <c r="BH58" s="862"/>
      <c r="BI58" s="289"/>
      <c r="BJ58" s="289"/>
      <c r="BK58" s="289"/>
      <c r="BL58" s="862"/>
      <c r="BM58" s="293"/>
      <c r="BN58" s="293"/>
      <c r="BO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72"/>
      <c r="AZ59" s="872"/>
      <c r="BA59" s="872"/>
      <c r="BB59" s="872"/>
      <c r="BC59" s="872"/>
      <c r="BD59" s="862"/>
      <c r="BE59" s="862"/>
      <c r="BF59" s="862"/>
      <c r="BG59" s="862"/>
      <c r="BH59" s="862"/>
      <c r="BI59" s="289"/>
      <c r="BJ59" s="289"/>
      <c r="BK59" s="289"/>
      <c r="BL59" s="862"/>
      <c r="BM59" s="293"/>
      <c r="BN59" s="293"/>
      <c r="BO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Y60" s="872"/>
      <c r="AZ60" s="872"/>
      <c r="BA60" s="872"/>
      <c r="BB60" s="872"/>
      <c r="BC60" s="872"/>
      <c r="BD60" s="862"/>
      <c r="BE60" s="862"/>
      <c r="BF60" s="862"/>
      <c r="BG60" s="862"/>
      <c r="BH60" s="862"/>
      <c r="BI60" s="289"/>
      <c r="BJ60" s="289"/>
      <c r="BK60" s="289"/>
      <c r="BL60" s="862"/>
      <c r="BM60" s="293"/>
      <c r="BN60" s="293"/>
      <c r="BO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72"/>
      <c r="AZ61" s="872"/>
      <c r="BA61" s="872"/>
      <c r="BB61" s="872"/>
      <c r="BC61" s="872"/>
      <c r="BD61" s="862"/>
      <c r="BE61" s="862"/>
      <c r="BF61" s="862"/>
      <c r="BG61" s="862"/>
      <c r="BH61" s="862"/>
      <c r="BI61" s="289"/>
      <c r="BJ61" s="289"/>
      <c r="BK61" s="289"/>
      <c r="BL61" s="862"/>
      <c r="BM61" s="293"/>
      <c r="BN61" s="293"/>
      <c r="BO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72"/>
      <c r="AZ62" s="872"/>
      <c r="BA62" s="872"/>
      <c r="BB62" s="872"/>
      <c r="BC62" s="872"/>
      <c r="BD62" s="862"/>
      <c r="BE62" s="862"/>
      <c r="BF62" s="862"/>
      <c r="BG62" s="862"/>
      <c r="BH62" s="862"/>
      <c r="BI62" s="289"/>
      <c r="BJ62" s="289"/>
      <c r="BK62" s="289"/>
      <c r="BL62" s="862"/>
      <c r="BM62" s="293"/>
      <c r="BN62" s="293"/>
      <c r="BO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72"/>
      <c r="AZ63" s="872"/>
      <c r="BA63" s="872"/>
      <c r="BB63" s="872"/>
      <c r="BC63" s="872"/>
      <c r="BD63" s="862"/>
      <c r="BE63" s="862"/>
      <c r="BF63" s="862"/>
      <c r="BG63" s="862"/>
      <c r="BH63" s="862"/>
      <c r="BI63" s="289"/>
      <c r="BJ63" s="289"/>
      <c r="BK63" s="289"/>
      <c r="BL63" s="862"/>
      <c r="BM63" s="293"/>
      <c r="BN63" s="293"/>
      <c r="BO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72"/>
      <c r="AZ64" s="872"/>
      <c r="BA64" s="872"/>
      <c r="BB64" s="872"/>
      <c r="BC64" s="872"/>
      <c r="BD64" s="862"/>
      <c r="BE64" s="862"/>
      <c r="BF64" s="862"/>
      <c r="BG64" s="862"/>
      <c r="BH64" s="862"/>
      <c r="BI64" s="289"/>
      <c r="BJ64" s="289"/>
      <c r="BK64" s="289"/>
      <c r="BL64" s="862"/>
      <c r="BM64" s="293"/>
      <c r="BN64" s="293"/>
      <c r="BO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Y65" s="872"/>
      <c r="AZ65" s="872"/>
      <c r="BA65" s="872"/>
      <c r="BB65" s="872"/>
      <c r="BC65" s="872"/>
      <c r="BD65" s="862"/>
      <c r="BE65" s="862"/>
      <c r="BF65" s="862"/>
      <c r="BG65" s="862"/>
      <c r="BH65" s="862"/>
      <c r="BI65" s="289"/>
      <c r="BJ65" s="289"/>
      <c r="BK65" s="289"/>
      <c r="BL65" s="862"/>
      <c r="BM65" s="293"/>
      <c r="BN65" s="293"/>
      <c r="BO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72"/>
      <c r="AZ66" s="872"/>
      <c r="BA66" s="872"/>
      <c r="BB66" s="872"/>
      <c r="BC66" s="872"/>
      <c r="BD66" s="862"/>
      <c r="BE66" s="862"/>
      <c r="BF66" s="862"/>
      <c r="BG66" s="862"/>
      <c r="BH66" s="862"/>
      <c r="BI66" s="289"/>
      <c r="BJ66" s="289"/>
      <c r="BK66" s="289"/>
      <c r="BL66" s="862"/>
      <c r="BM66" s="293"/>
      <c r="BN66" s="293"/>
      <c r="BO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72"/>
      <c r="AZ67" s="872"/>
      <c r="BA67" s="872"/>
      <c r="BB67" s="872"/>
      <c r="BC67" s="872"/>
      <c r="BD67" s="862"/>
      <c r="BE67" s="862"/>
      <c r="BF67" s="862"/>
      <c r="BG67" s="862"/>
      <c r="BH67" s="862"/>
      <c r="BI67" s="289"/>
      <c r="BJ67" s="289"/>
      <c r="BK67" s="289"/>
      <c r="BL67" s="862"/>
      <c r="BM67" s="293"/>
      <c r="BN67" s="293"/>
      <c r="BO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72"/>
      <c r="AZ68" s="872"/>
      <c r="BA68" s="872"/>
      <c r="BB68" s="872"/>
      <c r="BC68" s="872"/>
      <c r="BD68" s="862"/>
      <c r="BE68" s="862"/>
      <c r="BF68" s="862"/>
      <c r="BG68" s="862"/>
      <c r="BH68" s="862"/>
      <c r="BI68" s="289"/>
      <c r="BJ68" s="289"/>
      <c r="BK68" s="289"/>
      <c r="BL68" s="862"/>
      <c r="BM68" s="293"/>
      <c r="BN68" s="293"/>
      <c r="BO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72"/>
      <c r="AZ69" s="872"/>
      <c r="BA69" s="872"/>
      <c r="BB69" s="872"/>
      <c r="BC69" s="872"/>
      <c r="BD69" s="862"/>
      <c r="BE69" s="862"/>
      <c r="BF69" s="862"/>
      <c r="BG69" s="862"/>
      <c r="BH69" s="862"/>
      <c r="BI69" s="289"/>
      <c r="BJ69" s="289"/>
      <c r="BK69" s="289"/>
      <c r="BL69" s="862"/>
      <c r="BM69" s="293"/>
      <c r="BN69" s="293"/>
      <c r="BO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Y70" s="872"/>
      <c r="AZ70" s="872"/>
      <c r="BA70" s="872"/>
      <c r="BB70" s="872"/>
      <c r="BC70" s="872"/>
      <c r="BD70" s="862"/>
      <c r="BE70" s="862"/>
      <c r="BF70" s="862"/>
      <c r="BG70" s="862"/>
      <c r="BH70" s="862"/>
      <c r="BI70" s="289"/>
      <c r="BJ70" s="289"/>
      <c r="BK70" s="289"/>
      <c r="BL70" s="862"/>
      <c r="BM70" s="293"/>
      <c r="BN70" s="293"/>
      <c r="BO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Y71" s="872"/>
      <c r="AZ71" s="872"/>
      <c r="BA71" s="872"/>
      <c r="BB71" s="872"/>
      <c r="BC71" s="872"/>
      <c r="BD71" s="862"/>
      <c r="BE71" s="862"/>
      <c r="BF71" s="862"/>
      <c r="BG71" s="862"/>
      <c r="BH71" s="862"/>
      <c r="BI71" s="289"/>
      <c r="BJ71" s="289"/>
      <c r="BK71" s="289"/>
      <c r="BL71" s="862"/>
      <c r="BM71" s="293"/>
      <c r="BN71" s="293"/>
      <c r="BO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72"/>
      <c r="AZ72" s="872"/>
      <c r="BA72" s="872"/>
      <c r="BB72" s="872"/>
      <c r="BC72" s="872"/>
      <c r="BD72" s="862"/>
      <c r="BE72" s="862"/>
      <c r="BF72" s="862"/>
      <c r="BG72" s="862"/>
      <c r="BH72" s="862"/>
      <c r="BI72" s="465"/>
      <c r="BJ72" s="465"/>
      <c r="BK72" s="465"/>
      <c r="BL72" s="862"/>
      <c r="BM72" s="307"/>
      <c r="BN72" s="307"/>
      <c r="BO72" s="862"/>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72"/>
      <c r="AZ73" s="872"/>
      <c r="BA73" s="872"/>
      <c r="BB73" s="872"/>
      <c r="BC73" s="872"/>
      <c r="BD73" s="862"/>
      <c r="BE73" s="862"/>
      <c r="BF73" s="862"/>
      <c r="BG73" s="862"/>
      <c r="BH73" s="862"/>
      <c r="BI73" s="465"/>
      <c r="BJ73" s="465"/>
      <c r="BK73" s="465"/>
      <c r="BL73" s="862"/>
      <c r="BM73" s="307"/>
      <c r="BN73" s="307"/>
      <c r="BO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72"/>
      <c r="AZ74" s="872"/>
      <c r="BA74" s="872"/>
      <c r="BB74" s="872"/>
      <c r="BC74" s="872"/>
      <c r="BD74" s="862"/>
      <c r="BE74" s="862"/>
      <c r="BF74" s="862"/>
      <c r="BG74" s="862"/>
      <c r="BH74" s="862"/>
      <c r="BI74" s="465"/>
      <c r="BJ74" s="465"/>
      <c r="BK74" s="465"/>
      <c r="BL74" s="862"/>
      <c r="BM74" s="307"/>
      <c r="BN74" s="307"/>
      <c r="BO74" s="862"/>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72"/>
      <c r="AZ75" s="872"/>
      <c r="BA75" s="872"/>
      <c r="BB75" s="872"/>
      <c r="BC75" s="872"/>
      <c r="BD75" s="862"/>
      <c r="BE75" s="862"/>
      <c r="BF75" s="862"/>
      <c r="BG75" s="862"/>
      <c r="BH75" s="862"/>
      <c r="BI75" s="475"/>
      <c r="BJ75" s="475"/>
      <c r="BK75" s="475"/>
      <c r="BL75" s="862"/>
      <c r="BM75" s="162"/>
      <c r="BN75" s="162"/>
      <c r="BO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72"/>
      <c r="AZ76" s="872"/>
      <c r="BA76" s="872"/>
      <c r="BB76" s="872"/>
      <c r="BC76" s="872"/>
      <c r="BD76" s="862"/>
      <c r="BE76" s="862"/>
      <c r="BF76" s="862"/>
      <c r="BG76" s="862"/>
      <c r="BH76" s="862"/>
      <c r="BI76" s="465"/>
      <c r="BJ76" s="465"/>
      <c r="BK76" s="465"/>
      <c r="BL76" s="862"/>
      <c r="BM76" s="307"/>
      <c r="BN76" s="307"/>
      <c r="BO76" s="862"/>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Y77" s="872"/>
      <c r="AZ77" s="872"/>
      <c r="BA77" s="872"/>
      <c r="BB77" s="872"/>
      <c r="BC77" s="872"/>
      <c r="BD77" s="862"/>
      <c r="BE77" s="862"/>
      <c r="BF77" s="862"/>
      <c r="BG77" s="862"/>
      <c r="BH77" s="862"/>
      <c r="BI77" s="465"/>
      <c r="BJ77" s="465"/>
      <c r="BK77" s="465"/>
      <c r="BL77" s="862"/>
      <c r="BM77" s="307"/>
      <c r="BN77" s="307"/>
      <c r="BO77" s="862"/>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Y78" s="872"/>
      <c r="AZ78" s="872"/>
      <c r="BA78" s="872"/>
      <c r="BB78" s="872"/>
      <c r="BC78" s="872"/>
      <c r="BD78" s="862"/>
      <c r="BE78" s="862"/>
      <c r="BF78" s="862"/>
      <c r="BG78" s="862"/>
      <c r="BH78" s="862"/>
      <c r="BI78" s="465"/>
      <c r="BJ78" s="465"/>
      <c r="BK78" s="465"/>
      <c r="BL78" s="862"/>
      <c r="BM78" s="307"/>
      <c r="BN78" s="307"/>
      <c r="BO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72"/>
      <c r="AZ79" s="872"/>
      <c r="BA79" s="872"/>
      <c r="BB79" s="872"/>
      <c r="BC79" s="872"/>
      <c r="BD79" s="862"/>
      <c r="BE79" s="862"/>
      <c r="BF79" s="862"/>
      <c r="BG79" s="862"/>
      <c r="BH79" s="862"/>
      <c r="BI79" s="465"/>
      <c r="BJ79" s="465"/>
      <c r="BK79" s="465"/>
      <c r="BL79" s="862"/>
      <c r="BM79" s="307"/>
      <c r="BN79" s="307"/>
      <c r="BO79" s="862"/>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Y80" s="872"/>
      <c r="AZ80" s="872"/>
      <c r="BA80" s="872"/>
      <c r="BB80" s="872"/>
      <c r="BC80" s="872"/>
      <c r="BD80" s="862"/>
      <c r="BE80" s="862"/>
      <c r="BF80" s="862"/>
      <c r="BG80" s="862"/>
      <c r="BH80" s="862"/>
      <c r="BI80" s="465"/>
      <c r="BJ80" s="465"/>
      <c r="BK80" s="465"/>
      <c r="BL80" s="862"/>
      <c r="BM80" s="307"/>
      <c r="BN80" s="307"/>
      <c r="BO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72"/>
      <c r="AZ81" s="872"/>
      <c r="BA81" s="872"/>
      <c r="BB81" s="872"/>
      <c r="BC81" s="872"/>
      <c r="BD81" s="862"/>
      <c r="BE81" s="862"/>
      <c r="BF81" s="862"/>
      <c r="BG81" s="862"/>
      <c r="BH81" s="862"/>
      <c r="BI81" s="465"/>
      <c r="BJ81" s="465"/>
      <c r="BK81" s="465"/>
      <c r="BL81" s="862"/>
      <c r="BM81" s="307"/>
      <c r="BN81" s="307"/>
      <c r="BO81" s="862"/>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Y82" s="872"/>
      <c r="AZ82" s="872"/>
      <c r="BA82" s="872"/>
      <c r="BB82" s="872"/>
      <c r="BC82" s="872"/>
      <c r="BD82" s="862"/>
      <c r="BE82" s="862"/>
      <c r="BF82" s="862"/>
      <c r="BG82" s="862"/>
      <c r="BH82" s="862"/>
      <c r="BI82" s="465"/>
      <c r="BJ82" s="465"/>
      <c r="BK82" s="465"/>
      <c r="BL82" s="862"/>
      <c r="BM82" s="307"/>
      <c r="BN82" s="307"/>
      <c r="BO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72"/>
      <c r="AZ83" s="872"/>
      <c r="BA83" s="872"/>
      <c r="BB83" s="872"/>
      <c r="BC83" s="872"/>
      <c r="BD83" s="862"/>
      <c r="BE83" s="862"/>
      <c r="BF83" s="862"/>
      <c r="BG83" s="862"/>
      <c r="BH83" s="862"/>
      <c r="BI83" s="465"/>
      <c r="BJ83" s="465"/>
      <c r="BK83" s="465"/>
      <c r="BL83" s="862"/>
      <c r="BM83" s="307"/>
      <c r="BN83" s="307"/>
      <c r="BO83" s="862"/>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Y84" s="872"/>
      <c r="AZ84" s="872"/>
      <c r="BA84" s="872"/>
      <c r="BB84" s="872"/>
      <c r="BC84" s="872"/>
      <c r="BD84" s="862"/>
      <c r="BE84" s="862"/>
      <c r="BF84" s="862"/>
      <c r="BG84" s="862"/>
      <c r="BH84" s="862"/>
      <c r="BI84" s="465"/>
      <c r="BJ84" s="465"/>
      <c r="BK84" s="465"/>
      <c r="BL84" s="862"/>
      <c r="BM84" s="307"/>
      <c r="BN84" s="307"/>
      <c r="BO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72"/>
      <c r="AZ85" s="872"/>
      <c r="BA85" s="872"/>
      <c r="BB85" s="872"/>
      <c r="BC85" s="872"/>
      <c r="BD85" s="862"/>
      <c r="BE85" s="862"/>
      <c r="BF85" s="862"/>
      <c r="BG85" s="862"/>
      <c r="BH85" s="862"/>
      <c r="BI85" s="465"/>
      <c r="BJ85" s="465"/>
      <c r="BK85" s="465"/>
      <c r="BL85" s="862"/>
      <c r="BM85" s="307"/>
      <c r="BN85" s="307"/>
      <c r="BO85" s="862"/>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Y86" s="872"/>
      <c r="AZ86" s="872"/>
      <c r="BA86" s="872"/>
      <c r="BB86" s="872"/>
      <c r="BC86" s="872"/>
      <c r="BD86" s="862"/>
      <c r="BE86" s="862"/>
      <c r="BF86" s="862"/>
      <c r="BG86" s="862"/>
      <c r="BH86" s="862"/>
      <c r="BI86" s="465"/>
      <c r="BJ86" s="465"/>
      <c r="BK86" s="465"/>
      <c r="BL86" s="862"/>
      <c r="BM86" s="307"/>
      <c r="BN86" s="307"/>
      <c r="BO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72"/>
      <c r="AZ87" s="872"/>
      <c r="BA87" s="872"/>
      <c r="BB87" s="872"/>
      <c r="BC87" s="872"/>
      <c r="BD87" s="862"/>
      <c r="BE87" s="862"/>
      <c r="BF87" s="862"/>
      <c r="BG87" s="862"/>
      <c r="BH87" s="862"/>
      <c r="BI87" s="475"/>
      <c r="BJ87" s="475"/>
      <c r="BK87" s="475"/>
      <c r="BL87" s="862"/>
      <c r="BM87" s="162"/>
      <c r="BN87" s="162"/>
      <c r="BO87" s="862"/>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Y88" s="872"/>
      <c r="AZ88" s="872"/>
      <c r="BA88" s="872"/>
      <c r="BB88" s="872"/>
      <c r="BC88" s="872"/>
      <c r="BD88" s="862"/>
      <c r="BE88" s="862"/>
      <c r="BF88" s="862"/>
      <c r="BG88" s="862"/>
      <c r="BH88" s="862"/>
      <c r="BI88" s="289"/>
      <c r="BJ88" s="289"/>
      <c r="BK88" s="289"/>
      <c r="BL88" s="862"/>
      <c r="BM88" s="293"/>
      <c r="BN88" s="293"/>
      <c r="BO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72"/>
      <c r="AZ89" s="872"/>
      <c r="BA89" s="872"/>
      <c r="BB89" s="872"/>
      <c r="BC89" s="872"/>
      <c r="BD89" s="862"/>
      <c r="BE89" s="862"/>
      <c r="BF89" s="862"/>
      <c r="BG89" s="862"/>
      <c r="BH89" s="862"/>
      <c r="BI89" s="289"/>
      <c r="BJ89" s="289"/>
      <c r="BK89" s="289"/>
      <c r="BL89" s="862"/>
      <c r="BM89" s="293"/>
      <c r="BN89" s="293"/>
      <c r="BO89" s="862"/>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Y90" s="872"/>
      <c r="AZ90" s="872"/>
      <c r="BA90" s="872"/>
      <c r="BB90" s="872"/>
      <c r="BC90" s="872"/>
      <c r="BD90" s="862"/>
      <c r="BE90" s="862"/>
      <c r="BF90" s="862"/>
      <c r="BG90" s="862"/>
      <c r="BH90" s="862"/>
      <c r="BI90" s="289"/>
      <c r="BJ90" s="289"/>
      <c r="BK90" s="289"/>
      <c r="BL90" s="862"/>
      <c r="BM90" s="293"/>
      <c r="BN90" s="293"/>
      <c r="BO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72"/>
      <c r="AZ91" s="872"/>
      <c r="BA91" s="872"/>
      <c r="BB91" s="872"/>
      <c r="BC91" s="872"/>
      <c r="BD91" s="862"/>
      <c r="BE91" s="862"/>
      <c r="BF91" s="862"/>
      <c r="BG91" s="862"/>
      <c r="BH91" s="862"/>
      <c r="BI91" s="289"/>
      <c r="BJ91" s="289"/>
      <c r="BK91" s="289"/>
      <c r="BL91" s="862"/>
      <c r="BM91" s="293"/>
      <c r="BN91" s="293"/>
      <c r="BO91" s="862"/>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Y92" s="872"/>
      <c r="AZ92" s="872"/>
      <c r="BA92" s="872"/>
      <c r="BB92" s="872"/>
      <c r="BC92" s="872"/>
      <c r="BD92" s="862"/>
      <c r="BE92" s="862"/>
      <c r="BF92" s="862"/>
      <c r="BG92" s="862"/>
      <c r="BH92" s="862"/>
      <c r="BI92" s="289"/>
      <c r="BJ92" s="289"/>
      <c r="BK92" s="289"/>
      <c r="BL92" s="862"/>
      <c r="BM92" s="293"/>
      <c r="BN92" s="293"/>
      <c r="BO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72"/>
      <c r="AZ93" s="872"/>
      <c r="BA93" s="872"/>
      <c r="BB93" s="872"/>
      <c r="BC93" s="872"/>
      <c r="BD93" s="862"/>
      <c r="BE93" s="862"/>
      <c r="BF93" s="862"/>
      <c r="BG93" s="862"/>
      <c r="BH93" s="862"/>
      <c r="BI93" s="289"/>
      <c r="BJ93" s="289"/>
      <c r="BK93" s="289"/>
      <c r="BL93" s="862"/>
      <c r="BM93" s="293"/>
      <c r="BN93" s="293"/>
      <c r="BO93" s="862"/>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Y94" s="872"/>
      <c r="AZ94" s="872"/>
      <c r="BA94" s="872"/>
      <c r="BB94" s="872"/>
      <c r="BC94" s="872"/>
      <c r="BD94" s="862"/>
      <c r="BE94" s="862"/>
      <c r="BF94" s="862"/>
      <c r="BG94" s="862"/>
      <c r="BH94" s="862"/>
      <c r="BI94" s="289"/>
      <c r="BJ94" s="289"/>
      <c r="BK94" s="289"/>
      <c r="BL94" s="862"/>
      <c r="BM94" s="293"/>
      <c r="BN94" s="293"/>
      <c r="BO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72"/>
      <c r="AZ95" s="872"/>
      <c r="BA95" s="872"/>
      <c r="BB95" s="872"/>
      <c r="BC95" s="872"/>
      <c r="BD95" s="862"/>
      <c r="BE95" s="862"/>
      <c r="BF95" s="862"/>
      <c r="BG95" s="862"/>
      <c r="BH95" s="862"/>
      <c r="BI95" s="289"/>
      <c r="BJ95" s="289"/>
      <c r="BK95" s="289"/>
      <c r="BL95" s="862"/>
      <c r="BM95" s="293"/>
      <c r="BN95" s="293"/>
      <c r="BO95" s="862"/>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Y96" s="872"/>
      <c r="AZ96" s="872"/>
      <c r="BA96" s="872"/>
      <c r="BB96" s="872"/>
      <c r="BC96" s="872"/>
      <c r="BD96" s="862"/>
      <c r="BE96" s="862"/>
      <c r="BF96" s="862"/>
      <c r="BG96" s="862"/>
      <c r="BH96" s="862"/>
      <c r="BI96" s="289"/>
      <c r="BJ96" s="289"/>
      <c r="BK96" s="289"/>
      <c r="BL96" s="862"/>
      <c r="BM96" s="293"/>
      <c r="BN96" s="293"/>
      <c r="BO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72"/>
      <c r="AZ97" s="872"/>
      <c r="BA97" s="872"/>
      <c r="BB97" s="872"/>
      <c r="BC97" s="872"/>
      <c r="BD97" s="862"/>
      <c r="BE97" s="862"/>
      <c r="BF97" s="862"/>
      <c r="BG97" s="862"/>
      <c r="BH97" s="862"/>
      <c r="BI97" s="289"/>
      <c r="BJ97" s="289"/>
      <c r="BK97" s="289"/>
      <c r="BL97" s="862"/>
      <c r="BM97" s="293"/>
      <c r="BN97" s="293"/>
      <c r="BO97" s="862"/>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Y98" s="872"/>
      <c r="AZ98" s="872"/>
      <c r="BA98" s="872"/>
      <c r="BB98" s="872"/>
      <c r="BC98" s="872"/>
      <c r="BD98" s="862"/>
      <c r="BE98" s="862"/>
      <c r="BF98" s="862"/>
      <c r="BG98" s="862"/>
      <c r="BH98" s="862"/>
      <c r="BI98" s="289"/>
      <c r="BJ98" s="289"/>
      <c r="BK98" s="289"/>
      <c r="BL98" s="862"/>
      <c r="BM98" s="274"/>
      <c r="BN98" s="274"/>
      <c r="BO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72"/>
      <c r="AZ99" s="872"/>
      <c r="BA99" s="872"/>
      <c r="BB99" s="872"/>
      <c r="BC99" s="872"/>
      <c r="BD99" s="862"/>
      <c r="BE99" s="862"/>
      <c r="BF99" s="862"/>
      <c r="BG99" s="862"/>
      <c r="BH99" s="862"/>
      <c r="BI99" s="289"/>
      <c r="BJ99" s="289"/>
      <c r="BK99" s="289"/>
      <c r="BL99" s="862"/>
      <c r="BM99" s="274"/>
      <c r="BN99" s="274"/>
      <c r="BO99" s="862"/>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Y100" s="872"/>
      <c r="AZ100" s="872"/>
      <c r="BA100" s="872"/>
      <c r="BB100" s="872"/>
      <c r="BC100" s="872"/>
      <c r="BD100" s="862"/>
      <c r="BE100" s="862"/>
      <c r="BF100" s="862"/>
      <c r="BG100" s="862"/>
      <c r="BH100" s="862"/>
      <c r="BI100" s="289"/>
      <c r="BJ100" s="289"/>
      <c r="BK100" s="289"/>
      <c r="BL100" s="862"/>
      <c r="BM100" s="378"/>
      <c r="BN100" s="378"/>
      <c r="BO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72"/>
      <c r="AZ101" s="872"/>
      <c r="BA101" s="872"/>
      <c r="BB101" s="872"/>
      <c r="BC101" s="872"/>
      <c r="BD101" s="862"/>
      <c r="BE101" s="862"/>
      <c r="BF101" s="862"/>
      <c r="BG101" s="862"/>
      <c r="BH101" s="862"/>
      <c r="BI101" s="289"/>
      <c r="BJ101" s="289"/>
      <c r="BK101" s="289"/>
      <c r="BL101" s="862"/>
      <c r="BM101" s="378"/>
      <c r="BN101" s="378"/>
      <c r="BO101" s="862"/>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Y102" s="872"/>
      <c r="AZ102" s="872"/>
      <c r="BA102" s="872"/>
      <c r="BB102" s="872"/>
      <c r="BC102" s="872"/>
      <c r="BD102" s="862"/>
      <c r="BE102" s="862"/>
      <c r="BF102" s="862"/>
      <c r="BG102" s="862"/>
      <c r="BH102" s="862"/>
      <c r="BI102" s="289"/>
      <c r="BJ102" s="289"/>
      <c r="BK102" s="289"/>
      <c r="BL102" s="862"/>
      <c r="BM102" s="378"/>
      <c r="BN102" s="378"/>
      <c r="BO102" s="862"/>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72"/>
      <c r="AZ103" s="872"/>
      <c r="BA103" s="872"/>
      <c r="BB103" s="872"/>
      <c r="BC103" s="872"/>
      <c r="BD103" s="862"/>
      <c r="BE103" s="862"/>
      <c r="BF103" s="862"/>
      <c r="BG103" s="862"/>
      <c r="BH103" s="862"/>
      <c r="BI103" s="289"/>
      <c r="BJ103" s="289"/>
      <c r="BK103" s="289"/>
      <c r="BL103" s="862"/>
      <c r="BM103" s="378"/>
      <c r="BN103" s="378"/>
      <c r="BO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72"/>
      <c r="AZ104" s="872"/>
      <c r="BA104" s="872"/>
      <c r="BB104" s="872"/>
      <c r="BC104" s="872"/>
      <c r="BD104" s="862"/>
      <c r="BE104" s="862"/>
      <c r="BF104" s="862"/>
      <c r="BG104" s="862"/>
      <c r="BH104" s="862"/>
      <c r="BI104" s="289"/>
      <c r="BJ104" s="289"/>
      <c r="BK104" s="289"/>
      <c r="BL104" s="862"/>
      <c r="BM104" s="293"/>
      <c r="BN104" s="293"/>
      <c r="BO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Y105" s="872"/>
      <c r="AZ105" s="872"/>
      <c r="BA105" s="872"/>
      <c r="BB105" s="872"/>
      <c r="BC105" s="872"/>
      <c r="BD105" s="862"/>
      <c r="BE105" s="862"/>
      <c r="BF105" s="862"/>
      <c r="BG105" s="862"/>
      <c r="BH105" s="862"/>
      <c r="BI105" s="289"/>
      <c r="BJ105" s="289"/>
      <c r="BK105" s="289"/>
      <c r="BL105" s="862"/>
      <c r="BM105" s="293"/>
      <c r="BN105" s="293"/>
      <c r="BO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72"/>
      <c r="AZ106" s="872"/>
      <c r="BA106" s="872"/>
      <c r="BB106" s="872"/>
      <c r="BC106" s="872"/>
      <c r="BD106" s="862"/>
      <c r="BE106" s="862"/>
      <c r="BF106" s="862"/>
      <c r="BG106" s="862"/>
      <c r="BH106" s="862"/>
      <c r="BI106" s="289"/>
      <c r="BJ106" s="289"/>
      <c r="BK106" s="289"/>
      <c r="BL106" s="862"/>
      <c r="BM106" s="293"/>
      <c r="BN106" s="293"/>
      <c r="BO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866"/>
      <c r="C107" s="308"/>
      <c r="D107" s="269"/>
      <c r="E107" s="272"/>
      <c r="F107" s="289"/>
      <c r="G107" s="289"/>
      <c r="H107" s="274"/>
      <c r="I107" s="362"/>
      <c r="J107" s="290"/>
      <c r="K107" s="288"/>
      <c r="L107" s="363"/>
      <c r="M107" s="29" t="n">
        <f aca="false">M21</f>
        <v>19</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72"/>
      <c r="AZ107" s="872"/>
      <c r="BA107" s="872"/>
      <c r="BB107" s="872"/>
      <c r="BC107" s="872"/>
      <c r="BD107" s="862"/>
      <c r="BE107" s="862"/>
      <c r="BF107" s="862"/>
      <c r="BG107" s="862"/>
      <c r="BH107" s="862"/>
      <c r="BI107" s="289"/>
      <c r="BJ107" s="289"/>
      <c r="BK107" s="289"/>
      <c r="BL107" s="862"/>
      <c r="BM107" s="293"/>
      <c r="BN107" s="293"/>
      <c r="BO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September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72"/>
      <c r="AZ108" s="872"/>
      <c r="BA108" s="872"/>
      <c r="BB108" s="872"/>
      <c r="BC108" s="872"/>
      <c r="BD108" s="862"/>
      <c r="BE108" s="862"/>
      <c r="BF108" s="862"/>
      <c r="BG108" s="862"/>
      <c r="BH108" s="862"/>
      <c r="BI108" s="289"/>
      <c r="BJ108" s="289"/>
      <c r="BK108" s="289"/>
      <c r="BL108" s="862"/>
      <c r="BM108" s="274"/>
      <c r="BN108" s="274"/>
      <c r="BO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8</v>
      </c>
      <c r="N109" s="37" t="n">
        <f aca="false">N23</f>
        <v>9</v>
      </c>
      <c r="O109" s="37" t="n">
        <f aca="false">O23</f>
        <v>10</v>
      </c>
      <c r="P109" s="37" t="n">
        <f aca="false">P23</f>
        <v>11</v>
      </c>
      <c r="Q109" s="37" t="n">
        <f aca="false">Q23</f>
        <v>12</v>
      </c>
      <c r="R109" s="37" t="n">
        <f aca="false">R23</f>
        <v>13</v>
      </c>
      <c r="S109" s="37" t="n">
        <f aca="false">S23</f>
        <v>14</v>
      </c>
      <c r="T109" s="0"/>
      <c r="U109" s="37" t="n">
        <f aca="false">U23</f>
        <v>15</v>
      </c>
      <c r="V109" s="37" t="n">
        <f aca="false">V23</f>
        <v>16</v>
      </c>
      <c r="W109" s="37" t="n">
        <f aca="false">W23</f>
        <v>17</v>
      </c>
      <c r="X109" s="37" t="n">
        <f aca="false">X23</f>
        <v>18</v>
      </c>
      <c r="Y109" s="37" t="n">
        <f aca="false">Y23</f>
        <v>19</v>
      </c>
      <c r="Z109" s="37" t="n">
        <f aca="false">Z23</f>
        <v>20</v>
      </c>
      <c r="AA109" s="37" t="n">
        <f aca="false">AA23</f>
        <v>21</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72"/>
      <c r="AZ109" s="872"/>
      <c r="BA109" s="872"/>
      <c r="BB109" s="872"/>
      <c r="BC109" s="872"/>
      <c r="BD109" s="862"/>
      <c r="BE109" s="862"/>
      <c r="BF109" s="862"/>
      <c r="BG109" s="862"/>
      <c r="BH109" s="862"/>
      <c r="BI109" s="289"/>
      <c r="BJ109" s="289"/>
      <c r="BK109" s="289"/>
      <c r="BL109" s="862"/>
      <c r="BM109" s="274"/>
      <c r="BN109" s="274"/>
      <c r="BO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72"/>
      <c r="AZ110" s="872"/>
      <c r="BA110" s="872"/>
      <c r="BB110" s="872"/>
      <c r="BC110" s="872"/>
      <c r="BD110" s="862"/>
      <c r="BE110" s="862"/>
      <c r="BF110" s="862"/>
      <c r="BG110" s="862"/>
      <c r="BH110" s="862"/>
      <c r="BI110" s="289"/>
      <c r="BJ110" s="289"/>
      <c r="BK110" s="289"/>
      <c r="BL110" s="862"/>
      <c r="BM110" s="378"/>
      <c r="BN110" s="378"/>
      <c r="BO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C111" s="437"/>
      <c r="AD111" s="437"/>
      <c r="AE111" s="437"/>
      <c r="AF111" s="437"/>
      <c r="AG111" s="437"/>
      <c r="AH111" s="437"/>
      <c r="AI111" s="437"/>
      <c r="AJ111" s="437"/>
      <c r="AK111" s="430"/>
      <c r="AL111" s="437"/>
      <c r="AM111" s="430"/>
      <c r="AN111" s="437"/>
      <c r="AY111" s="872"/>
      <c r="AZ111" s="872"/>
      <c r="BA111" s="872"/>
      <c r="BB111" s="872"/>
      <c r="BC111" s="872"/>
      <c r="BD111" s="862"/>
      <c r="BE111" s="862"/>
      <c r="BF111" s="862"/>
      <c r="BG111" s="862"/>
      <c r="BH111" s="862"/>
      <c r="BI111" s="289"/>
      <c r="BJ111" s="289"/>
      <c r="BK111" s="289"/>
      <c r="BL111" s="862"/>
      <c r="BM111" s="378"/>
      <c r="BN111" s="378"/>
      <c r="BO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72"/>
      <c r="AZ112" s="872"/>
      <c r="BA112" s="872"/>
      <c r="BB112" s="872"/>
      <c r="BC112" s="872"/>
      <c r="BD112" s="862"/>
      <c r="BE112" s="862"/>
      <c r="BF112" s="862"/>
      <c r="BG112" s="862"/>
      <c r="BH112" s="862"/>
      <c r="BI112" s="475"/>
      <c r="BJ112" s="475"/>
      <c r="BK112" s="475"/>
      <c r="BL112" s="162"/>
      <c r="BM112" s="162"/>
      <c r="BN112" s="162"/>
      <c r="BO112" s="862"/>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72"/>
      <c r="AZ113" s="872"/>
      <c r="BA113" s="872"/>
      <c r="BB113" s="872"/>
      <c r="BC113" s="872"/>
      <c r="BD113" s="862"/>
      <c r="BE113" s="862"/>
      <c r="BF113" s="862"/>
      <c r="BG113" s="862"/>
      <c r="BH113" s="862"/>
      <c r="BI113" s="465"/>
      <c r="BJ113" s="465"/>
      <c r="BK113" s="465"/>
      <c r="BL113" s="307"/>
      <c r="BM113" s="307"/>
      <c r="BN113" s="307"/>
      <c r="BO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72"/>
      <c r="AZ114" s="872"/>
      <c r="BA114" s="872"/>
      <c r="BB114" s="872"/>
      <c r="BC114" s="872"/>
      <c r="BD114" s="862"/>
      <c r="BE114" s="862"/>
      <c r="BF114" s="862"/>
      <c r="BG114" s="862"/>
      <c r="BH114" s="862"/>
      <c r="BI114" s="465"/>
      <c r="BJ114" s="465"/>
      <c r="BK114" s="307"/>
      <c r="BL114" s="307"/>
      <c r="BM114" s="307"/>
      <c r="BN114" s="307"/>
      <c r="BO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Y115" s="872"/>
      <c r="AZ115" s="872"/>
      <c r="BA115" s="872"/>
      <c r="BB115" s="872"/>
      <c r="BC115" s="872"/>
      <c r="BD115" s="862"/>
      <c r="BE115" s="862"/>
      <c r="BF115" s="862"/>
      <c r="BG115" s="862"/>
      <c r="BH115" s="862"/>
      <c r="BI115" s="465"/>
      <c r="BJ115" s="465"/>
      <c r="BK115" s="307"/>
      <c r="BL115" s="307"/>
      <c r="BM115" s="307"/>
      <c r="BN115" s="307"/>
      <c r="BO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Y116" s="872"/>
      <c r="AZ116" s="872"/>
      <c r="BA116" s="872"/>
      <c r="BB116" s="872"/>
      <c r="BC116" s="872"/>
      <c r="BD116" s="862"/>
      <c r="BE116" s="862"/>
      <c r="BF116" s="862"/>
      <c r="BG116" s="862"/>
      <c r="BH116" s="862"/>
      <c r="BI116" s="307"/>
      <c r="BJ116" s="307"/>
      <c r="BK116" s="307"/>
      <c r="BL116" s="307"/>
      <c r="BM116" s="307"/>
      <c r="BN116" s="307"/>
      <c r="BO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Y117" s="872"/>
      <c r="AZ117" s="872"/>
      <c r="BA117" s="872"/>
      <c r="BB117" s="872"/>
      <c r="BC117" s="872"/>
      <c r="BD117" s="862"/>
      <c r="BE117" s="862"/>
      <c r="BF117" s="862"/>
      <c r="BG117" s="862"/>
      <c r="BH117" s="862"/>
      <c r="BI117" s="268"/>
      <c r="BJ117" s="268"/>
      <c r="BK117" s="268"/>
      <c r="BL117" s="162"/>
      <c r="BM117" s="266"/>
      <c r="BN117" s="266"/>
      <c r="BO117" s="862"/>
      <c r="DN117" s="265"/>
    </row>
    <row r="118" customFormat="false" ht="10.1" hidden="false" customHeight="true" outlineLevel="0" collapsed="false">
      <c r="A118" s="223"/>
      <c r="B118" s="480"/>
      <c r="C118" s="396"/>
      <c r="D118" s="397"/>
      <c r="E118" s="398"/>
      <c r="H118" s="172"/>
      <c r="I118" s="174"/>
      <c r="J118" s="175"/>
      <c r="T118" s="165"/>
      <c r="AA118" s="173"/>
      <c r="AC118" s="470"/>
      <c r="AD118" s="466"/>
      <c r="AE118" s="865"/>
      <c r="AF118" s="865"/>
      <c r="AG118" s="865"/>
      <c r="AH118" s="865"/>
      <c r="AI118" s="865"/>
      <c r="AJ118" s="865"/>
      <c r="AK118" s="865"/>
      <c r="AL118" s="865"/>
      <c r="AM118" s="865"/>
      <c r="AN118" s="865"/>
      <c r="AY118" s="872"/>
      <c r="AZ118" s="872"/>
      <c r="BA118" s="872"/>
      <c r="BB118" s="872"/>
      <c r="BC118" s="872"/>
      <c r="BD118" s="862"/>
      <c r="BE118" s="862"/>
      <c r="BF118" s="862"/>
      <c r="BG118" s="862"/>
      <c r="BH118" s="862"/>
      <c r="BI118" s="266"/>
      <c r="BJ118" s="266"/>
      <c r="BK118" s="266"/>
      <c r="BL118" s="162"/>
      <c r="BM118" s="266"/>
      <c r="BN118" s="266"/>
      <c r="BO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Y119" s="872"/>
      <c r="AZ119" s="872"/>
      <c r="BA119" s="872"/>
      <c r="BB119" s="872"/>
      <c r="BC119" s="872"/>
      <c r="BD119" s="862"/>
      <c r="BE119" s="862"/>
      <c r="BF119" s="862"/>
      <c r="BG119" s="862"/>
      <c r="BH119" s="862"/>
      <c r="BI119" s="293"/>
      <c r="BJ119" s="293"/>
      <c r="BK119" s="293"/>
      <c r="BL119" s="162"/>
      <c r="BM119" s="293"/>
      <c r="BN119" s="293"/>
      <c r="BO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Y120" s="872"/>
      <c r="AZ120" s="872"/>
      <c r="BA120" s="872"/>
      <c r="BB120" s="872"/>
      <c r="BC120" s="872"/>
      <c r="BD120" s="862"/>
      <c r="BE120" s="862"/>
      <c r="BF120" s="862"/>
      <c r="BG120" s="862"/>
      <c r="BH120" s="862"/>
      <c r="BI120" s="293"/>
      <c r="BJ120" s="293"/>
      <c r="BK120" s="293"/>
      <c r="BL120" s="162"/>
      <c r="BM120" s="293"/>
      <c r="BN120" s="293"/>
      <c r="BO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Y121" s="872"/>
      <c r="AZ121" s="872"/>
      <c r="BA121" s="872"/>
      <c r="BB121" s="872"/>
      <c r="BC121" s="872"/>
      <c r="BD121" s="862"/>
      <c r="BE121" s="862"/>
      <c r="BF121" s="862"/>
      <c r="BG121" s="862"/>
      <c r="BH121" s="862"/>
      <c r="BI121" s="69"/>
      <c r="BJ121" s="69"/>
      <c r="BK121" s="69"/>
      <c r="BL121" s="69"/>
      <c r="BM121" s="69"/>
      <c r="BN121" s="69"/>
      <c r="BO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Y122" s="872"/>
      <c r="AZ122" s="872"/>
      <c r="BA122" s="872"/>
      <c r="BB122" s="872"/>
      <c r="BC122" s="872"/>
      <c r="BD122" s="862"/>
      <c r="BE122" s="862"/>
      <c r="BF122" s="862"/>
      <c r="BG122" s="862"/>
      <c r="BH122" s="862"/>
      <c r="BI122" s="61"/>
      <c r="BJ122" s="61"/>
      <c r="BK122" s="61"/>
      <c r="BL122" s="69"/>
      <c r="BM122" s="61"/>
      <c r="BN122" s="61"/>
      <c r="BO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Y123" s="872"/>
      <c r="AZ123" s="872"/>
      <c r="BA123" s="872"/>
      <c r="BB123" s="872"/>
      <c r="BC123" s="872"/>
      <c r="BD123" s="862"/>
      <c r="BE123" s="862"/>
      <c r="BF123" s="862"/>
      <c r="BG123" s="862"/>
      <c r="BH123" s="862"/>
      <c r="BI123" s="61"/>
      <c r="BJ123" s="61"/>
      <c r="BK123" s="61"/>
      <c r="BL123" s="69"/>
      <c r="BM123" s="61"/>
      <c r="BN123" s="61"/>
      <c r="BO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Y124" s="872"/>
      <c r="AZ124" s="872"/>
      <c r="BA124" s="872"/>
      <c r="BB124" s="872"/>
      <c r="BC124" s="872"/>
      <c r="BD124" s="862"/>
      <c r="BE124" s="862"/>
      <c r="BF124" s="862"/>
      <c r="BG124" s="862"/>
      <c r="BH124" s="862"/>
      <c r="BI124" s="61"/>
      <c r="BJ124" s="61"/>
      <c r="BK124" s="61"/>
      <c r="BL124" s="69"/>
      <c r="BM124" s="61"/>
      <c r="BN124" s="61"/>
      <c r="BO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AY125" s="872"/>
      <c r="AZ125" s="872"/>
      <c r="BA125" s="872"/>
      <c r="BB125" s="872"/>
      <c r="BC125" s="872"/>
      <c r="BD125" s="862"/>
      <c r="BE125" s="862"/>
      <c r="BF125" s="862"/>
      <c r="BG125" s="862"/>
      <c r="BH125" s="862"/>
      <c r="BI125" s="61"/>
      <c r="BJ125" s="61"/>
      <c r="BK125" s="61"/>
      <c r="BL125" s="69"/>
      <c r="BM125" s="61"/>
      <c r="BN125" s="61"/>
      <c r="BO125" s="862"/>
      <c r="DN125" s="61"/>
      <c r="EE125" s="163"/>
    </row>
    <row r="126" customFormat="false" ht="10.1" hidden="false" customHeight="true" outlineLevel="0" collapsed="false">
      <c r="A126" s="870"/>
      <c r="B126" s="870"/>
      <c r="C126" s="287"/>
      <c r="D126" s="417"/>
      <c r="E126" s="267"/>
      <c r="H126" s="172"/>
      <c r="I126" s="174"/>
      <c r="J126" s="175"/>
      <c r="T126" s="360"/>
      <c r="AA126" s="173"/>
      <c r="AB126" s="378"/>
      <c r="AC126" s="437"/>
      <c r="AD126" s="437"/>
      <c r="AE126" s="865"/>
      <c r="AF126" s="865"/>
      <c r="AG126" s="865"/>
      <c r="AH126" s="865"/>
      <c r="AI126" s="865"/>
      <c r="AJ126" s="865"/>
      <c r="AK126" s="865"/>
      <c r="AL126" s="865"/>
      <c r="AM126" s="865"/>
      <c r="AN126" s="865"/>
      <c r="AY126" s="872"/>
      <c r="AZ126" s="872"/>
      <c r="BA126" s="872"/>
      <c r="BB126" s="872"/>
      <c r="BC126" s="872"/>
      <c r="BD126" s="862"/>
      <c r="BE126" s="862"/>
      <c r="BF126" s="862"/>
      <c r="BG126" s="862"/>
      <c r="BH126" s="862"/>
      <c r="BI126" s="61"/>
      <c r="BJ126" s="61"/>
      <c r="BK126" s="61"/>
      <c r="BL126" s="69"/>
      <c r="BM126" s="61"/>
      <c r="BN126" s="61"/>
      <c r="BO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865"/>
      <c r="AF127" s="865"/>
      <c r="AG127" s="865"/>
      <c r="AH127" s="865"/>
      <c r="AI127" s="865"/>
      <c r="AJ127" s="865"/>
      <c r="AK127" s="865"/>
      <c r="AL127" s="865"/>
      <c r="AM127" s="865"/>
      <c r="AN127" s="865"/>
      <c r="AY127" s="872"/>
      <c r="AZ127" s="872"/>
      <c r="BA127" s="872"/>
      <c r="BB127" s="872"/>
      <c r="BC127" s="872"/>
      <c r="BD127" s="862"/>
      <c r="BE127" s="862"/>
      <c r="BF127" s="862"/>
      <c r="BG127" s="862"/>
      <c r="BH127" s="862"/>
      <c r="BI127" s="61"/>
      <c r="BJ127" s="61"/>
      <c r="BK127" s="61"/>
      <c r="BL127" s="69"/>
      <c r="BM127" s="61"/>
      <c r="BN127" s="61"/>
      <c r="BO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M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I38:BK38 BI41:BK41 M70:S70 BI80:BK80 M62:S62 BI72:BK72 M65:S65 BI75:BK75 M77:S77 BI87:BK87 M102:AA102 T103:T105">
    <cfRule type="cellIs" priority="11" operator="equal" aboveAverage="0" equalAverage="0" bottom="0" percent="0" rank="0" text="" dxfId="8">
      <formula>1</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2" operator="greaterThan" aboveAverage="0" equalAverage="0" bottom="0" percent="0" rank="0" text="" dxfId="3">
      <formula>0</formula>
    </cfRule>
    <cfRule type="cellIs" priority="13" operator="between" aboveAverage="0" equalAverage="0" bottom="0" percent="0" rank="0" text="" dxfId="4">
      <formula>"A"</formula>
      <formula>"Z"</formula>
    </cfRule>
    <cfRule type="cellIs" priority="14"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5" operator="greaterThan" aboveAverage="0" equalAverage="0" bottom="0" percent="0" rank="0" text="" dxfId="6">
      <formula>0</formula>
    </cfRule>
    <cfRule type="cellIs" priority="16" operator="between" aboveAverage="0" equalAverage="0" bottom="0" percent="0" rank="0" text="" dxfId="7">
      <formula>"A"</formula>
      <formula>"Z"</formula>
    </cfRule>
    <cfRule type="cellIs" priority="17" operator="equal" aboveAverage="0" equalAverage="0" bottom="0" percent="0" rank="0" text="" dxfId="8">
      <formula>0</formula>
    </cfRule>
  </conditionalFormatting>
  <conditionalFormatting sqref="M110:S110 U110:AA110">
    <cfRule type="expression" priority="18" aboveAverage="0" equalAverage="0" bottom="0" percent="0" rank="0" text="" dxfId="5">
      <formula>'January 1'!M115&lt;'Master Pay Period 1'!M115</formula>
    </cfRule>
    <cfRule type="expression" priority="19"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0" aboveAverage="0" equalAverage="0" bottom="0" percent="0" rank="0" text="" dxfId="0">
      <formula>(OR(S37="H",S37="V",S37="S"))</formula>
    </cfRule>
    <cfRule type="expression" priority="21" aboveAverage="0" equalAverage="0" bottom="0" percent="0" rank="0" text="" dxfId="1">
      <formula>S37&gt;0</formula>
    </cfRule>
  </conditionalFormatting>
  <conditionalFormatting sqref="T25">
    <cfRule type="cellIs" priority="22" operator="equal" aboveAverage="0" equalAverage="0" bottom="0" percent="0" rank="0" text="" dxfId="21">
      <formula>1</formula>
    </cfRule>
  </conditionalFormatting>
  <conditionalFormatting sqref="T106">
    <cfRule type="cellIs" priority="23" operator="equal" aboveAverage="0" equalAverage="0" bottom="0" percent="0" rank="0" text="" dxfId="8">
      <formula>1</formula>
    </cfRule>
    <cfRule type="expression" priority="24"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5" aboveAverage="0" equalAverage="0" bottom="0" percent="0" rank="0" text="" dxfId="9">
      <formula>(OR(AA116="V",AA116="H",AA116="S"))</formula>
    </cfRule>
    <cfRule type="expression" priority="26" aboveAverage="0" equalAverage="0" bottom="0" percent="0" rank="0" text="" dxfId="10">
      <formula>AA116&gt;0</formula>
    </cfRule>
  </conditionalFormatting>
  <conditionalFormatting sqref="U28:AA28 U31:AA31 U70:AA70 U62:AA62 U65:AA65 U77:AA77 BI112:BK112 AB107:AB111 AC38:AD38 AC80:AD80 AC75:AD75 AC112:AD112">
    <cfRule type="cellIs" priority="27" operator="equal" aboveAverage="0" equalAverage="0" bottom="0" percent="0" rank="0" text="" dxfId="26">
      <formula>1</formula>
    </cfRule>
  </conditionalFormatting>
  <conditionalFormatting sqref="U105">
    <cfRule type="expression" priority="28" aboveAverage="0" equalAverage="0" bottom="0" percent="0" rank="0" text="" dxfId="9">
      <formula>(OR(U116="V",U116="H",U116="S"))</formula>
    </cfRule>
    <cfRule type="expression" priority="29" aboveAverage="0" equalAverage="0" bottom="0" percent="0" rank="0" text="" dxfId="10">
      <formula>U116&gt;0</formula>
    </cfRule>
  </conditionalFormatting>
  <conditionalFormatting sqref="AC36:AD36 BI36:BK36 BI39:BK39">
    <cfRule type="expression" priority="30" aboveAverage="0" equalAverage="0" bottom="0" percent="0" rank="0" text="" dxfId="5">
      <formula>AN37=1</formula>
    </cfRule>
    <cfRule type="expression" priority="31" aboveAverage="0" equalAverage="0" bottom="0" percent="0" rank="0" text="" dxfId="6">
      <formula>AN37=1</formula>
    </cfRule>
  </conditionalFormatting>
  <conditionalFormatting sqref="AC40:AD40 BI37:BK37 BI40:BK40">
    <cfRule type="cellIs" priority="32" operator="equal" aboveAverage="0" equalAverage="0" bottom="0" percent="0" rank="0" text="" dxfId="60">
      <formula>1</formula>
    </cfRule>
    <cfRule type="cellIs" priority="33" operator="equal" aboveAverage="0" equalAverage="0" bottom="0" percent="0" rank="0" text="" dxfId="61">
      <formula>"V"</formula>
    </cfRule>
    <cfRule type="cellIs" priority="34" operator="equal" aboveAverage="0" equalAverage="0" bottom="0" percent="0" rank="0" text="" dxfId="62">
      <formula>"H"</formula>
    </cfRule>
  </conditionalFormatting>
  <conditionalFormatting sqref="AC42 BI42">
    <cfRule type="expression" priority="35" aboveAverage="0" equalAverage="0" bottom="0" percent="0" rank="0" text="" dxfId="7">
      <formula>N43=1</formula>
    </cfRule>
  </conditionalFormatting>
  <conditionalFormatting sqref="AC44 BI44:BJ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BI89:BK89 BI91:BK91 BI95:BK95 BI97:BK97 BI99:BK99 BI101:BK101 BI103:BK103 BI107:BK107 BI109:BK109 BI111:BK111 BI93:BK93 BI105:BK105 BI114:BK114 BI116:BK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BJ42:BK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BK44">
    <cfRule type="expression" priority="56" aboveAverage="0" equalAverage="0" bottom="0" percent="0" rank="0" text="" dxfId="28">
      <formula>M45=1</formula>
    </cfRule>
  </conditionalFormatting>
  <conditionalFormatting sqref="AD71 BI47:BJ47 BJ49 BI51 BI55 BI59:BJ59 BJ61 BI63:BJ63 BI67:BJ67 BI71:BJ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conditionalFormatting sqref="BI43:BK43 BI45:BJ45 BK47 BI49 BK49 BJ51:BK51 BI53:BK53 BJ55:BK55 BI57:BK57 BK59 BI61 BK61 BK63 BI65:BK65 BK67 BI69:BK69 BK71">
    <cfRule type="cellIs" priority="60" operator="equal" aboveAverage="0" equalAverage="0" bottom="0" percent="0" rank="0" text="" dxfId="32">
      <formula>1</formula>
    </cfRule>
    <cfRule type="cellIs" priority="61" operator="equal" aboveAverage="0" equalAverage="0" bottom="0" percent="0" rank="0" text="" dxfId="33">
      <formula>"V"</formula>
    </cfRule>
    <cfRule type="cellIs" priority="62" operator="equal" aboveAverage="0" equalAverage="0" bottom="0" percent="0" rank="0" text="" dxfId="34">
      <formula>"H"</formula>
    </cfRule>
  </conditionalFormatting>
  <conditionalFormatting sqref="BI46:BK46 BI48:BK48 BI50:BK50 BI52:BK52 BI54:BK54 BI56:BK56 BI58:BK58 BI60:BK60 BI62:BK62 BI64:BK64 BI66:BK66 BI68:BK68 BI70:BK70">
    <cfRule type="expression" priority="63" aboveAverage="0" equalAverage="0" bottom="0" percent="0" rank="0" text="" dxfId="35">
      <formula>BG71=1</formula>
    </cfRule>
  </conditionalFormatting>
  <conditionalFormatting sqref="BI73:BK73 BI76:BK76 BI78:BK78 BI81:BK81 BI83:BK83 BI85:BK85">
    <cfRule type="expression" priority="64" aboveAverage="0" equalAverage="0" bottom="0" percent="0" rank="0" text="" dxfId="36">
      <formula>BG86=1</formula>
    </cfRule>
  </conditionalFormatting>
  <conditionalFormatting sqref="BI74:BK74 BI77:BK77 BI79:BK79 BI82:BK82 BI84:BK84 BI86:BK86">
    <cfRule type="cellIs" priority="65" operator="equal" aboveAverage="0" equalAverage="0" bottom="0" percent="0" rank="0" text="" dxfId="37">
      <formula>1</formula>
    </cfRule>
    <cfRule type="cellIs" priority="66" operator="equal" aboveAverage="0" equalAverage="0" bottom="0" percent="0" rank="0" text="" dxfId="38">
      <formula>"V"</formula>
    </cfRule>
    <cfRule type="cellIs" priority="67" operator="equal" aboveAverage="0" equalAverage="0" bottom="0" percent="0" rank="0" text="" dxfId="39">
      <formula>"H"</formula>
    </cfRule>
  </conditionalFormatting>
  <conditionalFormatting sqref="BI88:BK88 BI90:BK90 BI94:BK94 BI96:BK96 BI98:BK98 BI100:BK100 BI102:BK102 BI106:BK106 BI108:BK108 BI110:BK110 BI92:BK92 BI104:BK104 BI113:BK113 BI115:BK115">
    <cfRule type="expression" priority="68" aboveAverage="0" equalAverage="0" bottom="0" percent="0" rank="0" text="" dxfId="40">
      <formula>BG116=1</formula>
    </cfRule>
  </conditionalFormatting>
  <conditionalFormatting sqref="BK45">
    <cfRule type="cellIs" priority="69" operator="equal" aboveAverage="0" equalAverage="0" bottom="0" percent="0" rank="0" text="" dxfId="41">
      <formula>1</formula>
    </cfRule>
    <cfRule type="cellIs" priority="70" operator="equal" aboveAverage="0" equalAverage="0" bottom="0" percent="0" rank="0" text="" dxfId="42">
      <formula>"V"</formula>
    </cfRule>
    <cfRule type="cellIs" priority="71"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1.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4" width="6.19"/>
    <col collapsed="false" customWidth="true" hidden="false" outlineLevel="0" max="48" min="48" style="882" width="8.54"/>
    <col collapsed="false" customWidth="true" hidden="false" outlineLevel="0" max="49" min="49" style="882" width="8.94"/>
    <col collapsed="false" customWidth="true" hidden="false" outlineLevel="0" max="50" min="50" style="88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7" min="61" style="165" width="6.48"/>
    <col collapsed="false" customWidth="true" hidden="false" outlineLevel="0" max="68" min="68" style="432" width="5.66"/>
    <col collapsed="false" customWidth="true" hidden="false" outlineLevel="0" max="69" min="69" style="177" width="20.28"/>
    <col collapsed="false" customWidth="true" hidden="false" outlineLevel="0" max="70" min="70" style="177" width="6.09"/>
    <col collapsed="false" customWidth="true" hidden="false" outlineLevel="0" max="71" min="71" style="177" width="8.72"/>
    <col collapsed="false" customWidth="true" hidden="false" outlineLevel="0" max="72" min="72" style="177" width="8.4"/>
    <col collapsed="false" customWidth="true" hidden="false" outlineLevel="0" max="73" min="73" style="177" width="6.21"/>
    <col collapsed="false" customWidth="true" hidden="false" outlineLevel="0" max="74" min="74" style="177" width="8.48"/>
    <col collapsed="false" customWidth="true" hidden="false" outlineLevel="0" max="75" min="75" style="177" width="11.23"/>
    <col collapsed="false" customWidth="true" hidden="false" outlineLevel="0" max="76" min="76" style="177" width="6.21"/>
    <col collapsed="false" customWidth="true" hidden="false" outlineLevel="0" max="77" min="77" style="177" width="10.68"/>
    <col collapsed="false" customWidth="true" hidden="false" outlineLevel="0" max="78" min="78" style="177" width="7.4"/>
    <col collapsed="false" customWidth="true" hidden="false" outlineLevel="0" max="79" min="79" style="177" width="6.15"/>
    <col collapsed="false" customWidth="true" hidden="false" outlineLevel="0" max="80" min="80" style="177" width="9.01"/>
    <col collapsed="false" customWidth="true" hidden="false" outlineLevel="0" max="81" min="81" style="177" width="8.58"/>
    <col collapsed="false" customWidth="true" hidden="false" outlineLevel="0" max="82" min="82" style="177" width="9.98"/>
    <col collapsed="false" customWidth="true" hidden="false" outlineLevel="0" max="83" min="83" style="177" width="8.67"/>
    <col collapsed="false" customWidth="true" hidden="false" outlineLevel="0" max="84" min="84" style="177" width="6.19"/>
    <col collapsed="false" customWidth="true" hidden="false" outlineLevel="0" max="85" min="85" style="177" width="8.54"/>
    <col collapsed="false" customWidth="true" hidden="false" outlineLevel="0" max="86" min="86" style="177" width="8.94"/>
    <col collapsed="false" customWidth="true" hidden="false" outlineLevel="0" max="87" min="87" style="177" width="7.95"/>
    <col collapsed="false" customWidth="true" hidden="false" outlineLevel="0" max="88" min="88" style="177" width="8.85"/>
    <col collapsed="false" customWidth="true" hidden="false" outlineLevel="0" max="89" min="89" style="177" width="10.14"/>
    <col collapsed="false" customWidth="true" hidden="false" outlineLevel="0" max="90" min="90" style="177" width="10.08"/>
    <col collapsed="false" customWidth="true" hidden="false" outlineLevel="0" max="91" min="91" style="177" width="9.06"/>
    <col collapsed="false" customWidth="true" hidden="false" outlineLevel="0" max="92" min="92" style="177" width="9.38"/>
    <col collapsed="false" customWidth="true" hidden="false" outlineLevel="0" max="93" min="93" style="177" width="7.42"/>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M1" s="171"/>
      <c r="BP1" s="177"/>
    </row>
    <row r="2" customFormat="false" ht="17.0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M2" s="171"/>
      <c r="BP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M3" s="171"/>
      <c r="BP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M4" s="171"/>
      <c r="BP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M5" s="171"/>
      <c r="BP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4"/>
      <c r="AV6" s="882"/>
      <c r="AW6" s="882"/>
      <c r="AX6" s="882"/>
      <c r="AY6" s="861"/>
      <c r="AZ6" s="861"/>
      <c r="BA6" s="861"/>
      <c r="BB6" s="861"/>
      <c r="BC6" s="861"/>
      <c r="BD6" s="171"/>
      <c r="BE6" s="171"/>
      <c r="BF6" s="171"/>
      <c r="BG6" s="171"/>
      <c r="BH6" s="171"/>
      <c r="BI6" s="165"/>
      <c r="BJ6" s="165"/>
      <c r="BK6" s="165"/>
      <c r="BL6" s="165"/>
      <c r="BM6" s="171"/>
      <c r="BN6" s="165"/>
      <c r="BO6" s="165"/>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4"/>
      <c r="AV7" s="882"/>
      <c r="AW7" s="882"/>
      <c r="AX7" s="882"/>
      <c r="AY7" s="861"/>
      <c r="AZ7" s="861"/>
      <c r="BA7" s="861"/>
      <c r="BB7" s="861"/>
      <c r="BC7" s="861"/>
      <c r="BI7" s="165"/>
      <c r="BJ7" s="165"/>
      <c r="BK7" s="165"/>
      <c r="BL7" s="165"/>
      <c r="BN7" s="165"/>
      <c r="BO7" s="165"/>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M8" s="171"/>
      <c r="BP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4"/>
      <c r="AV9" s="882"/>
      <c r="AW9" s="882"/>
      <c r="AX9" s="882"/>
      <c r="AY9" s="861"/>
      <c r="AZ9" s="861"/>
      <c r="BA9" s="861"/>
      <c r="BB9" s="861"/>
      <c r="BC9" s="861"/>
      <c r="BI9" s="165"/>
      <c r="BJ9" s="165"/>
      <c r="BK9" s="165"/>
      <c r="BL9" s="165"/>
      <c r="BN9" s="165"/>
      <c r="BO9" s="165"/>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4"/>
      <c r="AV10" s="882"/>
      <c r="AW10" s="882"/>
      <c r="AX10" s="882"/>
      <c r="AY10" s="861"/>
      <c r="AZ10" s="861"/>
      <c r="BA10" s="861"/>
      <c r="BB10" s="861"/>
      <c r="BC10" s="861"/>
      <c r="BI10" s="165"/>
      <c r="BJ10" s="165"/>
      <c r="BK10" s="165"/>
      <c r="BL10" s="165"/>
      <c r="BN10" s="165"/>
      <c r="BO10" s="165"/>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c r="CL10" s="177"/>
      <c r="CM10" s="177"/>
      <c r="CN10" s="177"/>
      <c r="CO10" s="177"/>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4"/>
      <c r="AV11" s="882"/>
      <c r="AW11" s="882"/>
      <c r="AX11" s="882"/>
      <c r="AY11" s="861"/>
      <c r="AZ11" s="861"/>
      <c r="BA11" s="861"/>
      <c r="BB11" s="861"/>
      <c r="BC11" s="861"/>
      <c r="BI11" s="165"/>
      <c r="BJ11" s="165"/>
      <c r="BK11" s="165"/>
      <c r="BL11" s="165"/>
      <c r="BN11" s="165"/>
      <c r="BO11" s="165"/>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4"/>
      <c r="AV12" s="882"/>
      <c r="AW12" s="882"/>
      <c r="AX12" s="882"/>
      <c r="AY12" s="861"/>
      <c r="AZ12" s="861"/>
      <c r="BA12" s="861"/>
      <c r="BB12" s="861"/>
      <c r="BC12" s="861"/>
      <c r="BI12" s="165"/>
      <c r="BJ12" s="165"/>
      <c r="BK12" s="165"/>
      <c r="BL12" s="165"/>
      <c r="BN12" s="165"/>
      <c r="BO12" s="165"/>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4"/>
      <c r="AV13" s="882"/>
      <c r="AW13" s="882"/>
      <c r="AX13" s="882"/>
      <c r="AY13" s="861"/>
      <c r="AZ13" s="861"/>
      <c r="BA13" s="861"/>
      <c r="BB13" s="861"/>
      <c r="BC13" s="861"/>
      <c r="BI13" s="163"/>
      <c r="BJ13" s="163"/>
      <c r="BK13" s="163"/>
      <c r="BL13" s="163"/>
      <c r="BN13" s="163"/>
      <c r="BO13" s="163"/>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4"/>
      <c r="AV14" s="882"/>
      <c r="AW14" s="882"/>
      <c r="AX14" s="882"/>
      <c r="AY14" s="867"/>
      <c r="AZ14" s="867"/>
      <c r="BA14" s="867"/>
      <c r="BB14" s="867"/>
      <c r="BC14" s="867"/>
      <c r="BI14" s="239"/>
      <c r="BJ14" s="239"/>
      <c r="BK14" s="239"/>
      <c r="BL14" s="239"/>
      <c r="BM14" s="239"/>
      <c r="BN14" s="239"/>
      <c r="BO14" s="239"/>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4"/>
      <c r="AV15" s="882"/>
      <c r="AW15" s="882"/>
      <c r="AX15" s="882"/>
      <c r="AY15" s="861"/>
      <c r="AZ15" s="861"/>
      <c r="BA15" s="861"/>
      <c r="BB15" s="861"/>
      <c r="BC15" s="861"/>
      <c r="BI15" s="165"/>
      <c r="BJ15" s="165"/>
      <c r="BK15" s="165"/>
      <c r="BL15" s="165"/>
      <c r="BM15" s="165"/>
      <c r="BN15" s="165"/>
      <c r="BO15" s="165"/>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P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I17" s="61"/>
      <c r="BJ17" s="61"/>
      <c r="BK17" s="61"/>
      <c r="BL17" s="61"/>
      <c r="BM17" s="69"/>
      <c r="BN17" s="61"/>
      <c r="BO17" s="61"/>
      <c r="BP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I18" s="61"/>
      <c r="BJ18" s="61"/>
      <c r="BK18" s="61"/>
      <c r="BL18" s="61"/>
      <c r="BM18" s="69"/>
      <c r="BN18" s="61"/>
      <c r="BO18" s="61"/>
      <c r="BP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I19" s="61"/>
      <c r="BJ19" s="61"/>
      <c r="BK19" s="61"/>
      <c r="BL19" s="61"/>
      <c r="BM19" s="69"/>
      <c r="BN19" s="61"/>
      <c r="BO19" s="61"/>
      <c r="BP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I20" s="61"/>
      <c r="BJ20" s="61"/>
      <c r="BK20" s="61"/>
      <c r="BL20" s="61"/>
      <c r="BM20" s="69"/>
      <c r="BN20" s="61"/>
      <c r="BO20" s="61"/>
      <c r="BP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Calendar!$A$116</f>
        <v>20</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I21" s="61"/>
      <c r="BJ21" s="61"/>
      <c r="BK21" s="61"/>
      <c r="BL21" s="61"/>
      <c r="BM21" s="69"/>
      <c r="BN21" s="61"/>
      <c r="BO21" s="61"/>
      <c r="BP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Calendar!$A$117</f>
        <v>September</v>
      </c>
      <c r="N22" s="459" t="n">
        <f aca="false">Calendar!$B$117</f>
        <v>0</v>
      </c>
      <c r="O22" s="459" t="n">
        <f aca="false">Calendar!$C$117</f>
        <v>0</v>
      </c>
      <c r="P22" s="459" t="n">
        <f aca="false">Calendar!$D$117</f>
        <v>0</v>
      </c>
      <c r="Q22" s="459" t="n">
        <f aca="false">Calendar!$E$117</f>
        <v>0</v>
      </c>
      <c r="R22" s="459" t="n">
        <f aca="false">Calendar!$F$117</f>
        <v>0</v>
      </c>
      <c r="S22" s="459" t="n">
        <f aca="false">Calendar!$G$117</f>
        <v>0</v>
      </c>
      <c r="T22" s="35" t="n">
        <f aca="false">Calendar!$H$117</f>
        <v>2019</v>
      </c>
      <c r="U22" s="459" t="n">
        <f aca="false">Calendar!$I$117</f>
        <v>0</v>
      </c>
      <c r="V22" s="459" t="n">
        <f aca="false">Calendar!$J$117</f>
        <v>0</v>
      </c>
      <c r="W22" s="459" t="str">
        <f aca="false">Calendar!$K$117</f>
        <v>October</v>
      </c>
      <c r="X22" s="459" t="n">
        <f aca="false">Calendar!$L$117</f>
        <v>0</v>
      </c>
      <c r="Y22" s="459" t="n">
        <f aca="false">Calendar!$M$117</f>
        <v>0</v>
      </c>
      <c r="Z22" s="459" t="n">
        <f aca="false">Calendar!$N$117</f>
        <v>0</v>
      </c>
      <c r="AA22" s="459" t="n">
        <f aca="false">Calendar!$O$117</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I22" s="61"/>
      <c r="BJ22" s="61"/>
      <c r="BK22" s="61"/>
      <c r="BL22" s="61"/>
      <c r="BM22" s="69"/>
      <c r="BN22" s="61"/>
      <c r="BO22" s="61"/>
      <c r="BP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Calendar!$A$118</f>
        <v>22</v>
      </c>
      <c r="N23" s="37" t="n">
        <f aca="false">Calendar!$B$118</f>
        <v>23</v>
      </c>
      <c r="O23" s="37" t="n">
        <f aca="false">Calendar!$C$118</f>
        <v>24</v>
      </c>
      <c r="P23" s="37" t="n">
        <f aca="false">Calendar!$D$118</f>
        <v>25</v>
      </c>
      <c r="Q23" s="37" t="n">
        <f aca="false">Calendar!$E$118</f>
        <v>26</v>
      </c>
      <c r="R23" s="37" t="n">
        <f aca="false">Calendar!$F$118</f>
        <v>27</v>
      </c>
      <c r="S23" s="37" t="n">
        <f aca="false">Calendar!$G$118</f>
        <v>28</v>
      </c>
      <c r="T23" s="49"/>
      <c r="U23" s="37" t="n">
        <f aca="false">Calendar!$I$118</f>
        <v>29</v>
      </c>
      <c r="V23" s="37" t="n">
        <f aca="false">Calendar!$J$118</f>
        <v>30</v>
      </c>
      <c r="W23" s="37" t="n">
        <f aca="false">Calendar!$K$118</f>
        <v>1</v>
      </c>
      <c r="X23" s="37" t="n">
        <f aca="false">Calendar!$L$118</f>
        <v>2</v>
      </c>
      <c r="Y23" s="37" t="n">
        <f aca="false">Calendar!$M$118</f>
        <v>3</v>
      </c>
      <c r="Z23" s="37" t="n">
        <f aca="false">Calendar!$N$118</f>
        <v>4</v>
      </c>
      <c r="AA23" s="37" t="n">
        <f aca="false">Calendar!$O$118</f>
        <v>5</v>
      </c>
      <c r="AB23" s="461" t="s">
        <v>306</v>
      </c>
      <c r="AE23" s="437" t="s">
        <v>249</v>
      </c>
      <c r="AF23" s="437" t="s">
        <v>272</v>
      </c>
      <c r="AG23" s="437" t="s">
        <v>278</v>
      </c>
      <c r="AH23" s="437" t="s">
        <v>278</v>
      </c>
      <c r="AI23" s="437" t="s">
        <v>247</v>
      </c>
      <c r="AJ23" s="437" t="s">
        <v>278</v>
      </c>
      <c r="AK23" s="437" t="s">
        <v>275</v>
      </c>
      <c r="AL23" s="437" t="s">
        <v>253</v>
      </c>
      <c r="AM23" s="437" t="s">
        <v>245</v>
      </c>
      <c r="AN23" s="437" t="s">
        <v>279</v>
      </c>
      <c r="BP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I24" s="69"/>
      <c r="BJ24" s="69"/>
      <c r="BK24" s="69"/>
      <c r="BL24" s="69"/>
      <c r="BN24" s="69"/>
      <c r="BO24" s="69"/>
      <c r="BP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I25" s="69"/>
      <c r="BJ25" s="69"/>
      <c r="BK25" s="69"/>
      <c r="BL25" s="69"/>
      <c r="BN25" s="69"/>
      <c r="BO25" s="69"/>
      <c r="BP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I26" s="307"/>
      <c r="BJ26" s="307"/>
      <c r="BK26" s="307"/>
      <c r="BL26" s="307"/>
      <c r="BM26" s="162"/>
      <c r="BN26" s="307"/>
      <c r="BO26" s="307"/>
      <c r="BP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I27" s="69"/>
      <c r="BJ27" s="69"/>
      <c r="BK27" s="69"/>
      <c r="BL27" s="69"/>
      <c r="BN27" s="69"/>
      <c r="BO27" s="69"/>
      <c r="BP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I28" s="323"/>
      <c r="BJ28" s="323"/>
      <c r="BK28" s="323"/>
      <c r="BL28" s="323"/>
      <c r="BN28" s="323"/>
      <c r="BO28" s="323"/>
      <c r="BP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P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I30" s="163"/>
      <c r="BJ30" s="163"/>
      <c r="BK30" s="163"/>
      <c r="BL30" s="163"/>
      <c r="BN30" s="163"/>
      <c r="BO30" s="163"/>
      <c r="BP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I31" s="467"/>
      <c r="BJ31" s="467"/>
      <c r="BK31" s="467"/>
      <c r="BL31" s="467"/>
      <c r="BM31" s="162"/>
      <c r="BN31" s="467"/>
      <c r="BO31" s="467"/>
      <c r="BP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Y32" s="882"/>
      <c r="AZ32" s="882"/>
      <c r="BA32" s="882"/>
      <c r="BB32" s="882"/>
      <c r="BC32" s="882"/>
      <c r="BD32" s="177"/>
      <c r="BE32" s="177"/>
      <c r="BF32" s="177"/>
      <c r="BG32" s="177"/>
      <c r="BH32" s="177"/>
      <c r="BI32" s="467"/>
      <c r="BJ32" s="467"/>
      <c r="BK32" s="467"/>
      <c r="BL32" s="467"/>
      <c r="BM32" s="162"/>
      <c r="BN32" s="467"/>
      <c r="BO32" s="467"/>
      <c r="BP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82"/>
      <c r="AZ33" s="882"/>
      <c r="BA33" s="882"/>
      <c r="BB33" s="882"/>
      <c r="BC33" s="882"/>
      <c r="BD33" s="177"/>
      <c r="BE33" s="177"/>
      <c r="BF33" s="177"/>
      <c r="BG33" s="177"/>
      <c r="BH33" s="177"/>
      <c r="BI33" s="337"/>
      <c r="BJ33" s="337"/>
      <c r="BK33" s="337"/>
      <c r="BL33" s="337"/>
      <c r="BM33" s="162"/>
      <c r="BN33" s="337"/>
      <c r="BO33" s="337"/>
      <c r="BP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Y34" s="882"/>
      <c r="AZ34" s="882"/>
      <c r="BA34" s="882"/>
      <c r="BB34" s="882"/>
      <c r="BC34" s="882"/>
      <c r="BD34" s="177"/>
      <c r="BE34" s="177"/>
      <c r="BF34" s="177"/>
      <c r="BG34" s="177"/>
      <c r="BH34" s="177"/>
      <c r="BI34" s="337"/>
      <c r="BJ34" s="337"/>
      <c r="BK34" s="337"/>
      <c r="BL34" s="337"/>
      <c r="BM34" s="162"/>
      <c r="BN34" s="337"/>
      <c r="BO34" s="337"/>
      <c r="BP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82"/>
      <c r="AZ35" s="882"/>
      <c r="BA35" s="882"/>
      <c r="BB35" s="882"/>
      <c r="BC35" s="882"/>
      <c r="BD35" s="177"/>
      <c r="BE35" s="177"/>
      <c r="BF35" s="177"/>
      <c r="BG35" s="177"/>
      <c r="BH35" s="177"/>
      <c r="BI35" s="345"/>
      <c r="BJ35" s="345"/>
      <c r="BK35" s="345"/>
      <c r="BL35" s="345"/>
      <c r="BM35" s="345"/>
      <c r="BN35" s="345"/>
      <c r="BO35" s="345"/>
      <c r="BP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Y36" s="882"/>
      <c r="AZ36" s="882"/>
      <c r="BA36" s="882"/>
      <c r="BB36" s="882"/>
      <c r="BC36" s="882"/>
      <c r="BD36" s="177"/>
      <c r="BE36" s="177"/>
      <c r="BF36" s="177"/>
      <c r="BG36" s="177"/>
      <c r="BH36" s="177"/>
      <c r="BI36" s="465"/>
      <c r="BJ36" s="465"/>
      <c r="BK36" s="465"/>
      <c r="BL36" s="465"/>
      <c r="BM36" s="177"/>
      <c r="BN36" s="307"/>
      <c r="BO36" s="307"/>
      <c r="BP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465"/>
      <c r="BJ37" s="465"/>
      <c r="BK37" s="465"/>
      <c r="BL37" s="465"/>
      <c r="BM37" s="177"/>
      <c r="BN37" s="307"/>
      <c r="BO37" s="307"/>
      <c r="BP37" s="177"/>
      <c r="BQ37" s="177"/>
      <c r="BR37" s="177"/>
      <c r="BS37" s="177"/>
      <c r="BT37" s="177"/>
      <c r="BU37" s="177"/>
      <c r="BV37" s="177"/>
      <c r="BW37" s="177"/>
      <c r="BX37" s="177"/>
      <c r="BY37" s="177"/>
      <c r="BZ37" s="177"/>
      <c r="CA37" s="177"/>
      <c r="CB37" s="177"/>
      <c r="CC37" s="177"/>
      <c r="CD37" s="177"/>
      <c r="CE37" s="177"/>
      <c r="CF37" s="177"/>
      <c r="CG37" s="177"/>
      <c r="CH37" s="177"/>
      <c r="CI37" s="177"/>
      <c r="CJ37" s="177"/>
      <c r="CK37" s="177"/>
      <c r="CL37" s="177"/>
      <c r="CM37" s="177"/>
      <c r="CN37" s="177"/>
      <c r="CO37" s="177"/>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465"/>
      <c r="BJ38" s="465"/>
      <c r="BK38" s="465"/>
      <c r="BL38" s="465"/>
      <c r="BM38" s="177"/>
      <c r="BN38" s="307"/>
      <c r="BO38" s="30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82"/>
      <c r="AZ39" s="882"/>
      <c r="BA39" s="882"/>
      <c r="BB39" s="882"/>
      <c r="BC39" s="882"/>
      <c r="BD39" s="177"/>
      <c r="BE39" s="177"/>
      <c r="BF39" s="177"/>
      <c r="BG39" s="177"/>
      <c r="BH39" s="177"/>
      <c r="BI39" s="465"/>
      <c r="BJ39" s="465"/>
      <c r="BK39" s="465"/>
      <c r="BL39" s="465"/>
      <c r="BM39" s="177"/>
      <c r="BN39" s="307"/>
      <c r="BO39" s="307"/>
      <c r="BP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465"/>
      <c r="BJ40" s="465"/>
      <c r="BK40" s="465"/>
      <c r="BL40" s="465"/>
      <c r="BM40" s="177"/>
      <c r="BN40" s="307"/>
      <c r="BO40" s="307"/>
      <c r="BP40" s="177"/>
      <c r="BQ40" s="177"/>
      <c r="BR40" s="177"/>
      <c r="BS40" s="177"/>
      <c r="BT40" s="177"/>
      <c r="BU40" s="177"/>
      <c r="BV40" s="177"/>
      <c r="BW40" s="177"/>
      <c r="BX40" s="177"/>
      <c r="BY40" s="177"/>
      <c r="BZ40" s="177"/>
      <c r="CA40" s="177"/>
      <c r="CB40" s="177"/>
      <c r="CC40" s="177"/>
      <c r="CD40" s="177"/>
      <c r="CE40" s="177"/>
      <c r="CF40" s="177"/>
      <c r="CG40" s="177"/>
      <c r="CH40" s="177"/>
      <c r="CI40" s="177"/>
      <c r="CJ40" s="177"/>
      <c r="CK40" s="177"/>
      <c r="CL40" s="177"/>
      <c r="CM40" s="177"/>
      <c r="CN40" s="177"/>
      <c r="CO40" s="177"/>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465"/>
      <c r="BJ41" s="465"/>
      <c r="BK41" s="465"/>
      <c r="BL41" s="465"/>
      <c r="BM41" s="177"/>
      <c r="BN41" s="307"/>
      <c r="BO41" s="307"/>
      <c r="BP41" s="177"/>
      <c r="BQ41" s="177"/>
      <c r="BR41" s="177"/>
      <c r="BS41" s="177"/>
      <c r="BT41" s="177"/>
      <c r="BU41" s="177"/>
      <c r="BV41" s="177"/>
      <c r="BW41" s="177"/>
      <c r="BX41" s="177"/>
      <c r="BY41" s="177"/>
      <c r="BZ41" s="177"/>
      <c r="CA41" s="177"/>
      <c r="CB41" s="177"/>
      <c r="CC41" s="177"/>
      <c r="CD41" s="177"/>
      <c r="CE41" s="177"/>
      <c r="CF41" s="177"/>
      <c r="CG41" s="177"/>
      <c r="CH41" s="177"/>
      <c r="CI41" s="177"/>
      <c r="CJ41" s="177"/>
      <c r="CK41" s="177"/>
      <c r="CL41" s="177"/>
      <c r="CM41" s="177"/>
      <c r="CN41" s="177"/>
      <c r="CO41" s="177"/>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Y42" s="882"/>
      <c r="AZ42" s="882"/>
      <c r="BA42" s="882"/>
      <c r="BB42" s="882"/>
      <c r="BC42" s="882"/>
      <c r="BD42" s="177"/>
      <c r="BE42" s="177"/>
      <c r="BF42" s="177"/>
      <c r="BG42" s="177"/>
      <c r="BH42" s="177"/>
      <c r="BI42" s="289"/>
      <c r="BJ42" s="289"/>
      <c r="BK42" s="289"/>
      <c r="BL42" s="289"/>
      <c r="BM42" s="177"/>
      <c r="BN42" s="307"/>
      <c r="BO42" s="307"/>
      <c r="BP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289"/>
      <c r="BJ43" s="289"/>
      <c r="BK43" s="289"/>
      <c r="BL43" s="289"/>
      <c r="BM43" s="177"/>
      <c r="BN43" s="307"/>
      <c r="BO43" s="307"/>
      <c r="BP43" s="177"/>
      <c r="BQ43" s="177"/>
      <c r="BR43" s="177"/>
      <c r="BS43" s="177"/>
      <c r="BT43" s="177"/>
      <c r="BU43" s="177"/>
      <c r="BV43" s="177"/>
      <c r="BW43" s="177"/>
      <c r="BX43" s="177"/>
      <c r="BY43" s="177"/>
      <c r="BZ43" s="177"/>
      <c r="CA43" s="177"/>
      <c r="CB43" s="177"/>
      <c r="CC43" s="177"/>
      <c r="CD43" s="177"/>
      <c r="CE43" s="177"/>
      <c r="CF43" s="177"/>
      <c r="CG43" s="177"/>
      <c r="CH43" s="177"/>
      <c r="CI43" s="177"/>
      <c r="CJ43" s="177"/>
      <c r="CK43" s="177"/>
      <c r="CL43" s="177"/>
      <c r="CM43" s="177"/>
      <c r="CN43" s="177"/>
      <c r="CO43" s="177"/>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Y44" s="882"/>
      <c r="AZ44" s="882"/>
      <c r="BA44" s="882"/>
      <c r="BB44" s="882"/>
      <c r="BC44" s="882"/>
      <c r="BD44" s="177"/>
      <c r="BE44" s="177"/>
      <c r="BF44" s="177"/>
      <c r="BG44" s="177"/>
      <c r="BH44" s="177"/>
      <c r="BI44" s="289"/>
      <c r="BJ44" s="289"/>
      <c r="BK44" s="289"/>
      <c r="BL44" s="289"/>
      <c r="BM44" s="177"/>
      <c r="BN44" s="307"/>
      <c r="BO44" s="307"/>
      <c r="BP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82"/>
      <c r="AZ45" s="882"/>
      <c r="BA45" s="882"/>
      <c r="BB45" s="882"/>
      <c r="BC45" s="882"/>
      <c r="BD45" s="177"/>
      <c r="BE45" s="177"/>
      <c r="BF45" s="177"/>
      <c r="BG45" s="177"/>
      <c r="BH45" s="177"/>
      <c r="BI45" s="289"/>
      <c r="BJ45" s="289"/>
      <c r="BK45" s="289"/>
      <c r="BL45" s="289"/>
      <c r="BM45" s="177"/>
      <c r="BN45" s="307"/>
      <c r="BO45" s="307"/>
      <c r="BP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Y46" s="882"/>
      <c r="AZ46" s="882"/>
      <c r="BA46" s="882"/>
      <c r="BB46" s="882"/>
      <c r="BC46" s="882"/>
      <c r="BD46" s="177"/>
      <c r="BE46" s="177"/>
      <c r="BF46" s="177"/>
      <c r="BG46" s="177"/>
      <c r="BH46" s="177"/>
      <c r="BI46" s="289"/>
      <c r="BJ46" s="289"/>
      <c r="BK46" s="289"/>
      <c r="BL46" s="289"/>
      <c r="BM46" s="177"/>
      <c r="BN46" s="293"/>
      <c r="BO46" s="293"/>
      <c r="BP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82"/>
      <c r="AZ47" s="882"/>
      <c r="BA47" s="882"/>
      <c r="BB47" s="882"/>
      <c r="BC47" s="882"/>
      <c r="BD47" s="177"/>
      <c r="BE47" s="177"/>
      <c r="BF47" s="177"/>
      <c r="BG47" s="177"/>
      <c r="BH47" s="177"/>
      <c r="BI47" s="289"/>
      <c r="BJ47" s="289"/>
      <c r="BK47" s="289"/>
      <c r="BL47" s="289"/>
      <c r="BM47" s="177"/>
      <c r="BN47" s="293"/>
      <c r="BO47" s="293"/>
      <c r="BP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Y48" s="882"/>
      <c r="AZ48" s="882"/>
      <c r="BA48" s="882"/>
      <c r="BB48" s="882"/>
      <c r="BC48" s="882"/>
      <c r="BD48" s="177"/>
      <c r="BE48" s="177"/>
      <c r="BF48" s="177"/>
      <c r="BG48" s="177"/>
      <c r="BH48" s="177"/>
      <c r="BI48" s="289"/>
      <c r="BJ48" s="289"/>
      <c r="BK48" s="289"/>
      <c r="BL48" s="289"/>
      <c r="BM48" s="177"/>
      <c r="BN48" s="293"/>
      <c r="BO48" s="293"/>
      <c r="BP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82"/>
      <c r="AZ49" s="882"/>
      <c r="BA49" s="882"/>
      <c r="BB49" s="882"/>
      <c r="BC49" s="882"/>
      <c r="BD49" s="177"/>
      <c r="BE49" s="177"/>
      <c r="BF49" s="177"/>
      <c r="BG49" s="177"/>
      <c r="BH49" s="177"/>
      <c r="BI49" s="289"/>
      <c r="BJ49" s="289"/>
      <c r="BK49" s="289"/>
      <c r="BL49" s="289"/>
      <c r="BM49" s="177"/>
      <c r="BN49" s="293"/>
      <c r="BO49" s="293"/>
      <c r="BP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Y50" s="882"/>
      <c r="AZ50" s="882"/>
      <c r="BA50" s="882"/>
      <c r="BB50" s="882"/>
      <c r="BC50" s="882"/>
      <c r="BD50" s="177"/>
      <c r="BE50" s="177"/>
      <c r="BF50" s="177"/>
      <c r="BG50" s="177"/>
      <c r="BH50" s="177"/>
      <c r="BI50" s="289"/>
      <c r="BJ50" s="289"/>
      <c r="BK50" s="289"/>
      <c r="BL50" s="289"/>
      <c r="BM50" s="177"/>
      <c r="BN50" s="293"/>
      <c r="BO50" s="293"/>
      <c r="BP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82"/>
      <c r="AZ51" s="882"/>
      <c r="BA51" s="882"/>
      <c r="BB51" s="882"/>
      <c r="BC51" s="882"/>
      <c r="BD51" s="177"/>
      <c r="BE51" s="177"/>
      <c r="BF51" s="177"/>
      <c r="BG51" s="177"/>
      <c r="BH51" s="177"/>
      <c r="BI51" s="289"/>
      <c r="BJ51" s="289"/>
      <c r="BK51" s="289"/>
      <c r="BL51" s="289"/>
      <c r="BM51" s="177"/>
      <c r="BN51" s="293"/>
      <c r="BO51" s="293"/>
      <c r="BP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Y52" s="882"/>
      <c r="AZ52" s="882"/>
      <c r="BA52" s="882"/>
      <c r="BB52" s="882"/>
      <c r="BC52" s="882"/>
      <c r="BD52" s="177"/>
      <c r="BE52" s="177"/>
      <c r="BF52" s="177"/>
      <c r="BG52" s="177"/>
      <c r="BH52" s="177"/>
      <c r="BI52" s="289"/>
      <c r="BJ52" s="289"/>
      <c r="BK52" s="289"/>
      <c r="BL52" s="289"/>
      <c r="BM52" s="177"/>
      <c r="BN52" s="293"/>
      <c r="BO52" s="293"/>
      <c r="BP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82"/>
      <c r="AZ53" s="882"/>
      <c r="BA53" s="882"/>
      <c r="BB53" s="882"/>
      <c r="BC53" s="882"/>
      <c r="BD53" s="177"/>
      <c r="BE53" s="177"/>
      <c r="BF53" s="177"/>
      <c r="BG53" s="177"/>
      <c r="BH53" s="177"/>
      <c r="BI53" s="289"/>
      <c r="BJ53" s="289"/>
      <c r="BK53" s="289"/>
      <c r="BL53" s="289"/>
      <c r="BM53" s="177"/>
      <c r="BN53" s="293"/>
      <c r="BO53" s="293"/>
      <c r="BP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Y54" s="882"/>
      <c r="AZ54" s="882"/>
      <c r="BA54" s="882"/>
      <c r="BB54" s="882"/>
      <c r="BC54" s="882"/>
      <c r="BD54" s="177"/>
      <c r="BE54" s="177"/>
      <c r="BF54" s="177"/>
      <c r="BG54" s="177"/>
      <c r="BH54" s="177"/>
      <c r="BI54" s="289"/>
      <c r="BJ54" s="289"/>
      <c r="BK54" s="289"/>
      <c r="BL54" s="289"/>
      <c r="BM54" s="177"/>
      <c r="BN54" s="293"/>
      <c r="BO54" s="293"/>
      <c r="BP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82"/>
      <c r="AZ55" s="882"/>
      <c r="BA55" s="882"/>
      <c r="BB55" s="882"/>
      <c r="BC55" s="882"/>
      <c r="BD55" s="177"/>
      <c r="BE55" s="177"/>
      <c r="BF55" s="177"/>
      <c r="BG55" s="177"/>
      <c r="BH55" s="177"/>
      <c r="BI55" s="289"/>
      <c r="BJ55" s="289"/>
      <c r="BK55" s="289"/>
      <c r="BL55" s="289"/>
      <c r="BM55" s="177"/>
      <c r="BN55" s="293"/>
      <c r="BO55" s="293"/>
      <c r="BP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Y56" s="882"/>
      <c r="AZ56" s="882"/>
      <c r="BA56" s="882"/>
      <c r="BB56" s="882"/>
      <c r="BC56" s="882"/>
      <c r="BD56" s="177"/>
      <c r="BE56" s="177"/>
      <c r="BF56" s="177"/>
      <c r="BG56" s="177"/>
      <c r="BH56" s="177"/>
      <c r="BI56" s="289"/>
      <c r="BJ56" s="289"/>
      <c r="BK56" s="289"/>
      <c r="BL56" s="289"/>
      <c r="BM56" s="177"/>
      <c r="BN56" s="293"/>
      <c r="BO56" s="293"/>
      <c r="BP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82"/>
      <c r="AZ57" s="882"/>
      <c r="BA57" s="882"/>
      <c r="BB57" s="882"/>
      <c r="BC57" s="882"/>
      <c r="BD57" s="177"/>
      <c r="BE57" s="177"/>
      <c r="BF57" s="177"/>
      <c r="BG57" s="177"/>
      <c r="BH57" s="177"/>
      <c r="BI57" s="289"/>
      <c r="BJ57" s="289"/>
      <c r="BK57" s="289"/>
      <c r="BL57" s="289"/>
      <c r="BM57" s="177"/>
      <c r="BN57" s="293"/>
      <c r="BO57" s="293"/>
      <c r="BP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Y58" s="882"/>
      <c r="AZ58" s="882"/>
      <c r="BA58" s="882"/>
      <c r="BB58" s="882"/>
      <c r="BC58" s="882"/>
      <c r="BD58" s="177"/>
      <c r="BE58" s="177"/>
      <c r="BF58" s="177"/>
      <c r="BG58" s="177"/>
      <c r="BH58" s="177"/>
      <c r="BI58" s="289"/>
      <c r="BJ58" s="289"/>
      <c r="BK58" s="289"/>
      <c r="BL58" s="289"/>
      <c r="BM58" s="177"/>
      <c r="BN58" s="293"/>
      <c r="BO58" s="293"/>
      <c r="BP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82"/>
      <c r="AZ59" s="882"/>
      <c r="BA59" s="882"/>
      <c r="BB59" s="882"/>
      <c r="BC59" s="882"/>
      <c r="BD59" s="177"/>
      <c r="BE59" s="177"/>
      <c r="BF59" s="177"/>
      <c r="BG59" s="177"/>
      <c r="BH59" s="177"/>
      <c r="BI59" s="289"/>
      <c r="BJ59" s="289"/>
      <c r="BK59" s="289"/>
      <c r="BL59" s="289"/>
      <c r="BM59" s="177"/>
      <c r="BN59" s="293"/>
      <c r="BO59" s="293"/>
      <c r="BP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Y60" s="882"/>
      <c r="AZ60" s="882"/>
      <c r="BA60" s="882"/>
      <c r="BB60" s="882"/>
      <c r="BC60" s="882"/>
      <c r="BD60" s="177"/>
      <c r="BE60" s="177"/>
      <c r="BF60" s="177"/>
      <c r="BG60" s="177"/>
      <c r="BH60" s="177"/>
      <c r="BI60" s="289"/>
      <c r="BJ60" s="289"/>
      <c r="BK60" s="289"/>
      <c r="BL60" s="289"/>
      <c r="BM60" s="177"/>
      <c r="BN60" s="293"/>
      <c r="BO60" s="293"/>
      <c r="BP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82"/>
      <c r="AZ61" s="882"/>
      <c r="BA61" s="882"/>
      <c r="BB61" s="882"/>
      <c r="BC61" s="882"/>
      <c r="BD61" s="177"/>
      <c r="BE61" s="177"/>
      <c r="BF61" s="177"/>
      <c r="BG61" s="177"/>
      <c r="BH61" s="177"/>
      <c r="BI61" s="289"/>
      <c r="BJ61" s="289"/>
      <c r="BK61" s="289"/>
      <c r="BL61" s="289"/>
      <c r="BM61" s="177"/>
      <c r="BN61" s="293"/>
      <c r="BO61" s="293"/>
      <c r="BP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Y62" s="882"/>
      <c r="AZ62" s="882"/>
      <c r="BA62" s="882"/>
      <c r="BB62" s="882"/>
      <c r="BC62" s="882"/>
      <c r="BD62" s="177"/>
      <c r="BE62" s="177"/>
      <c r="BF62" s="177"/>
      <c r="BG62" s="177"/>
      <c r="BH62" s="177"/>
      <c r="BI62" s="289"/>
      <c r="BJ62" s="289"/>
      <c r="BK62" s="289"/>
      <c r="BL62" s="289"/>
      <c r="BM62" s="177"/>
      <c r="BN62" s="293"/>
      <c r="BO62" s="293"/>
      <c r="BP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Y63" s="882"/>
      <c r="AZ63" s="882"/>
      <c r="BA63" s="882"/>
      <c r="BB63" s="882"/>
      <c r="BC63" s="882"/>
      <c r="BD63" s="177"/>
      <c r="BE63" s="177"/>
      <c r="BF63" s="177"/>
      <c r="BG63" s="177"/>
      <c r="BH63" s="177"/>
      <c r="BI63" s="289"/>
      <c r="BJ63" s="289"/>
      <c r="BK63" s="289"/>
      <c r="BL63" s="289"/>
      <c r="BM63" s="177"/>
      <c r="BN63" s="293"/>
      <c r="BO63" s="293"/>
      <c r="BP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82"/>
      <c r="AZ64" s="882"/>
      <c r="BA64" s="882"/>
      <c r="BB64" s="882"/>
      <c r="BC64" s="882"/>
      <c r="BD64" s="177"/>
      <c r="BE64" s="177"/>
      <c r="BF64" s="177"/>
      <c r="BG64" s="177"/>
      <c r="BH64" s="177"/>
      <c r="BI64" s="289"/>
      <c r="BJ64" s="289"/>
      <c r="BK64" s="289"/>
      <c r="BL64" s="289"/>
      <c r="BM64" s="177"/>
      <c r="BN64" s="293"/>
      <c r="BO64" s="293"/>
      <c r="BP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Y65" s="882"/>
      <c r="AZ65" s="882"/>
      <c r="BA65" s="882"/>
      <c r="BB65" s="882"/>
      <c r="BC65" s="882"/>
      <c r="BD65" s="177"/>
      <c r="BE65" s="177"/>
      <c r="BF65" s="177"/>
      <c r="BG65" s="177"/>
      <c r="BH65" s="177"/>
      <c r="BI65" s="289"/>
      <c r="BJ65" s="289"/>
      <c r="BK65" s="289"/>
      <c r="BL65" s="289"/>
      <c r="BM65" s="177"/>
      <c r="BN65" s="293"/>
      <c r="BO65" s="293"/>
      <c r="BP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Y66" s="882"/>
      <c r="AZ66" s="882"/>
      <c r="BA66" s="882"/>
      <c r="BB66" s="882"/>
      <c r="BC66" s="882"/>
      <c r="BD66" s="177"/>
      <c r="BE66" s="177"/>
      <c r="BF66" s="177"/>
      <c r="BG66" s="177"/>
      <c r="BH66" s="177"/>
      <c r="BI66" s="289"/>
      <c r="BJ66" s="289"/>
      <c r="BK66" s="289"/>
      <c r="BL66" s="289"/>
      <c r="BM66" s="177"/>
      <c r="BN66" s="293"/>
      <c r="BO66" s="293"/>
      <c r="BP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82"/>
      <c r="AZ67" s="882"/>
      <c r="BA67" s="882"/>
      <c r="BB67" s="882"/>
      <c r="BC67" s="882"/>
      <c r="BD67" s="177"/>
      <c r="BE67" s="177"/>
      <c r="BF67" s="177"/>
      <c r="BG67" s="177"/>
      <c r="BH67" s="177"/>
      <c r="BI67" s="289"/>
      <c r="BJ67" s="289"/>
      <c r="BK67" s="289"/>
      <c r="BL67" s="289"/>
      <c r="BM67" s="177"/>
      <c r="BN67" s="293"/>
      <c r="BO67" s="293"/>
      <c r="BP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Y68" s="882"/>
      <c r="AZ68" s="882"/>
      <c r="BA68" s="882"/>
      <c r="BB68" s="882"/>
      <c r="BC68" s="882"/>
      <c r="BD68" s="177"/>
      <c r="BE68" s="177"/>
      <c r="BF68" s="177"/>
      <c r="BG68" s="177"/>
      <c r="BH68" s="177"/>
      <c r="BI68" s="289"/>
      <c r="BJ68" s="289"/>
      <c r="BK68" s="289"/>
      <c r="BL68" s="289"/>
      <c r="BM68" s="177"/>
      <c r="BN68" s="293"/>
      <c r="BO68" s="293"/>
      <c r="BP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82"/>
      <c r="AZ69" s="882"/>
      <c r="BA69" s="882"/>
      <c r="BB69" s="882"/>
      <c r="BC69" s="882"/>
      <c r="BD69" s="177"/>
      <c r="BE69" s="177"/>
      <c r="BF69" s="177"/>
      <c r="BG69" s="177"/>
      <c r="BH69" s="177"/>
      <c r="BI69" s="289"/>
      <c r="BJ69" s="289"/>
      <c r="BK69" s="289"/>
      <c r="BL69" s="289"/>
      <c r="BM69" s="177"/>
      <c r="BN69" s="293"/>
      <c r="BO69" s="293"/>
      <c r="BP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Y70" s="882"/>
      <c r="AZ70" s="882"/>
      <c r="BA70" s="882"/>
      <c r="BB70" s="882"/>
      <c r="BC70" s="882"/>
      <c r="BD70" s="177"/>
      <c r="BE70" s="177"/>
      <c r="BF70" s="177"/>
      <c r="BG70" s="177"/>
      <c r="BH70" s="177"/>
      <c r="BI70" s="289"/>
      <c r="BJ70" s="289"/>
      <c r="BK70" s="289"/>
      <c r="BL70" s="289"/>
      <c r="BM70" s="177"/>
      <c r="BN70" s="293"/>
      <c r="BO70" s="293"/>
      <c r="BP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Y71" s="882"/>
      <c r="AZ71" s="882"/>
      <c r="BA71" s="882"/>
      <c r="BB71" s="882"/>
      <c r="BC71" s="882"/>
      <c r="BD71" s="177"/>
      <c r="BE71" s="177"/>
      <c r="BF71" s="177"/>
      <c r="BG71" s="177"/>
      <c r="BH71" s="177"/>
      <c r="BI71" s="289"/>
      <c r="BJ71" s="289"/>
      <c r="BK71" s="289"/>
      <c r="BL71" s="289"/>
      <c r="BM71" s="177"/>
      <c r="BN71" s="293"/>
      <c r="BO71" s="293"/>
      <c r="BP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82"/>
      <c r="AZ72" s="882"/>
      <c r="BA72" s="882"/>
      <c r="BB72" s="882"/>
      <c r="BC72" s="882"/>
      <c r="BD72" s="177"/>
      <c r="BE72" s="177"/>
      <c r="BF72" s="177"/>
      <c r="BG72" s="177"/>
      <c r="BH72" s="177"/>
      <c r="BI72" s="465"/>
      <c r="BJ72" s="465"/>
      <c r="BK72" s="465"/>
      <c r="BL72" s="465"/>
      <c r="BM72" s="177"/>
      <c r="BN72" s="307"/>
      <c r="BO72" s="307"/>
      <c r="BP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Y73" s="882"/>
      <c r="AZ73" s="882"/>
      <c r="BA73" s="882"/>
      <c r="BB73" s="882"/>
      <c r="BC73" s="882"/>
      <c r="BD73" s="177"/>
      <c r="BE73" s="177"/>
      <c r="BF73" s="177"/>
      <c r="BG73" s="177"/>
      <c r="BH73" s="177"/>
      <c r="BI73" s="465"/>
      <c r="BJ73" s="465"/>
      <c r="BK73" s="465"/>
      <c r="BL73" s="465"/>
      <c r="BM73" s="177"/>
      <c r="BN73" s="307"/>
      <c r="BO73" s="307"/>
      <c r="BP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82"/>
      <c r="AZ74" s="882"/>
      <c r="BA74" s="882"/>
      <c r="BB74" s="882"/>
      <c r="BC74" s="882"/>
      <c r="BD74" s="177"/>
      <c r="BE74" s="177"/>
      <c r="BF74" s="177"/>
      <c r="BG74" s="177"/>
      <c r="BH74" s="177"/>
      <c r="BI74" s="465"/>
      <c r="BJ74" s="465"/>
      <c r="BK74" s="465"/>
      <c r="BL74" s="465"/>
      <c r="BM74" s="177"/>
      <c r="BN74" s="307"/>
      <c r="BO74" s="307"/>
      <c r="BP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Y75" s="882"/>
      <c r="AZ75" s="882"/>
      <c r="BA75" s="882"/>
      <c r="BB75" s="882"/>
      <c r="BC75" s="882"/>
      <c r="BD75" s="177"/>
      <c r="BE75" s="177"/>
      <c r="BF75" s="177"/>
      <c r="BG75" s="177"/>
      <c r="BH75" s="177"/>
      <c r="BI75" s="475"/>
      <c r="BJ75" s="475"/>
      <c r="BK75" s="475"/>
      <c r="BL75" s="475"/>
      <c r="BM75" s="177"/>
      <c r="BN75" s="162"/>
      <c r="BO75" s="162"/>
      <c r="BP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82"/>
      <c r="AZ76" s="882"/>
      <c r="BA76" s="882"/>
      <c r="BB76" s="882"/>
      <c r="BC76" s="882"/>
      <c r="BD76" s="177"/>
      <c r="BE76" s="177"/>
      <c r="BF76" s="177"/>
      <c r="BG76" s="177"/>
      <c r="BH76" s="177"/>
      <c r="BI76" s="465"/>
      <c r="BJ76" s="465"/>
      <c r="BK76" s="465"/>
      <c r="BL76" s="465"/>
      <c r="BM76" s="177"/>
      <c r="BN76" s="307"/>
      <c r="BO76" s="307"/>
      <c r="BP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Y77" s="882"/>
      <c r="AZ77" s="882"/>
      <c r="BA77" s="882"/>
      <c r="BB77" s="882"/>
      <c r="BC77" s="882"/>
      <c r="BD77" s="177"/>
      <c r="BE77" s="177"/>
      <c r="BF77" s="177"/>
      <c r="BG77" s="177"/>
      <c r="BH77" s="177"/>
      <c r="BI77" s="465"/>
      <c r="BJ77" s="465"/>
      <c r="BK77" s="465"/>
      <c r="BL77" s="465"/>
      <c r="BM77" s="177"/>
      <c r="BN77" s="307"/>
      <c r="BO77" s="307"/>
      <c r="BP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Y78" s="882"/>
      <c r="AZ78" s="882"/>
      <c r="BA78" s="882"/>
      <c r="BB78" s="882"/>
      <c r="BC78" s="882"/>
      <c r="BD78" s="177"/>
      <c r="BE78" s="177"/>
      <c r="BF78" s="177"/>
      <c r="BG78" s="177"/>
      <c r="BH78" s="177"/>
      <c r="BI78" s="465"/>
      <c r="BJ78" s="465"/>
      <c r="BK78" s="465"/>
      <c r="BL78" s="465"/>
      <c r="BM78" s="177"/>
      <c r="BN78" s="307"/>
      <c r="BO78" s="307"/>
      <c r="BP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82"/>
      <c r="AZ79" s="882"/>
      <c r="BA79" s="882"/>
      <c r="BB79" s="882"/>
      <c r="BC79" s="882"/>
      <c r="BD79" s="177"/>
      <c r="BE79" s="177"/>
      <c r="BF79" s="177"/>
      <c r="BG79" s="177"/>
      <c r="BH79" s="177"/>
      <c r="BI79" s="465"/>
      <c r="BJ79" s="465"/>
      <c r="BK79" s="465"/>
      <c r="BL79" s="465"/>
      <c r="BM79" s="177"/>
      <c r="BN79" s="307"/>
      <c r="BO79" s="307"/>
      <c r="BP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Y80" s="882"/>
      <c r="AZ80" s="882"/>
      <c r="BA80" s="882"/>
      <c r="BB80" s="882"/>
      <c r="BC80" s="882"/>
      <c r="BD80" s="177"/>
      <c r="BE80" s="177"/>
      <c r="BF80" s="177"/>
      <c r="BG80" s="177"/>
      <c r="BH80" s="177"/>
      <c r="BI80" s="465"/>
      <c r="BJ80" s="465"/>
      <c r="BK80" s="465"/>
      <c r="BL80" s="465"/>
      <c r="BM80" s="177"/>
      <c r="BN80" s="307"/>
      <c r="BO80" s="307"/>
      <c r="BP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82"/>
      <c r="AZ81" s="882"/>
      <c r="BA81" s="882"/>
      <c r="BB81" s="882"/>
      <c r="BC81" s="882"/>
      <c r="BD81" s="177"/>
      <c r="BE81" s="177"/>
      <c r="BF81" s="177"/>
      <c r="BG81" s="177"/>
      <c r="BH81" s="177"/>
      <c r="BI81" s="465"/>
      <c r="BJ81" s="465"/>
      <c r="BK81" s="465"/>
      <c r="BL81" s="465"/>
      <c r="BM81" s="177"/>
      <c r="BN81" s="307"/>
      <c r="BO81" s="307"/>
      <c r="BP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Y82" s="882"/>
      <c r="AZ82" s="882"/>
      <c r="BA82" s="882"/>
      <c r="BB82" s="882"/>
      <c r="BC82" s="882"/>
      <c r="BD82" s="177"/>
      <c r="BE82" s="177"/>
      <c r="BF82" s="177"/>
      <c r="BG82" s="177"/>
      <c r="BH82" s="177"/>
      <c r="BI82" s="465"/>
      <c r="BJ82" s="465"/>
      <c r="BK82" s="465"/>
      <c r="BL82" s="465"/>
      <c r="BM82" s="177"/>
      <c r="BN82" s="307"/>
      <c r="BO82" s="307"/>
      <c r="BP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82"/>
      <c r="AZ83" s="882"/>
      <c r="BA83" s="882"/>
      <c r="BB83" s="882"/>
      <c r="BC83" s="882"/>
      <c r="BD83" s="177"/>
      <c r="BE83" s="177"/>
      <c r="BF83" s="177"/>
      <c r="BG83" s="177"/>
      <c r="BH83" s="177"/>
      <c r="BI83" s="465"/>
      <c r="BJ83" s="465"/>
      <c r="BK83" s="465"/>
      <c r="BL83" s="465"/>
      <c r="BM83" s="177"/>
      <c r="BN83" s="307"/>
      <c r="BO83" s="307"/>
      <c r="BP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Y84" s="882"/>
      <c r="AZ84" s="882"/>
      <c r="BA84" s="882"/>
      <c r="BB84" s="882"/>
      <c r="BC84" s="882"/>
      <c r="BD84" s="177"/>
      <c r="BE84" s="177"/>
      <c r="BF84" s="177"/>
      <c r="BG84" s="177"/>
      <c r="BH84" s="177"/>
      <c r="BI84" s="465"/>
      <c r="BJ84" s="465"/>
      <c r="BK84" s="465"/>
      <c r="BL84" s="465"/>
      <c r="BM84" s="177"/>
      <c r="BN84" s="307"/>
      <c r="BO84" s="307"/>
      <c r="BP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82"/>
      <c r="AZ85" s="882"/>
      <c r="BA85" s="882"/>
      <c r="BB85" s="882"/>
      <c r="BC85" s="882"/>
      <c r="BD85" s="177"/>
      <c r="BE85" s="177"/>
      <c r="BF85" s="177"/>
      <c r="BG85" s="177"/>
      <c r="BH85" s="177"/>
      <c r="BI85" s="465"/>
      <c r="BJ85" s="465"/>
      <c r="BK85" s="465"/>
      <c r="BL85" s="465"/>
      <c r="BM85" s="177"/>
      <c r="BN85" s="307"/>
      <c r="BO85" s="307"/>
      <c r="BP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Y86" s="882"/>
      <c r="AZ86" s="882"/>
      <c r="BA86" s="882"/>
      <c r="BB86" s="882"/>
      <c r="BC86" s="882"/>
      <c r="BD86" s="177"/>
      <c r="BE86" s="177"/>
      <c r="BF86" s="177"/>
      <c r="BG86" s="177"/>
      <c r="BH86" s="177"/>
      <c r="BI86" s="465"/>
      <c r="BJ86" s="465"/>
      <c r="BK86" s="465"/>
      <c r="BL86" s="465"/>
      <c r="BM86" s="177"/>
      <c r="BN86" s="307"/>
      <c r="BO86" s="307"/>
      <c r="BP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82"/>
      <c r="AZ87" s="882"/>
      <c r="BA87" s="882"/>
      <c r="BB87" s="882"/>
      <c r="BC87" s="882"/>
      <c r="BD87" s="177"/>
      <c r="BE87" s="177"/>
      <c r="BF87" s="177"/>
      <c r="BG87" s="177"/>
      <c r="BH87" s="177"/>
      <c r="BI87" s="475"/>
      <c r="BJ87" s="475"/>
      <c r="BK87" s="475"/>
      <c r="BL87" s="475"/>
      <c r="BM87" s="177"/>
      <c r="BN87" s="162"/>
      <c r="BO87" s="162"/>
      <c r="BP87" s="177"/>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Y88" s="882"/>
      <c r="AZ88" s="882"/>
      <c r="BA88" s="882"/>
      <c r="BB88" s="882"/>
      <c r="BC88" s="882"/>
      <c r="BD88" s="177"/>
      <c r="BE88" s="177"/>
      <c r="BF88" s="177"/>
      <c r="BG88" s="177"/>
      <c r="BH88" s="177"/>
      <c r="BI88" s="289"/>
      <c r="BJ88" s="289"/>
      <c r="BK88" s="289"/>
      <c r="BL88" s="289"/>
      <c r="BM88" s="177"/>
      <c r="BN88" s="293"/>
      <c r="BO88" s="293"/>
      <c r="BP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82"/>
      <c r="AZ89" s="882"/>
      <c r="BA89" s="882"/>
      <c r="BB89" s="882"/>
      <c r="BC89" s="882"/>
      <c r="BD89" s="177"/>
      <c r="BE89" s="177"/>
      <c r="BF89" s="177"/>
      <c r="BG89" s="177"/>
      <c r="BH89" s="177"/>
      <c r="BI89" s="289"/>
      <c r="BJ89" s="289"/>
      <c r="BK89" s="289"/>
      <c r="BL89" s="289"/>
      <c r="BM89" s="177"/>
      <c r="BN89" s="293"/>
      <c r="BO89" s="293"/>
      <c r="BP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Y90" s="882"/>
      <c r="AZ90" s="882"/>
      <c r="BA90" s="882"/>
      <c r="BB90" s="882"/>
      <c r="BC90" s="882"/>
      <c r="BD90" s="177"/>
      <c r="BE90" s="177"/>
      <c r="BF90" s="177"/>
      <c r="BG90" s="177"/>
      <c r="BH90" s="177"/>
      <c r="BI90" s="289"/>
      <c r="BJ90" s="289"/>
      <c r="BK90" s="289"/>
      <c r="BL90" s="289"/>
      <c r="BM90" s="177"/>
      <c r="BN90" s="293"/>
      <c r="BO90" s="293"/>
      <c r="BP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82"/>
      <c r="AZ91" s="882"/>
      <c r="BA91" s="882"/>
      <c r="BB91" s="882"/>
      <c r="BC91" s="882"/>
      <c r="BD91" s="177"/>
      <c r="BE91" s="177"/>
      <c r="BF91" s="177"/>
      <c r="BG91" s="177"/>
      <c r="BH91" s="177"/>
      <c r="BI91" s="289"/>
      <c r="BJ91" s="289"/>
      <c r="BK91" s="289"/>
      <c r="BL91" s="289"/>
      <c r="BM91" s="177"/>
      <c r="BN91" s="293"/>
      <c r="BO91" s="293"/>
      <c r="BP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Y92" s="882"/>
      <c r="AZ92" s="882"/>
      <c r="BA92" s="882"/>
      <c r="BB92" s="882"/>
      <c r="BC92" s="882"/>
      <c r="BD92" s="177"/>
      <c r="BE92" s="177"/>
      <c r="BF92" s="177"/>
      <c r="BG92" s="177"/>
      <c r="BH92" s="177"/>
      <c r="BI92" s="289"/>
      <c r="BJ92" s="289"/>
      <c r="BK92" s="289"/>
      <c r="BL92" s="289"/>
      <c r="BM92" s="177"/>
      <c r="BN92" s="293"/>
      <c r="BO92" s="293"/>
      <c r="BP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82"/>
      <c r="AZ93" s="882"/>
      <c r="BA93" s="882"/>
      <c r="BB93" s="882"/>
      <c r="BC93" s="882"/>
      <c r="BD93" s="177"/>
      <c r="BE93" s="177"/>
      <c r="BF93" s="177"/>
      <c r="BG93" s="177"/>
      <c r="BH93" s="177"/>
      <c r="BI93" s="289"/>
      <c r="BJ93" s="289"/>
      <c r="BK93" s="289"/>
      <c r="BL93" s="289"/>
      <c r="BM93" s="177"/>
      <c r="BN93" s="293"/>
      <c r="BO93" s="293"/>
      <c r="BP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Y94" s="882"/>
      <c r="AZ94" s="882"/>
      <c r="BA94" s="882"/>
      <c r="BB94" s="882"/>
      <c r="BC94" s="882"/>
      <c r="BD94" s="177"/>
      <c r="BE94" s="177"/>
      <c r="BF94" s="177"/>
      <c r="BG94" s="177"/>
      <c r="BH94" s="177"/>
      <c r="BI94" s="289"/>
      <c r="BJ94" s="289"/>
      <c r="BK94" s="289"/>
      <c r="BL94" s="289"/>
      <c r="BM94" s="177"/>
      <c r="BN94" s="293"/>
      <c r="BO94" s="293"/>
      <c r="BP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82"/>
      <c r="AZ95" s="882"/>
      <c r="BA95" s="882"/>
      <c r="BB95" s="882"/>
      <c r="BC95" s="882"/>
      <c r="BD95" s="177"/>
      <c r="BE95" s="177"/>
      <c r="BF95" s="177"/>
      <c r="BG95" s="177"/>
      <c r="BH95" s="177"/>
      <c r="BI95" s="289"/>
      <c r="BJ95" s="289"/>
      <c r="BK95" s="289"/>
      <c r="BL95" s="289"/>
      <c r="BM95" s="177"/>
      <c r="BN95" s="293"/>
      <c r="BO95" s="293"/>
      <c r="BP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Y96" s="882"/>
      <c r="AZ96" s="882"/>
      <c r="BA96" s="882"/>
      <c r="BB96" s="882"/>
      <c r="BC96" s="882"/>
      <c r="BD96" s="177"/>
      <c r="BE96" s="177"/>
      <c r="BF96" s="177"/>
      <c r="BG96" s="177"/>
      <c r="BH96" s="177"/>
      <c r="BI96" s="289"/>
      <c r="BJ96" s="289"/>
      <c r="BK96" s="289"/>
      <c r="BL96" s="289"/>
      <c r="BM96" s="177"/>
      <c r="BN96" s="293"/>
      <c r="BO96" s="293"/>
      <c r="BP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82"/>
      <c r="AZ97" s="882"/>
      <c r="BA97" s="882"/>
      <c r="BB97" s="882"/>
      <c r="BC97" s="882"/>
      <c r="BD97" s="177"/>
      <c r="BE97" s="177"/>
      <c r="BF97" s="177"/>
      <c r="BG97" s="177"/>
      <c r="BH97" s="177"/>
      <c r="BI97" s="289"/>
      <c r="BJ97" s="289"/>
      <c r="BK97" s="289"/>
      <c r="BL97" s="289"/>
      <c r="BM97" s="177"/>
      <c r="BN97" s="293"/>
      <c r="BO97" s="293"/>
      <c r="BP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Y98" s="882"/>
      <c r="AZ98" s="882"/>
      <c r="BA98" s="882"/>
      <c r="BB98" s="882"/>
      <c r="BC98" s="882"/>
      <c r="BD98" s="177"/>
      <c r="BE98" s="177"/>
      <c r="BF98" s="177"/>
      <c r="BG98" s="177"/>
      <c r="BH98" s="177"/>
      <c r="BI98" s="289"/>
      <c r="BJ98" s="289"/>
      <c r="BK98" s="289"/>
      <c r="BL98" s="289"/>
      <c r="BM98" s="177"/>
      <c r="BN98" s="274"/>
      <c r="BO98" s="274"/>
      <c r="BP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82"/>
      <c r="AZ99" s="882"/>
      <c r="BA99" s="882"/>
      <c r="BB99" s="882"/>
      <c r="BC99" s="882"/>
      <c r="BD99" s="177"/>
      <c r="BE99" s="177"/>
      <c r="BF99" s="177"/>
      <c r="BG99" s="177"/>
      <c r="BH99" s="177"/>
      <c r="BI99" s="289"/>
      <c r="BJ99" s="289"/>
      <c r="BK99" s="289"/>
      <c r="BL99" s="289"/>
      <c r="BM99" s="177"/>
      <c r="BN99" s="274"/>
      <c r="BO99" s="274"/>
      <c r="BP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Y100" s="882"/>
      <c r="AZ100" s="882"/>
      <c r="BA100" s="882"/>
      <c r="BB100" s="882"/>
      <c r="BC100" s="882"/>
      <c r="BD100" s="177"/>
      <c r="BE100" s="177"/>
      <c r="BF100" s="177"/>
      <c r="BG100" s="177"/>
      <c r="BH100" s="177"/>
      <c r="BI100" s="289"/>
      <c r="BJ100" s="289"/>
      <c r="BK100" s="289"/>
      <c r="BL100" s="289"/>
      <c r="BM100" s="177"/>
      <c r="BN100" s="378"/>
      <c r="BO100" s="378"/>
      <c r="BP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82"/>
      <c r="AZ101" s="882"/>
      <c r="BA101" s="882"/>
      <c r="BB101" s="882"/>
      <c r="BC101" s="882"/>
      <c r="BD101" s="177"/>
      <c r="BE101" s="177"/>
      <c r="BF101" s="177"/>
      <c r="BG101" s="177"/>
      <c r="BH101" s="177"/>
      <c r="BI101" s="289"/>
      <c r="BJ101" s="289"/>
      <c r="BK101" s="289"/>
      <c r="BL101" s="289"/>
      <c r="BM101" s="177"/>
      <c r="BN101" s="378"/>
      <c r="BO101" s="378"/>
      <c r="BP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Y102" s="882"/>
      <c r="AZ102" s="882"/>
      <c r="BA102" s="882"/>
      <c r="BB102" s="882"/>
      <c r="BC102" s="882"/>
      <c r="BD102" s="177"/>
      <c r="BE102" s="177"/>
      <c r="BF102" s="177"/>
      <c r="BG102" s="177"/>
      <c r="BH102" s="177"/>
      <c r="BI102" s="289"/>
      <c r="BJ102" s="289"/>
      <c r="BK102" s="289"/>
      <c r="BL102" s="289"/>
      <c r="BM102" s="177"/>
      <c r="BN102" s="378"/>
      <c r="BO102" s="378"/>
      <c r="BP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Y103" s="882"/>
      <c r="AZ103" s="882"/>
      <c r="BA103" s="882"/>
      <c r="BB103" s="882"/>
      <c r="BC103" s="882"/>
      <c r="BD103" s="177"/>
      <c r="BE103" s="177"/>
      <c r="BF103" s="177"/>
      <c r="BG103" s="177"/>
      <c r="BH103" s="177"/>
      <c r="BI103" s="289"/>
      <c r="BJ103" s="289"/>
      <c r="BK103" s="289"/>
      <c r="BL103" s="289"/>
      <c r="BM103" s="177"/>
      <c r="BN103" s="378"/>
      <c r="BO103" s="378"/>
      <c r="BP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82"/>
      <c r="AZ104" s="882"/>
      <c r="BA104" s="882"/>
      <c r="BB104" s="882"/>
      <c r="BC104" s="882"/>
      <c r="BD104" s="177"/>
      <c r="BE104" s="177"/>
      <c r="BF104" s="177"/>
      <c r="BG104" s="177"/>
      <c r="BH104" s="177"/>
      <c r="BI104" s="289"/>
      <c r="BJ104" s="289"/>
      <c r="BK104" s="289"/>
      <c r="BL104" s="289"/>
      <c r="BM104" s="177"/>
      <c r="BN104" s="293"/>
      <c r="BO104" s="293"/>
      <c r="BP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Y105" s="882"/>
      <c r="AZ105" s="882"/>
      <c r="BA105" s="882"/>
      <c r="BB105" s="882"/>
      <c r="BC105" s="882"/>
      <c r="BD105" s="177"/>
      <c r="BE105" s="177"/>
      <c r="BF105" s="177"/>
      <c r="BG105" s="177"/>
      <c r="BH105" s="177"/>
      <c r="BI105" s="289"/>
      <c r="BJ105" s="289"/>
      <c r="BK105" s="289"/>
      <c r="BL105" s="289"/>
      <c r="BM105" s="177"/>
      <c r="BN105" s="293"/>
      <c r="BO105" s="293"/>
      <c r="BP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82"/>
      <c r="AZ106" s="882"/>
      <c r="BA106" s="882"/>
      <c r="BB106" s="882"/>
      <c r="BC106" s="882"/>
      <c r="BD106" s="177"/>
      <c r="BE106" s="177"/>
      <c r="BF106" s="177"/>
      <c r="BG106" s="177"/>
      <c r="BH106" s="177"/>
      <c r="BI106" s="289"/>
      <c r="BJ106" s="289"/>
      <c r="BK106" s="289"/>
      <c r="BL106" s="289"/>
      <c r="BM106" s="177"/>
      <c r="BN106" s="293"/>
      <c r="BO106" s="293"/>
      <c r="BP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20</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82"/>
      <c r="AZ107" s="882"/>
      <c r="BA107" s="882"/>
      <c r="BB107" s="882"/>
      <c r="BC107" s="882"/>
      <c r="BD107" s="177"/>
      <c r="BE107" s="177"/>
      <c r="BF107" s="177"/>
      <c r="BG107" s="177"/>
      <c r="BH107" s="177"/>
      <c r="BI107" s="289"/>
      <c r="BJ107" s="289"/>
      <c r="BK107" s="289"/>
      <c r="BL107" s="289"/>
      <c r="BM107" s="177"/>
      <c r="BN107" s="293"/>
      <c r="BO107" s="293"/>
      <c r="BP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September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str">
        <f aca="false">W22</f>
        <v>October</v>
      </c>
      <c r="X108" s="35" t="n">
        <f aca="false">X22</f>
        <v>0</v>
      </c>
      <c r="Y108" s="35" t="n">
        <f aca="false">Y22</f>
        <v>0</v>
      </c>
      <c r="Z108" s="35" t="n">
        <f aca="false">Z22</f>
        <v>0</v>
      </c>
      <c r="AA108" s="35" t="n">
        <f aca="false">AA22</f>
        <v>0</v>
      </c>
      <c r="AB108" s="471"/>
      <c r="AC108" s="437"/>
      <c r="AD108" s="437"/>
      <c r="AY108" s="882"/>
      <c r="AZ108" s="882"/>
      <c r="BA108" s="882"/>
      <c r="BB108" s="882"/>
      <c r="BC108" s="882"/>
      <c r="BD108" s="177"/>
      <c r="BE108" s="177"/>
      <c r="BF108" s="177"/>
      <c r="BG108" s="177"/>
      <c r="BH108" s="177"/>
      <c r="BI108" s="289"/>
      <c r="BJ108" s="289"/>
      <c r="BK108" s="289"/>
      <c r="BL108" s="289"/>
      <c r="BM108" s="177"/>
      <c r="BN108" s="274"/>
      <c r="BO108" s="274"/>
      <c r="BP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22</v>
      </c>
      <c r="N109" s="37" t="n">
        <f aca="false">N23</f>
        <v>23</v>
      </c>
      <c r="O109" s="37" t="n">
        <f aca="false">O23</f>
        <v>24</v>
      </c>
      <c r="P109" s="37" t="n">
        <f aca="false">P23</f>
        <v>25</v>
      </c>
      <c r="Q109" s="37" t="n">
        <f aca="false">Q23</f>
        <v>26</v>
      </c>
      <c r="R109" s="37" t="n">
        <f aca="false">R23</f>
        <v>27</v>
      </c>
      <c r="S109" s="37" t="n">
        <f aca="false">S23</f>
        <v>28</v>
      </c>
      <c r="T109" s="0"/>
      <c r="U109" s="37" t="n">
        <f aca="false">U23</f>
        <v>29</v>
      </c>
      <c r="V109" s="37" t="n">
        <f aca="false">V23</f>
        <v>30</v>
      </c>
      <c r="W109" s="37" t="n">
        <f aca="false">W23</f>
        <v>1</v>
      </c>
      <c r="X109" s="37" t="n">
        <f aca="false">X23</f>
        <v>2</v>
      </c>
      <c r="Y109" s="37" t="n">
        <f aca="false">Y23</f>
        <v>3</v>
      </c>
      <c r="Z109" s="37" t="n">
        <f aca="false">Z23</f>
        <v>4</v>
      </c>
      <c r="AA109" s="37" t="n">
        <f aca="false">AA23</f>
        <v>5</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82"/>
      <c r="AZ109" s="882"/>
      <c r="BA109" s="882"/>
      <c r="BB109" s="882"/>
      <c r="BC109" s="882"/>
      <c r="BD109" s="177"/>
      <c r="BE109" s="177"/>
      <c r="BF109" s="177"/>
      <c r="BG109" s="177"/>
      <c r="BH109" s="177"/>
      <c r="BI109" s="289"/>
      <c r="BJ109" s="289"/>
      <c r="BK109" s="289"/>
      <c r="BL109" s="289"/>
      <c r="BM109" s="177"/>
      <c r="BN109" s="274"/>
      <c r="BO109" s="274"/>
      <c r="BP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82"/>
      <c r="AZ110" s="882"/>
      <c r="BA110" s="882"/>
      <c r="BB110" s="882"/>
      <c r="BC110" s="882"/>
      <c r="BD110" s="177"/>
      <c r="BE110" s="177"/>
      <c r="BF110" s="177"/>
      <c r="BG110" s="177"/>
      <c r="BH110" s="177"/>
      <c r="BI110" s="289"/>
      <c r="BJ110" s="289"/>
      <c r="BK110" s="289"/>
      <c r="BL110" s="289"/>
      <c r="BM110" s="177"/>
      <c r="BN110" s="378"/>
      <c r="BO110" s="378"/>
      <c r="BP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158"/>
      <c r="N111" s="158"/>
      <c r="O111" s="158"/>
      <c r="P111" s="158"/>
      <c r="Q111" s="158"/>
      <c r="R111" s="158"/>
      <c r="S111" s="158"/>
      <c r="T111" s="158"/>
      <c r="U111" s="158"/>
      <c r="V111" s="158"/>
      <c r="W111" s="158"/>
      <c r="X111" s="158"/>
      <c r="Y111" s="158"/>
      <c r="Z111" s="158"/>
      <c r="AA111" s="158"/>
      <c r="AC111" s="437"/>
      <c r="AD111" s="437"/>
      <c r="AE111" s="437"/>
      <c r="AF111" s="437"/>
      <c r="AG111" s="437"/>
      <c r="AH111" s="437"/>
      <c r="AI111" s="437"/>
      <c r="AJ111" s="437"/>
      <c r="AK111" s="430"/>
      <c r="AL111" s="437"/>
      <c r="AM111" s="430"/>
      <c r="AN111" s="437"/>
      <c r="AY111" s="882"/>
      <c r="AZ111" s="882"/>
      <c r="BA111" s="882"/>
      <c r="BB111" s="882"/>
      <c r="BC111" s="882"/>
      <c r="BD111" s="177"/>
      <c r="BE111" s="177"/>
      <c r="BF111" s="177"/>
      <c r="BG111" s="177"/>
      <c r="BH111" s="177"/>
      <c r="BI111" s="289"/>
      <c r="BJ111" s="289"/>
      <c r="BK111" s="289"/>
      <c r="BL111" s="289"/>
      <c r="BM111" s="177"/>
      <c r="BN111" s="378"/>
      <c r="BO111" s="378"/>
      <c r="BP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82"/>
      <c r="AZ112" s="882"/>
      <c r="BA112" s="882"/>
      <c r="BB112" s="882"/>
      <c r="BC112" s="882"/>
      <c r="BD112" s="177"/>
      <c r="BE112" s="177"/>
      <c r="BF112" s="177"/>
      <c r="BG112" s="177"/>
      <c r="BH112" s="177"/>
      <c r="BI112" s="475"/>
      <c r="BJ112" s="475"/>
      <c r="BK112" s="475"/>
      <c r="BL112" s="475"/>
      <c r="BM112" s="162"/>
      <c r="BN112" s="162"/>
      <c r="BO112" s="162"/>
      <c r="BP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82"/>
      <c r="AZ113" s="882"/>
      <c r="BA113" s="882"/>
      <c r="BB113" s="882"/>
      <c r="BC113" s="882"/>
      <c r="BD113" s="177"/>
      <c r="BE113" s="177"/>
      <c r="BF113" s="177"/>
      <c r="BG113" s="177"/>
      <c r="BH113" s="177"/>
      <c r="BI113" s="465"/>
      <c r="BJ113" s="465"/>
      <c r="BK113" s="465"/>
      <c r="BL113" s="465"/>
      <c r="BM113" s="307"/>
      <c r="BN113" s="307"/>
      <c r="BO113" s="307"/>
      <c r="BP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82"/>
      <c r="AZ114" s="882"/>
      <c r="BA114" s="882"/>
      <c r="BB114" s="882"/>
      <c r="BC114" s="882"/>
      <c r="BD114" s="177"/>
      <c r="BE114" s="177"/>
      <c r="BF114" s="177"/>
      <c r="BG114" s="177"/>
      <c r="BH114" s="177"/>
      <c r="BI114" s="465"/>
      <c r="BJ114" s="465"/>
      <c r="BK114" s="465"/>
      <c r="BL114" s="307"/>
      <c r="BM114" s="307"/>
      <c r="BN114" s="307"/>
      <c r="BO114" s="307"/>
      <c r="BP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Y115" s="882"/>
      <c r="AZ115" s="882"/>
      <c r="BA115" s="882"/>
      <c r="BB115" s="882"/>
      <c r="BC115" s="882"/>
      <c r="BD115" s="177"/>
      <c r="BE115" s="177"/>
      <c r="BF115" s="177"/>
      <c r="BG115" s="177"/>
      <c r="BH115" s="177"/>
      <c r="BI115" s="465"/>
      <c r="BJ115" s="465"/>
      <c r="BK115" s="465"/>
      <c r="BL115" s="307"/>
      <c r="BM115" s="307"/>
      <c r="BN115" s="307"/>
      <c r="BO115" s="307"/>
      <c r="BP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Y116" s="882"/>
      <c r="AZ116" s="882"/>
      <c r="BA116" s="882"/>
      <c r="BB116" s="882"/>
      <c r="BC116" s="882"/>
      <c r="BD116" s="177"/>
      <c r="BE116" s="177"/>
      <c r="BF116" s="177"/>
      <c r="BG116" s="177"/>
      <c r="BH116" s="177"/>
      <c r="BI116" s="307"/>
      <c r="BJ116" s="307"/>
      <c r="BK116" s="307"/>
      <c r="BL116" s="307"/>
      <c r="BM116" s="307"/>
      <c r="BN116" s="307"/>
      <c r="BO116" s="307"/>
      <c r="BP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Y117" s="882"/>
      <c r="AZ117" s="882"/>
      <c r="BA117" s="882"/>
      <c r="BB117" s="882"/>
      <c r="BC117" s="882"/>
      <c r="BD117" s="177"/>
      <c r="BE117" s="177"/>
      <c r="BF117" s="177"/>
      <c r="BG117" s="177"/>
      <c r="BH117" s="177"/>
      <c r="BI117" s="266"/>
      <c r="BJ117" s="268"/>
      <c r="BK117" s="268"/>
      <c r="BL117" s="268"/>
      <c r="BM117" s="162"/>
      <c r="BN117" s="467"/>
      <c r="BO117" s="467"/>
      <c r="BP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Y118" s="882"/>
      <c r="AZ118" s="882"/>
      <c r="BA118" s="882"/>
      <c r="BB118" s="882"/>
      <c r="BC118" s="882"/>
      <c r="BD118" s="177"/>
      <c r="BE118" s="177"/>
      <c r="BF118" s="177"/>
      <c r="BG118" s="177"/>
      <c r="BH118" s="177"/>
      <c r="BI118" s="266"/>
      <c r="BJ118" s="266"/>
      <c r="BK118" s="266"/>
      <c r="BL118" s="266"/>
      <c r="BM118" s="162"/>
      <c r="BN118" s="467"/>
      <c r="BO118" s="467"/>
      <c r="BP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Y119" s="882"/>
      <c r="AZ119" s="882"/>
      <c r="BA119" s="882"/>
      <c r="BB119" s="882"/>
      <c r="BC119" s="882"/>
      <c r="BD119" s="177"/>
      <c r="BE119" s="177"/>
      <c r="BF119" s="177"/>
      <c r="BG119" s="177"/>
      <c r="BH119" s="177"/>
      <c r="BI119" s="293"/>
      <c r="BJ119" s="293"/>
      <c r="BK119" s="293"/>
      <c r="BL119" s="293"/>
      <c r="BM119" s="162"/>
      <c r="BN119" s="337"/>
      <c r="BO119" s="337"/>
      <c r="BP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Y120" s="882"/>
      <c r="AZ120" s="882"/>
      <c r="BA120" s="882"/>
      <c r="BB120" s="882"/>
      <c r="BC120" s="882"/>
      <c r="BD120" s="177"/>
      <c r="BE120" s="177"/>
      <c r="BF120" s="177"/>
      <c r="BG120" s="177"/>
      <c r="BH120" s="177"/>
      <c r="BI120" s="293"/>
      <c r="BJ120" s="293"/>
      <c r="BK120" s="293"/>
      <c r="BL120" s="293"/>
      <c r="BM120" s="162"/>
      <c r="BN120" s="337"/>
      <c r="BO120" s="337"/>
      <c r="BP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Y121" s="882"/>
      <c r="AZ121" s="882"/>
      <c r="BA121" s="882"/>
      <c r="BB121" s="882"/>
      <c r="BC121" s="882"/>
      <c r="BD121" s="177"/>
      <c r="BE121" s="177"/>
      <c r="BF121" s="177"/>
      <c r="BG121" s="177"/>
      <c r="BH121" s="177"/>
      <c r="BI121" s="69"/>
      <c r="BJ121" s="69"/>
      <c r="BK121" s="69"/>
      <c r="BL121" s="69"/>
      <c r="BM121" s="69"/>
      <c r="BN121" s="69"/>
      <c r="BO121" s="69"/>
      <c r="BP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Y122" s="882"/>
      <c r="AZ122" s="882"/>
      <c r="BA122" s="882"/>
      <c r="BB122" s="882"/>
      <c r="BC122" s="882"/>
      <c r="BD122" s="177"/>
      <c r="BE122" s="177"/>
      <c r="BF122" s="177"/>
      <c r="BG122" s="177"/>
      <c r="BH122" s="177"/>
      <c r="BI122" s="61"/>
      <c r="BJ122" s="61"/>
      <c r="BK122" s="61"/>
      <c r="BL122" s="61"/>
      <c r="BM122" s="69"/>
      <c r="BN122" s="61"/>
      <c r="BO122" s="61"/>
      <c r="BP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Y123" s="882"/>
      <c r="AZ123" s="882"/>
      <c r="BA123" s="882"/>
      <c r="BB123" s="882"/>
      <c r="BC123" s="882"/>
      <c r="BD123" s="177"/>
      <c r="BE123" s="177"/>
      <c r="BF123" s="177"/>
      <c r="BG123" s="177"/>
      <c r="BH123" s="177"/>
      <c r="BI123" s="61"/>
      <c r="BJ123" s="61"/>
      <c r="BK123" s="61"/>
      <c r="BL123" s="61"/>
      <c r="BM123" s="69"/>
      <c r="BN123" s="61"/>
      <c r="BO123" s="61"/>
      <c r="BP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Y124" s="882"/>
      <c r="AZ124" s="882"/>
      <c r="BA124" s="882"/>
      <c r="BB124" s="882"/>
      <c r="BC124" s="882"/>
      <c r="BD124" s="177"/>
      <c r="BE124" s="177"/>
      <c r="BF124" s="177"/>
      <c r="BG124" s="177"/>
      <c r="BH124" s="177"/>
      <c r="BI124" s="61"/>
      <c r="BJ124" s="61"/>
      <c r="BK124" s="61"/>
      <c r="BL124" s="61"/>
      <c r="BM124" s="69"/>
      <c r="BN124" s="61"/>
      <c r="BO124" s="61"/>
      <c r="BP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AY125" s="882"/>
      <c r="AZ125" s="882"/>
      <c r="BA125" s="882"/>
      <c r="BB125" s="882"/>
      <c r="BC125" s="882"/>
      <c r="BD125" s="177"/>
      <c r="BE125" s="177"/>
      <c r="BF125" s="177"/>
      <c r="BG125" s="177"/>
      <c r="BH125" s="177"/>
      <c r="BI125" s="61"/>
      <c r="BJ125" s="61"/>
      <c r="BK125" s="61"/>
      <c r="BL125" s="61"/>
      <c r="BM125" s="69"/>
      <c r="BN125" s="61"/>
      <c r="BO125" s="61"/>
      <c r="BP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Y126" s="882"/>
      <c r="AZ126" s="882"/>
      <c r="BA126" s="882"/>
      <c r="BB126" s="882"/>
      <c r="BC126" s="882"/>
      <c r="BD126" s="177"/>
      <c r="BE126" s="177"/>
      <c r="BF126" s="177"/>
      <c r="BG126" s="177"/>
      <c r="BH126" s="177"/>
      <c r="BI126" s="61"/>
      <c r="BJ126" s="61"/>
      <c r="BK126" s="61"/>
      <c r="BL126" s="61"/>
      <c r="BM126" s="69"/>
      <c r="BN126" s="61"/>
      <c r="BO126" s="61"/>
      <c r="BP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AY127" s="882"/>
      <c r="AZ127" s="882"/>
      <c r="BA127" s="882"/>
      <c r="BB127" s="882"/>
      <c r="BC127" s="882"/>
      <c r="BD127" s="177"/>
      <c r="BE127" s="177"/>
      <c r="BF127" s="177"/>
      <c r="BG127" s="177"/>
      <c r="BH127" s="177"/>
      <c r="BI127" s="61"/>
      <c r="BJ127" s="61"/>
      <c r="BK127" s="61"/>
      <c r="BL127" s="61"/>
      <c r="BM127" s="69"/>
      <c r="BN127" s="61"/>
      <c r="BO127" s="61"/>
      <c r="BP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2'!M112&lt;'Master Pay Period 2'!M112</formula>
    </cfRule>
    <cfRule type="expression" priority="5"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110:S110 U110:AA110">
    <cfRule type="expression" priority="11" aboveAverage="0" equalAverage="0" bottom="0" percent="0" rank="0" text="" dxfId="5">
      <formula>'Master Pay Period 2'!M115&lt;'Master Pay Period 2'!M115</formula>
    </cfRule>
    <cfRule type="expression" priority="12"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3" aboveAverage="0" equalAverage="0" bottom="0" percent="0" rank="0" text="" dxfId="0">
      <formula>(OR(AA37="H",AA37="S",AA37="V"))</formula>
    </cfRule>
    <cfRule type="expression" priority="14" aboveAverage="0" equalAverage="0" bottom="0" percent="0" rank="0" text="" dxfId="1">
      <formula>AA37&gt;0</formula>
    </cfRule>
  </conditionalFormatting>
  <conditionalFormatting sqref="AB107:AB111 AC38:AD38 AC80:AD80 AC75:AD75 AC112:AD112 BI112:BL112">
    <cfRule type="cellIs" priority="15" operator="equal" aboveAverage="0" equalAverage="0" bottom="0" percent="0" rank="0" text="" dxfId="26">
      <formula>1</formula>
    </cfRule>
  </conditionalFormatting>
  <conditionalFormatting sqref="AC36:AD36 BI36:BL36 BI39:BL39">
    <cfRule type="expression" priority="16" aboveAverage="0" equalAverage="0" bottom="0" percent="0" rank="0" text="" dxfId="5">
      <formula>AN37=1</formula>
    </cfRule>
    <cfRule type="expression" priority="17" aboveAverage="0" equalAverage="0" bottom="0" percent="0" rank="0" text="" dxfId="6">
      <formula>AN37=1</formula>
    </cfRule>
  </conditionalFormatting>
  <conditionalFormatting sqref="AC40:AD40">
    <cfRule type="cellIs" priority="18" operator="equal" aboveAverage="0" equalAverage="0" bottom="0" percent="0" rank="0" text="" dxfId="60">
      <formula>1</formula>
    </cfRule>
    <cfRule type="cellIs" priority="19" operator="equal" aboveAverage="0" equalAverage="0" bottom="0" percent="0" rank="0" text="" dxfId="61">
      <formula>"V"</formula>
    </cfRule>
    <cfRule type="cellIs" priority="20" operator="equal" aboveAverage="0" equalAverage="0" bottom="0" percent="0" rank="0" text="" dxfId="62">
      <formula>"H"</formula>
    </cfRule>
  </conditionalFormatting>
  <conditionalFormatting sqref="AC42 BI42:BJ42">
    <cfRule type="expression" priority="21" aboveAverage="0" equalAverage="0" bottom="0" percent="0" rank="0" text="" dxfId="7">
      <formula>N43=1</formula>
    </cfRule>
  </conditionalFormatting>
  <conditionalFormatting sqref="AC44 BI44:BK44">
    <cfRule type="expression" priority="22" aboveAverage="0" equalAverage="0" bottom="0" percent="0" rank="0" text="" dxfId="8">
      <formula>N45=1</formula>
    </cfRule>
  </conditionalFormatting>
  <conditionalFormatting sqref="AC46:AD46 AC48:AD48 AC50:AD50 AC52:AD52 AC54:AD54 AC56:AD56 AC58:AD58 AC60:AD60 AC62:AD62 AC66:AD66 AC68:AD68">
    <cfRule type="expression" priority="23" aboveAverage="0" equalAverage="0" bottom="0" percent="0" rank="0" text="" dxfId="9">
      <formula>AQ69=1</formula>
    </cfRule>
  </conditionalFormatting>
  <conditionalFormatting sqref="AC63:AD63 AC65:AD65">
    <cfRule type="cellIs" priority="24" operator="equal" aboveAverage="0" equalAverage="0" bottom="0" percent="0" rank="0" text="" dxfId="10">
      <formula>1</formula>
    </cfRule>
    <cfRule type="cellIs" priority="25" operator="equal" aboveAverage="0" equalAverage="0" bottom="0" percent="0" rank="0" text="" dxfId="11">
      <formula>"V"</formula>
    </cfRule>
    <cfRule type="cellIs" priority="26" operator="equal" aboveAverage="0" equalAverage="0" bottom="0" percent="0" rank="0" text="" dxfId="12">
      <formula>"H"</formula>
    </cfRule>
  </conditionalFormatting>
  <conditionalFormatting sqref="AC70:AD70">
    <cfRule type="expression" priority="27" aboveAverage="0" equalAverage="0" bottom="0" percent="0" rank="0" text="" dxfId="13">
      <formula>M71=1</formula>
    </cfRule>
  </conditionalFormatting>
  <conditionalFormatting sqref="AC71 AC77:AD77 AC82:AD82 AC84:AD84 AC86:AD86 AC103:AD103 AD107 AC111:AD111 AD105">
    <cfRule type="cellIs" priority="28" operator="equal" aboveAverage="0" equalAverage="0" bottom="0" percent="0" rank="0" text="" dxfId="14">
      <formula>1</formula>
    </cfRule>
    <cfRule type="cellIs" priority="29" operator="equal" aboveAverage="0" equalAverage="0" bottom="0" percent="0" rank="0" text="" dxfId="15">
      <formula>"V"</formula>
    </cfRule>
    <cfRule type="cellIs" priority="30" operator="equal" aboveAverage="0" equalAverage="0" bottom="0" percent="0" rank="0" text="" dxfId="16">
      <formula>"H"</formula>
    </cfRule>
  </conditionalFormatting>
  <conditionalFormatting sqref="AC73:AD73 AC78:AD78">
    <cfRule type="expression" priority="31"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2" aboveAverage="0" equalAverage="0" bottom="0" percent="0" rank="0" text="" dxfId="18">
      <formula>AQ116=1</formula>
    </cfRule>
  </conditionalFormatting>
  <conditionalFormatting sqref="AC109:AD109 AC105">
    <cfRule type="cellIs" priority="33" operator="equal" aboveAverage="0" equalAverage="0" bottom="0" percent="0" rank="0" text="" dxfId="19">
      <formula>1</formula>
    </cfRule>
    <cfRule type="cellIs" priority="34" operator="equal" aboveAverage="0" equalAverage="0" bottom="0" percent="0" rank="0" text="" dxfId="20">
      <formula>"V"</formula>
    </cfRule>
    <cfRule type="cellIs" priority="35" operator="equal" aboveAverage="0" equalAverage="0" bottom="0" percent="0" rank="0" text="" dxfId="21">
      <formula>"H"</formula>
    </cfRule>
  </conditionalFormatting>
  <conditionalFormatting sqref="AC107 AC114:AD114 AC116:AD116 BI89:BL89 BI91:BL91 BI95:BL95 BI97:BL97 BI99:BL99 BI101:BL101 BI103:BL103 BI107:BL107 BI109:BL109 BI111:BL111 BI93:BL93 BI105:BL105 BI114:BL114 BI116:BL116">
    <cfRule type="cellIs" priority="36" operator="equal" aboveAverage="0" equalAverage="0" bottom="0" percent="0" rank="0" text="" dxfId="22">
      <formula>1</formula>
    </cfRule>
    <cfRule type="cellIs" priority="37" operator="equal" aboveAverage="0" equalAverage="0" bottom="0" percent="0" rank="0" text="" dxfId="23">
      <formula>"V"</formula>
    </cfRule>
    <cfRule type="cellIs" priority="38" operator="equal" aboveAverage="0" equalAverage="0" bottom="0" percent="0" rank="0" text="" dxfId="24">
      <formula>"H"</formula>
    </cfRule>
  </conditionalFormatting>
  <conditionalFormatting sqref="AD42 BK42:BL42">
    <cfRule type="expression" priority="39" aboveAverage="0" equalAverage="0" bottom="0" percent="0" rank="0" text="" dxfId="25">
      <formula>M42=1</formula>
    </cfRule>
    <cfRule type="cellIs" priority="40" operator="equal" aboveAverage="0" equalAverage="0" bottom="0" percent="0" rank="0" text="" dxfId="26">
      <formula>"V"</formula>
    </cfRule>
    <cfRule type="cellIs" priority="41" operator="equal" aboveAverage="0" equalAverage="0" bottom="0" percent="0" rank="0" text="" dxfId="27">
      <formula>"H"</formula>
    </cfRule>
  </conditionalFormatting>
  <conditionalFormatting sqref="AD44 BL44">
    <cfRule type="expression" priority="42" aboveAverage="0" equalAverage="0" bottom="0" percent="0" rank="0" text="" dxfId="28">
      <formula>M45=1</formula>
    </cfRule>
  </conditionalFormatting>
  <conditionalFormatting sqref="AD71 BJ47:BK47 BK49 BI51:BJ51 BI53 BI55:BJ55 BJ59:BK59 BK61 BI63:BJ63 BI65 BI67:BJ67 BJ71:BK71">
    <cfRule type="cellIs" priority="43" operator="equal" aboveAverage="0" equalAverage="0" bottom="0" percent="0" rank="0" text="" dxfId="29">
      <formula>1</formula>
    </cfRule>
    <cfRule type="cellIs" priority="44" operator="equal" aboveAverage="0" equalAverage="0" bottom="0" percent="0" rank="0" text="" dxfId="30">
      <formula>"V"</formula>
    </cfRule>
    <cfRule type="cellIs" priority="45" operator="equal" aboveAverage="0" equalAverage="0" bottom="0" percent="0" rank="0" text="" dxfId="31">
      <formula>"H"</formula>
    </cfRule>
  </conditionalFormatting>
  <conditionalFormatting sqref="BI37:BL37 BI40:BL40 BI43:BL43 BI45:BK45 BI47 BL47 BI49:BJ49 BL49 BK51:BL51 BJ53:BL53 BK55:BL55 BI57:BL57 BI59 BL59 BI61:BJ61 BL61 BK63:BL63 BJ65:BL65 BK67:BL67 BI69:BL69 BI71 BL71">
    <cfRule type="cellIs" priority="46" operator="equal" aboveAverage="0" equalAverage="0" bottom="0" percent="0" rank="0" text="" dxfId="32">
      <formula>1</formula>
    </cfRule>
    <cfRule type="cellIs" priority="47" operator="equal" aboveAverage="0" equalAverage="0" bottom="0" percent="0" rank="0" text="" dxfId="33">
      <formula>"V"</formula>
    </cfRule>
    <cfRule type="cellIs" priority="48" operator="equal" aboveAverage="0" equalAverage="0" bottom="0" percent="0" rank="0" text="" dxfId="34">
      <formula>"H"</formula>
    </cfRule>
  </conditionalFormatting>
  <conditionalFormatting sqref="BI38:BL38 BI41:BL41 BI80:BL80 BI72:BL72 BI75:BL75 BI87:BL87">
    <cfRule type="cellIs" priority="49" operator="equal" aboveAverage="0" equalAverage="0" bottom="0" percent="0" rank="0" text="" dxfId="8">
      <formula>1</formula>
    </cfRule>
  </conditionalFormatting>
  <conditionalFormatting sqref="BI46:BL46 BI48:BL48 BI50:BL50 BI52:BL52 BI54:BL54 BI56:BL56 BI58:BL58 BI60:BL60 BI62:BL62 BI64:BL64 BI66:BL66 BI68:BL68 BI70:BL70">
    <cfRule type="expression" priority="50" aboveAverage="0" equalAverage="0" bottom="0" percent="0" rank="0" text="" dxfId="35">
      <formula>BG71=1</formula>
    </cfRule>
  </conditionalFormatting>
  <conditionalFormatting sqref="BI73:BL73 BI76:BL76 BI78:BL78 BI81:BL81 BI83:BL83 BI85:BL85">
    <cfRule type="expression" priority="51" aboveAverage="0" equalAverage="0" bottom="0" percent="0" rank="0" text="" dxfId="36">
      <formula>BG86=1</formula>
    </cfRule>
  </conditionalFormatting>
  <conditionalFormatting sqref="BI74:BL74 BI77:BL77 BI79:BL79 BI82:BL82 BI84:BL84 BI86:BL86">
    <cfRule type="cellIs" priority="52" operator="equal" aboveAverage="0" equalAverage="0" bottom="0" percent="0" rank="0" text="" dxfId="37">
      <formula>1</formula>
    </cfRule>
    <cfRule type="cellIs" priority="53" operator="equal" aboveAverage="0" equalAverage="0" bottom="0" percent="0" rank="0" text="" dxfId="38">
      <formula>"V"</formula>
    </cfRule>
    <cfRule type="cellIs" priority="54" operator="equal" aboveAverage="0" equalAverage="0" bottom="0" percent="0" rank="0" text="" dxfId="39">
      <formula>"H"</formula>
    </cfRule>
  </conditionalFormatting>
  <conditionalFormatting sqref="BI88:BL88 BI90:BL90 BI94:BL94 BI96:BL96 BI98:BL98 BI100:BL100 BI102:BL102 BI106:BL106 BI108:BL108 BI110:BL110 BI92:BL92 BI104:BL104 BI113:BL113 BI115:BL115">
    <cfRule type="expression" priority="55" aboveAverage="0" equalAverage="0" bottom="0" percent="0" rank="0" text="" dxfId="40">
      <formula>BG116=1</formula>
    </cfRule>
  </conditionalFormatting>
  <conditionalFormatting sqref="BL45">
    <cfRule type="cellIs" priority="56" operator="equal" aboveAverage="0" equalAverage="0" bottom="0" percent="0" rank="0" text="" dxfId="41">
      <formula>1</formula>
    </cfRule>
    <cfRule type="cellIs" priority="57" operator="equal" aboveAverage="0" equalAverage="0" bottom="0" percent="0" rank="0" text="" dxfId="42">
      <formula>"V"</formula>
    </cfRule>
    <cfRule type="cellIs" priority="58"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2.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5"/>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4" width="6.19"/>
    <col collapsed="false" customWidth="true" hidden="false" outlineLevel="0" max="48" min="48" style="882" width="8.54"/>
    <col collapsed="false" customWidth="true" hidden="false" outlineLevel="0" max="49" min="49" style="882" width="8.94"/>
    <col collapsed="false" customWidth="true" hidden="false" outlineLevel="0" max="50" min="50" style="88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2" min="61" style="177" width="6.48"/>
    <col collapsed="false" customWidth="true" hidden="false" outlineLevel="0" max="63" min="63" style="177" width="5.66"/>
    <col collapsed="false" customWidth="true" hidden="false" outlineLevel="0" max="64" min="64" style="177" width="20.28"/>
    <col collapsed="false" customWidth="true" hidden="false" outlineLevel="0" max="66" min="65" style="177" width="6.48"/>
    <col collapsed="false" customWidth="true" hidden="false" outlineLevel="0" max="67" min="67" style="177" width="5.66"/>
    <col collapsed="false" customWidth="true" hidden="false" outlineLevel="0" max="68" min="68" style="177" width="20.28"/>
    <col collapsed="false" customWidth="true" hidden="false" outlineLevel="0" max="69" min="69" style="177" width="6.69"/>
    <col collapsed="false" customWidth="true" hidden="false" outlineLevel="0" max="70" min="70" style="177" width="8.72"/>
    <col collapsed="false" customWidth="true" hidden="false" outlineLevel="0" max="71" min="71" style="177" width="8.4"/>
    <col collapsed="false" customWidth="true" hidden="false" outlineLevel="0" max="72" min="72" style="177" width="6.21"/>
    <col collapsed="false" customWidth="true" hidden="false" outlineLevel="0" max="73" min="73" style="177" width="7.75"/>
    <col collapsed="false" customWidth="true" hidden="false" outlineLevel="0" max="74" min="74" style="177" width="8.48"/>
    <col collapsed="false" customWidth="true" hidden="false" outlineLevel="0" max="75" min="75" style="177" width="11.23"/>
    <col collapsed="false" customWidth="true" hidden="false" outlineLevel="0" max="76" min="76" style="177" width="6.21"/>
    <col collapsed="false" customWidth="true" hidden="false" outlineLevel="0" max="77" min="77" style="177" width="10.68"/>
    <col collapsed="false" customWidth="true" hidden="false" outlineLevel="0" max="78" min="78" style="177" width="7.4"/>
    <col collapsed="false" customWidth="true" hidden="false" outlineLevel="0" max="79" min="79" style="177" width="6.15"/>
    <col collapsed="false" customWidth="true" hidden="false" outlineLevel="0" max="80" min="80" style="177" width="9.01"/>
    <col collapsed="false" customWidth="true" hidden="false" outlineLevel="0" max="81" min="81" style="177" width="8.58"/>
    <col collapsed="false" customWidth="true" hidden="false" outlineLevel="0" max="82" min="82" style="177" width="9.98"/>
    <col collapsed="false" customWidth="true" hidden="false" outlineLevel="0" max="83" min="83" style="177" width="8.67"/>
    <col collapsed="false" customWidth="true" hidden="false" outlineLevel="0" max="84" min="84" style="177" width="6.19"/>
    <col collapsed="false" customWidth="true" hidden="false" outlineLevel="0" max="85" min="85" style="177" width="8.54"/>
    <col collapsed="false" customWidth="true" hidden="false" outlineLevel="0" max="86" min="86" style="177" width="8.94"/>
    <col collapsed="false" customWidth="true" hidden="false" outlineLevel="0" max="87" min="87" style="177" width="7.95"/>
    <col collapsed="false" customWidth="true" hidden="false" outlineLevel="0" max="88" min="88" style="177" width="8.85"/>
    <col collapsed="false" customWidth="true" hidden="false" outlineLevel="0" max="89" min="89" style="177" width="10.14"/>
    <col collapsed="false" customWidth="true" hidden="false" outlineLevel="0" max="90" min="90" style="177" width="10.08"/>
    <col collapsed="false" customWidth="true" hidden="false" outlineLevel="0" max="91" min="91" style="177" width="9.06"/>
    <col collapsed="false" customWidth="true" hidden="false" outlineLevel="0" max="92" min="92" style="177" width="9.38"/>
    <col collapsed="false" customWidth="true" hidden="false" outlineLevel="0" max="93" min="93" style="177" width="7.42"/>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7.0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4"/>
      <c r="AV6" s="882"/>
      <c r="AW6" s="882"/>
      <c r="AX6" s="882"/>
      <c r="AY6" s="861"/>
      <c r="AZ6" s="861"/>
      <c r="BA6" s="861"/>
      <c r="BB6" s="861"/>
      <c r="BC6" s="861"/>
      <c r="BD6" s="171"/>
      <c r="BE6" s="171"/>
      <c r="BF6" s="171"/>
      <c r="BG6" s="171"/>
      <c r="BH6" s="171"/>
      <c r="BI6" s="177"/>
      <c r="BJ6" s="177"/>
      <c r="BK6" s="177"/>
      <c r="BL6" s="177"/>
      <c r="BM6" s="177"/>
      <c r="BN6" s="177"/>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4"/>
      <c r="AV7" s="882"/>
      <c r="AW7" s="882"/>
      <c r="AX7" s="882"/>
      <c r="AY7" s="861"/>
      <c r="AZ7" s="861"/>
      <c r="BA7" s="861"/>
      <c r="BB7" s="861"/>
      <c r="BC7" s="861"/>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4"/>
      <c r="AV9" s="882"/>
      <c r="AW9" s="882"/>
      <c r="AX9" s="882"/>
      <c r="AY9" s="861"/>
      <c r="AZ9" s="861"/>
      <c r="BA9" s="861"/>
      <c r="BB9" s="861"/>
      <c r="BC9" s="861"/>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4"/>
      <c r="AV10" s="882"/>
      <c r="AW10" s="882"/>
      <c r="AX10" s="882"/>
      <c r="AY10" s="861"/>
      <c r="AZ10" s="861"/>
      <c r="BA10" s="861"/>
      <c r="BB10" s="861"/>
      <c r="BC10" s="861"/>
      <c r="BI10" s="177"/>
      <c r="BJ10" s="177"/>
      <c r="BK10" s="177"/>
      <c r="BL10" s="177"/>
      <c r="BM10" s="177"/>
      <c r="BN10" s="177"/>
      <c r="BO10" s="177"/>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c r="CL10" s="177"/>
      <c r="CM10" s="177"/>
      <c r="CN10" s="177"/>
      <c r="CO10" s="177"/>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4"/>
      <c r="AV11" s="882"/>
      <c r="AW11" s="882"/>
      <c r="AX11" s="882"/>
      <c r="AY11" s="861"/>
      <c r="AZ11" s="861"/>
      <c r="BA11" s="861"/>
      <c r="BB11" s="861"/>
      <c r="BC11" s="861"/>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4"/>
      <c r="AV12" s="882"/>
      <c r="AW12" s="882"/>
      <c r="AX12" s="882"/>
      <c r="AY12" s="861"/>
      <c r="AZ12" s="861"/>
      <c r="BA12" s="861"/>
      <c r="BB12" s="861"/>
      <c r="BC12" s="861"/>
      <c r="BI12" s="177"/>
      <c r="BJ12" s="177"/>
      <c r="BK12" s="177"/>
      <c r="BL12" s="177"/>
      <c r="BM12" s="177"/>
      <c r="BN12" s="177"/>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4"/>
      <c r="AV13" s="882"/>
      <c r="AW13" s="882"/>
      <c r="AX13" s="882"/>
      <c r="AY13" s="861"/>
      <c r="AZ13" s="861"/>
      <c r="BA13" s="861"/>
      <c r="BB13" s="861"/>
      <c r="BC13" s="861"/>
      <c r="BI13" s="177"/>
      <c r="BJ13" s="177"/>
      <c r="BK13" s="177"/>
      <c r="BL13" s="177"/>
      <c r="BM13" s="177"/>
      <c r="BN13" s="177"/>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4"/>
      <c r="AV14" s="882"/>
      <c r="AW14" s="882"/>
      <c r="AX14" s="882"/>
      <c r="AY14" s="867"/>
      <c r="AZ14" s="867"/>
      <c r="BA14" s="867"/>
      <c r="BB14" s="867"/>
      <c r="BC14" s="867"/>
      <c r="BI14" s="177"/>
      <c r="BJ14" s="177"/>
      <c r="BK14" s="177"/>
      <c r="BL14" s="177"/>
      <c r="BM14" s="177"/>
      <c r="BN14" s="177"/>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4"/>
      <c r="AV15" s="882"/>
      <c r="AW15" s="882"/>
      <c r="AX15" s="882"/>
      <c r="AY15" s="861"/>
      <c r="AZ15" s="861"/>
      <c r="BA15" s="861"/>
      <c r="BB15" s="861"/>
      <c r="BC15" s="861"/>
      <c r="BI15" s="177"/>
      <c r="BJ15" s="177"/>
      <c r="BK15" s="177"/>
      <c r="BL15" s="177"/>
      <c r="BM15" s="177"/>
      <c r="BN15" s="177"/>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Calendar!$A$122</f>
        <v>21</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Calendar!$A$123</f>
        <v>October</v>
      </c>
      <c r="N22" s="459" t="n">
        <f aca="false">Calendar!$B$123</f>
        <v>0</v>
      </c>
      <c r="O22" s="459" t="n">
        <f aca="false">Calendar!$C$123</f>
        <v>0</v>
      </c>
      <c r="P22" s="459" t="n">
        <f aca="false">Calendar!$D$123</f>
        <v>0</v>
      </c>
      <c r="Q22" s="459" t="n">
        <f aca="false">Calendar!$E$123</f>
        <v>0</v>
      </c>
      <c r="R22" s="459" t="n">
        <f aca="false">Calendar!$F$123</f>
        <v>0</v>
      </c>
      <c r="S22" s="459" t="n">
        <f aca="false">Calendar!$G$123</f>
        <v>0</v>
      </c>
      <c r="T22" s="35" t="n">
        <f aca="false">Calendar!$H$123</f>
        <v>2019</v>
      </c>
      <c r="U22" s="459" t="n">
        <f aca="false">Calendar!$I$123</f>
        <v>0</v>
      </c>
      <c r="V22" s="459" t="n">
        <f aca="false">Calendar!$J$123</f>
        <v>0</v>
      </c>
      <c r="W22" s="459" t="n">
        <f aca="false">Calendar!$K$123</f>
        <v>0</v>
      </c>
      <c r="X22" s="459" t="n">
        <f aca="false">Calendar!$L$123</f>
        <v>0</v>
      </c>
      <c r="Y22" s="459" t="n">
        <f aca="false">Calendar!$M$123</f>
        <v>0</v>
      </c>
      <c r="Z22" s="459" t="n">
        <f aca="false">Calendar!$N$123</f>
        <v>0</v>
      </c>
      <c r="AA22" s="459" t="n">
        <f aca="false">Calendar!$O$123</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Calendar!$A$124</f>
        <v>6</v>
      </c>
      <c r="N23" s="37" t="n">
        <f aca="false">Calendar!$B$124</f>
        <v>7</v>
      </c>
      <c r="O23" s="37" t="n">
        <f aca="false">Calendar!$C$124</f>
        <v>8</v>
      </c>
      <c r="P23" s="37" t="n">
        <f aca="false">Calendar!$D$124</f>
        <v>9</v>
      </c>
      <c r="Q23" s="37" t="n">
        <f aca="false">Calendar!$E$124</f>
        <v>10</v>
      </c>
      <c r="R23" s="37" t="n">
        <f aca="false">Calendar!$F$124</f>
        <v>11</v>
      </c>
      <c r="S23" s="37" t="n">
        <f aca="false">Calendar!$G$124</f>
        <v>12</v>
      </c>
      <c r="T23" s="49"/>
      <c r="U23" s="37" t="n">
        <f aca="false">Calendar!$I$124</f>
        <v>13</v>
      </c>
      <c r="V23" s="37" t="n">
        <f aca="false">Calendar!$J$124</f>
        <v>14</v>
      </c>
      <c r="W23" s="37" t="n">
        <f aca="false">Calendar!$K$124</f>
        <v>15</v>
      </c>
      <c r="X23" s="37" t="n">
        <f aca="false">Calendar!$L$124</f>
        <v>16</v>
      </c>
      <c r="Y23" s="37" t="n">
        <f aca="false">Calendar!$M$124</f>
        <v>17</v>
      </c>
      <c r="Z23" s="37" t="n">
        <f aca="false">Calendar!$N$124</f>
        <v>18</v>
      </c>
      <c r="AA23" s="37" t="n">
        <f aca="false">Calendar!$O$124</f>
        <v>19</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Y32" s="882"/>
      <c r="AZ32" s="882"/>
      <c r="BA32" s="882"/>
      <c r="BB32" s="882"/>
      <c r="BC32" s="882"/>
      <c r="BD32" s="177"/>
      <c r="BE32" s="177"/>
      <c r="BF32" s="177"/>
      <c r="BG32" s="177"/>
      <c r="BH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82"/>
      <c r="AZ33" s="882"/>
      <c r="BA33" s="882"/>
      <c r="BB33" s="882"/>
      <c r="BC33" s="882"/>
      <c r="BD33" s="177"/>
      <c r="BE33" s="177"/>
      <c r="BF33" s="177"/>
      <c r="BG33" s="177"/>
      <c r="BH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Y34" s="882"/>
      <c r="AZ34" s="882"/>
      <c r="BA34" s="882"/>
      <c r="BB34" s="882"/>
      <c r="BC34" s="882"/>
      <c r="BD34" s="177"/>
      <c r="BE34" s="177"/>
      <c r="BF34" s="177"/>
      <c r="BG34" s="177"/>
      <c r="BH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82"/>
      <c r="AZ35" s="882"/>
      <c r="BA35" s="882"/>
      <c r="BB35" s="882"/>
      <c r="BC35" s="882"/>
      <c r="BD35" s="177"/>
      <c r="BE35" s="177"/>
      <c r="BF35" s="177"/>
      <c r="BG35" s="177"/>
      <c r="BH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Y36" s="882"/>
      <c r="AZ36" s="882"/>
      <c r="BA36" s="882"/>
      <c r="BB36" s="882"/>
      <c r="BC36" s="882"/>
      <c r="BD36" s="177"/>
      <c r="BE36" s="177"/>
      <c r="BF36" s="177"/>
      <c r="BG36" s="177"/>
      <c r="BH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177"/>
      <c r="CD37" s="177"/>
      <c r="CE37" s="177"/>
      <c r="CF37" s="177"/>
      <c r="CG37" s="177"/>
      <c r="CH37" s="177"/>
      <c r="CI37" s="177"/>
      <c r="CJ37" s="177"/>
      <c r="CK37" s="177"/>
      <c r="CL37" s="177"/>
      <c r="CM37" s="177"/>
      <c r="CN37" s="177"/>
      <c r="CO37" s="177"/>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82"/>
      <c r="AZ39" s="882"/>
      <c r="BA39" s="882"/>
      <c r="BB39" s="882"/>
      <c r="BC39" s="882"/>
      <c r="BD39" s="177"/>
      <c r="BE39" s="177"/>
      <c r="BF39" s="177"/>
      <c r="BG39" s="177"/>
      <c r="BH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177"/>
      <c r="CD40" s="177"/>
      <c r="CE40" s="177"/>
      <c r="CF40" s="177"/>
      <c r="CG40" s="177"/>
      <c r="CH40" s="177"/>
      <c r="CI40" s="177"/>
      <c r="CJ40" s="177"/>
      <c r="CK40" s="177"/>
      <c r="CL40" s="177"/>
      <c r="CM40" s="177"/>
      <c r="CN40" s="177"/>
      <c r="CO40" s="177"/>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177"/>
      <c r="CD41" s="177"/>
      <c r="CE41" s="177"/>
      <c r="CF41" s="177"/>
      <c r="CG41" s="177"/>
      <c r="CH41" s="177"/>
      <c r="CI41" s="177"/>
      <c r="CJ41" s="177"/>
      <c r="CK41" s="177"/>
      <c r="CL41" s="177"/>
      <c r="CM41" s="177"/>
      <c r="CN41" s="177"/>
      <c r="CO41" s="177"/>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Y42" s="882"/>
      <c r="AZ42" s="882"/>
      <c r="BA42" s="882"/>
      <c r="BB42" s="882"/>
      <c r="BC42" s="882"/>
      <c r="BD42" s="177"/>
      <c r="BE42" s="177"/>
      <c r="BF42" s="177"/>
      <c r="BG42" s="177"/>
      <c r="BH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177"/>
      <c r="CD43" s="177"/>
      <c r="CE43" s="177"/>
      <c r="CF43" s="177"/>
      <c r="CG43" s="177"/>
      <c r="CH43" s="177"/>
      <c r="CI43" s="177"/>
      <c r="CJ43" s="177"/>
      <c r="CK43" s="177"/>
      <c r="CL43" s="177"/>
      <c r="CM43" s="177"/>
      <c r="CN43" s="177"/>
      <c r="CO43" s="177"/>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Y44" s="882"/>
      <c r="AZ44" s="882"/>
      <c r="BA44" s="882"/>
      <c r="BB44" s="882"/>
      <c r="BC44" s="882"/>
      <c r="BD44" s="177"/>
      <c r="BE44" s="177"/>
      <c r="BF44" s="177"/>
      <c r="BG44" s="177"/>
      <c r="BH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82"/>
      <c r="AZ45" s="882"/>
      <c r="BA45" s="882"/>
      <c r="BB45" s="882"/>
      <c r="BC45" s="882"/>
      <c r="BD45" s="177"/>
      <c r="BE45" s="177"/>
      <c r="BF45" s="177"/>
      <c r="BG45" s="177"/>
      <c r="BH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Y46" s="882"/>
      <c r="AZ46" s="882"/>
      <c r="BA46" s="882"/>
      <c r="BB46" s="882"/>
      <c r="BC46" s="882"/>
      <c r="BD46" s="177"/>
      <c r="BE46" s="177"/>
      <c r="BF46" s="177"/>
      <c r="BG46" s="177"/>
      <c r="BH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82"/>
      <c r="AZ47" s="882"/>
      <c r="BA47" s="882"/>
      <c r="BB47" s="882"/>
      <c r="BC47" s="882"/>
      <c r="BD47" s="177"/>
      <c r="BE47" s="177"/>
      <c r="BF47" s="177"/>
      <c r="BG47" s="177"/>
      <c r="BH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Y48" s="882"/>
      <c r="AZ48" s="882"/>
      <c r="BA48" s="882"/>
      <c r="BB48" s="882"/>
      <c r="BC48" s="882"/>
      <c r="BD48" s="177"/>
      <c r="BE48" s="177"/>
      <c r="BF48" s="177"/>
      <c r="BG48" s="177"/>
      <c r="BH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82"/>
      <c r="AZ49" s="882"/>
      <c r="BA49" s="882"/>
      <c r="BB49" s="882"/>
      <c r="BC49" s="882"/>
      <c r="BD49" s="177"/>
      <c r="BE49" s="177"/>
      <c r="BF49" s="177"/>
      <c r="BG49" s="177"/>
      <c r="BH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Y50" s="882"/>
      <c r="AZ50" s="882"/>
      <c r="BA50" s="882"/>
      <c r="BB50" s="882"/>
      <c r="BC50" s="882"/>
      <c r="BD50" s="177"/>
      <c r="BE50" s="177"/>
      <c r="BF50" s="177"/>
      <c r="BG50" s="177"/>
      <c r="BH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82"/>
      <c r="AZ51" s="882"/>
      <c r="BA51" s="882"/>
      <c r="BB51" s="882"/>
      <c r="BC51" s="882"/>
      <c r="BD51" s="177"/>
      <c r="BE51" s="177"/>
      <c r="BF51" s="177"/>
      <c r="BG51" s="177"/>
      <c r="BH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Y52" s="882"/>
      <c r="AZ52" s="882"/>
      <c r="BA52" s="882"/>
      <c r="BB52" s="882"/>
      <c r="BC52" s="882"/>
      <c r="BD52" s="177"/>
      <c r="BE52" s="177"/>
      <c r="BF52" s="177"/>
      <c r="BG52" s="177"/>
      <c r="BH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82"/>
      <c r="AZ53" s="882"/>
      <c r="BA53" s="882"/>
      <c r="BB53" s="882"/>
      <c r="BC53" s="882"/>
      <c r="BD53" s="177"/>
      <c r="BE53" s="177"/>
      <c r="BF53" s="177"/>
      <c r="BG53" s="177"/>
      <c r="BH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Y54" s="882"/>
      <c r="AZ54" s="882"/>
      <c r="BA54" s="882"/>
      <c r="BB54" s="882"/>
      <c r="BC54" s="882"/>
      <c r="BD54" s="177"/>
      <c r="BE54" s="177"/>
      <c r="BF54" s="177"/>
      <c r="BG54" s="177"/>
      <c r="BH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82"/>
      <c r="AZ55" s="882"/>
      <c r="BA55" s="882"/>
      <c r="BB55" s="882"/>
      <c r="BC55" s="882"/>
      <c r="BD55" s="177"/>
      <c r="BE55" s="177"/>
      <c r="BF55" s="177"/>
      <c r="BG55" s="177"/>
      <c r="BH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Y56" s="882"/>
      <c r="AZ56" s="882"/>
      <c r="BA56" s="882"/>
      <c r="BB56" s="882"/>
      <c r="BC56" s="882"/>
      <c r="BD56" s="177"/>
      <c r="BE56" s="177"/>
      <c r="BF56" s="177"/>
      <c r="BG56" s="177"/>
      <c r="BH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82"/>
      <c r="AZ57" s="882"/>
      <c r="BA57" s="882"/>
      <c r="BB57" s="882"/>
      <c r="BC57" s="882"/>
      <c r="BD57" s="177"/>
      <c r="BE57" s="177"/>
      <c r="BF57" s="177"/>
      <c r="BG57" s="177"/>
      <c r="BH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Y58" s="882"/>
      <c r="AZ58" s="882"/>
      <c r="BA58" s="882"/>
      <c r="BB58" s="882"/>
      <c r="BC58" s="882"/>
      <c r="BD58" s="177"/>
      <c r="BE58" s="177"/>
      <c r="BF58" s="177"/>
      <c r="BG58" s="177"/>
      <c r="BH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82"/>
      <c r="AZ59" s="882"/>
      <c r="BA59" s="882"/>
      <c r="BB59" s="882"/>
      <c r="BC59" s="882"/>
      <c r="BD59" s="177"/>
      <c r="BE59" s="177"/>
      <c r="BF59" s="177"/>
      <c r="BG59" s="177"/>
      <c r="BH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Y60" s="882"/>
      <c r="AZ60" s="882"/>
      <c r="BA60" s="882"/>
      <c r="BB60" s="882"/>
      <c r="BC60" s="882"/>
      <c r="BD60" s="177"/>
      <c r="BE60" s="177"/>
      <c r="BF60" s="177"/>
      <c r="BG60" s="177"/>
      <c r="BH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82"/>
      <c r="AZ61" s="882"/>
      <c r="BA61" s="882"/>
      <c r="BB61" s="882"/>
      <c r="BC61" s="882"/>
      <c r="BD61" s="177"/>
      <c r="BE61" s="177"/>
      <c r="BF61" s="177"/>
      <c r="BG61" s="177"/>
      <c r="BH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82"/>
      <c r="AZ62" s="882"/>
      <c r="BA62" s="882"/>
      <c r="BB62" s="882"/>
      <c r="BC62" s="882"/>
      <c r="BD62" s="177"/>
      <c r="BE62" s="177"/>
      <c r="BF62" s="177"/>
      <c r="BG62" s="177"/>
      <c r="BH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82"/>
      <c r="AZ63" s="882"/>
      <c r="BA63" s="882"/>
      <c r="BB63" s="882"/>
      <c r="BC63" s="882"/>
      <c r="BD63" s="177"/>
      <c r="BE63" s="177"/>
      <c r="BF63" s="177"/>
      <c r="BG63" s="177"/>
      <c r="BH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82"/>
      <c r="AZ64" s="882"/>
      <c r="BA64" s="882"/>
      <c r="BB64" s="882"/>
      <c r="BC64" s="882"/>
      <c r="BD64" s="177"/>
      <c r="BE64" s="177"/>
      <c r="BF64" s="177"/>
      <c r="BG64" s="177"/>
      <c r="BH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Y65" s="882"/>
      <c r="AZ65" s="882"/>
      <c r="BA65" s="882"/>
      <c r="BB65" s="882"/>
      <c r="BC65" s="882"/>
      <c r="BD65" s="177"/>
      <c r="BE65" s="177"/>
      <c r="BF65" s="177"/>
      <c r="BG65" s="177"/>
      <c r="BH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82"/>
      <c r="AZ66" s="882"/>
      <c r="BA66" s="882"/>
      <c r="BB66" s="882"/>
      <c r="BC66" s="882"/>
      <c r="BD66" s="177"/>
      <c r="BE66" s="177"/>
      <c r="BF66" s="177"/>
      <c r="BG66" s="177"/>
      <c r="BH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82"/>
      <c r="AZ67" s="882"/>
      <c r="BA67" s="882"/>
      <c r="BB67" s="882"/>
      <c r="BC67" s="882"/>
      <c r="BD67" s="177"/>
      <c r="BE67" s="177"/>
      <c r="BF67" s="177"/>
      <c r="BG67" s="177"/>
      <c r="BH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82"/>
      <c r="AZ68" s="882"/>
      <c r="BA68" s="882"/>
      <c r="BB68" s="882"/>
      <c r="BC68" s="882"/>
      <c r="BD68" s="177"/>
      <c r="BE68" s="177"/>
      <c r="BF68" s="177"/>
      <c r="BG68" s="177"/>
      <c r="BH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82"/>
      <c r="AZ69" s="882"/>
      <c r="BA69" s="882"/>
      <c r="BB69" s="882"/>
      <c r="BC69" s="882"/>
      <c r="BD69" s="177"/>
      <c r="BE69" s="177"/>
      <c r="BF69" s="177"/>
      <c r="BG69" s="177"/>
      <c r="BH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Y70" s="882"/>
      <c r="AZ70" s="882"/>
      <c r="BA70" s="882"/>
      <c r="BB70" s="882"/>
      <c r="BC70" s="882"/>
      <c r="BD70" s="177"/>
      <c r="BE70" s="177"/>
      <c r="BF70" s="177"/>
      <c r="BG70" s="177"/>
      <c r="BH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Y71" s="882"/>
      <c r="AZ71" s="882"/>
      <c r="BA71" s="882"/>
      <c r="BB71" s="882"/>
      <c r="BC71" s="882"/>
      <c r="BD71" s="177"/>
      <c r="BE71" s="177"/>
      <c r="BF71" s="177"/>
      <c r="BG71" s="177"/>
      <c r="BH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82"/>
      <c r="AZ72" s="882"/>
      <c r="BA72" s="882"/>
      <c r="BB72" s="882"/>
      <c r="BC72" s="882"/>
      <c r="BD72" s="177"/>
      <c r="BE72" s="177"/>
      <c r="BF72" s="177"/>
      <c r="BG72" s="177"/>
      <c r="BH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82"/>
      <c r="AZ73" s="882"/>
      <c r="BA73" s="882"/>
      <c r="BB73" s="882"/>
      <c r="BC73" s="882"/>
      <c r="BD73" s="177"/>
      <c r="BE73" s="177"/>
      <c r="BF73" s="177"/>
      <c r="BG73" s="177"/>
      <c r="BH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82"/>
      <c r="AZ74" s="882"/>
      <c r="BA74" s="882"/>
      <c r="BB74" s="882"/>
      <c r="BC74" s="882"/>
      <c r="BD74" s="177"/>
      <c r="BE74" s="177"/>
      <c r="BF74" s="177"/>
      <c r="BG74" s="177"/>
      <c r="BH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82"/>
      <c r="AZ75" s="882"/>
      <c r="BA75" s="882"/>
      <c r="BB75" s="882"/>
      <c r="BC75" s="882"/>
      <c r="BD75" s="177"/>
      <c r="BE75" s="177"/>
      <c r="BF75" s="177"/>
      <c r="BG75" s="177"/>
      <c r="BH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82"/>
      <c r="AZ76" s="882"/>
      <c r="BA76" s="882"/>
      <c r="BB76" s="882"/>
      <c r="BC76" s="882"/>
      <c r="BD76" s="177"/>
      <c r="BE76" s="177"/>
      <c r="BF76" s="177"/>
      <c r="BG76" s="177"/>
      <c r="BH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Y77" s="882"/>
      <c r="AZ77" s="882"/>
      <c r="BA77" s="882"/>
      <c r="BB77" s="882"/>
      <c r="BC77" s="882"/>
      <c r="BD77" s="177"/>
      <c r="BE77" s="177"/>
      <c r="BF77" s="177"/>
      <c r="BG77" s="177"/>
      <c r="BH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Y78" s="882"/>
      <c r="AZ78" s="882"/>
      <c r="BA78" s="882"/>
      <c r="BB78" s="882"/>
      <c r="BC78" s="882"/>
      <c r="BD78" s="177"/>
      <c r="BE78" s="177"/>
      <c r="BF78" s="177"/>
      <c r="BG78" s="177"/>
      <c r="BH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82"/>
      <c r="AZ79" s="882"/>
      <c r="BA79" s="882"/>
      <c r="BB79" s="882"/>
      <c r="BC79" s="882"/>
      <c r="BD79" s="177"/>
      <c r="BE79" s="177"/>
      <c r="BF79" s="177"/>
      <c r="BG79" s="177"/>
      <c r="BH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Y80" s="882"/>
      <c r="AZ80" s="882"/>
      <c r="BA80" s="882"/>
      <c r="BB80" s="882"/>
      <c r="BC80" s="882"/>
      <c r="BD80" s="177"/>
      <c r="BE80" s="177"/>
      <c r="BF80" s="177"/>
      <c r="BG80" s="177"/>
      <c r="BH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82"/>
      <c r="AZ81" s="882"/>
      <c r="BA81" s="882"/>
      <c r="BB81" s="882"/>
      <c r="BC81" s="882"/>
      <c r="BD81" s="177"/>
      <c r="BE81" s="177"/>
      <c r="BF81" s="177"/>
      <c r="BG81" s="177"/>
      <c r="BH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Y82" s="882"/>
      <c r="AZ82" s="882"/>
      <c r="BA82" s="882"/>
      <c r="BB82" s="882"/>
      <c r="BC82" s="882"/>
      <c r="BD82" s="177"/>
      <c r="BE82" s="177"/>
      <c r="BF82" s="177"/>
      <c r="BG82" s="177"/>
      <c r="BH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82"/>
      <c r="AZ83" s="882"/>
      <c r="BA83" s="882"/>
      <c r="BB83" s="882"/>
      <c r="BC83" s="882"/>
      <c r="BD83" s="177"/>
      <c r="BE83" s="177"/>
      <c r="BF83" s="177"/>
      <c r="BG83" s="177"/>
      <c r="BH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Y84" s="882"/>
      <c r="AZ84" s="882"/>
      <c r="BA84" s="882"/>
      <c r="BB84" s="882"/>
      <c r="BC84" s="882"/>
      <c r="BD84" s="177"/>
      <c r="BE84" s="177"/>
      <c r="BF84" s="177"/>
      <c r="BG84" s="177"/>
      <c r="BH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82"/>
      <c r="AZ85" s="882"/>
      <c r="BA85" s="882"/>
      <c r="BB85" s="882"/>
      <c r="BC85" s="882"/>
      <c r="BD85" s="177"/>
      <c r="BE85" s="177"/>
      <c r="BF85" s="177"/>
      <c r="BG85" s="177"/>
      <c r="BH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Y86" s="882"/>
      <c r="AZ86" s="882"/>
      <c r="BA86" s="882"/>
      <c r="BB86" s="882"/>
      <c r="BC86" s="882"/>
      <c r="BD86" s="177"/>
      <c r="BE86" s="177"/>
      <c r="BF86" s="177"/>
      <c r="BG86" s="177"/>
      <c r="BH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82"/>
      <c r="AZ87" s="882"/>
      <c r="BA87" s="882"/>
      <c r="BB87" s="882"/>
      <c r="BC87" s="882"/>
      <c r="BD87" s="177"/>
      <c r="BE87" s="177"/>
      <c r="BF87" s="177"/>
      <c r="BG87" s="177"/>
      <c r="BH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Y88" s="882"/>
      <c r="AZ88" s="882"/>
      <c r="BA88" s="882"/>
      <c r="BB88" s="882"/>
      <c r="BC88" s="882"/>
      <c r="BD88" s="177"/>
      <c r="BE88" s="177"/>
      <c r="BF88" s="177"/>
      <c r="BG88" s="177"/>
      <c r="BH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82"/>
      <c r="AZ89" s="882"/>
      <c r="BA89" s="882"/>
      <c r="BB89" s="882"/>
      <c r="BC89" s="882"/>
      <c r="BD89" s="177"/>
      <c r="BE89" s="177"/>
      <c r="BF89" s="177"/>
      <c r="BG89" s="177"/>
      <c r="BH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Y90" s="882"/>
      <c r="AZ90" s="882"/>
      <c r="BA90" s="882"/>
      <c r="BB90" s="882"/>
      <c r="BC90" s="882"/>
      <c r="BD90" s="177"/>
      <c r="BE90" s="177"/>
      <c r="BF90" s="177"/>
      <c r="BG90" s="177"/>
      <c r="BH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82"/>
      <c r="AZ91" s="882"/>
      <c r="BA91" s="882"/>
      <c r="BB91" s="882"/>
      <c r="BC91" s="882"/>
      <c r="BD91" s="177"/>
      <c r="BE91" s="177"/>
      <c r="BF91" s="177"/>
      <c r="BG91" s="177"/>
      <c r="BH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Y92" s="882"/>
      <c r="AZ92" s="882"/>
      <c r="BA92" s="882"/>
      <c r="BB92" s="882"/>
      <c r="BC92" s="882"/>
      <c r="BD92" s="177"/>
      <c r="BE92" s="177"/>
      <c r="BF92" s="177"/>
      <c r="BG92" s="177"/>
      <c r="BH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82"/>
      <c r="AZ93" s="882"/>
      <c r="BA93" s="882"/>
      <c r="BB93" s="882"/>
      <c r="BC93" s="882"/>
      <c r="BD93" s="177"/>
      <c r="BE93" s="177"/>
      <c r="BF93" s="177"/>
      <c r="BG93" s="177"/>
      <c r="BH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Y94" s="882"/>
      <c r="AZ94" s="882"/>
      <c r="BA94" s="882"/>
      <c r="BB94" s="882"/>
      <c r="BC94" s="882"/>
      <c r="BD94" s="177"/>
      <c r="BE94" s="177"/>
      <c r="BF94" s="177"/>
      <c r="BG94" s="177"/>
      <c r="BH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82"/>
      <c r="AZ95" s="882"/>
      <c r="BA95" s="882"/>
      <c r="BB95" s="882"/>
      <c r="BC95" s="882"/>
      <c r="BD95" s="177"/>
      <c r="BE95" s="177"/>
      <c r="BF95" s="177"/>
      <c r="BG95" s="177"/>
      <c r="BH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Y96" s="882"/>
      <c r="AZ96" s="882"/>
      <c r="BA96" s="882"/>
      <c r="BB96" s="882"/>
      <c r="BC96" s="882"/>
      <c r="BD96" s="177"/>
      <c r="BE96" s="177"/>
      <c r="BF96" s="177"/>
      <c r="BG96" s="177"/>
      <c r="BH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82"/>
      <c r="AZ97" s="882"/>
      <c r="BA97" s="882"/>
      <c r="BB97" s="882"/>
      <c r="BC97" s="882"/>
      <c r="BD97" s="177"/>
      <c r="BE97" s="177"/>
      <c r="BF97" s="177"/>
      <c r="BG97" s="177"/>
      <c r="BH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Y98" s="882"/>
      <c r="AZ98" s="882"/>
      <c r="BA98" s="882"/>
      <c r="BB98" s="882"/>
      <c r="BC98" s="882"/>
      <c r="BD98" s="177"/>
      <c r="BE98" s="177"/>
      <c r="BF98" s="177"/>
      <c r="BG98" s="177"/>
      <c r="BH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82"/>
      <c r="AZ99" s="882"/>
      <c r="BA99" s="882"/>
      <c r="BB99" s="882"/>
      <c r="BC99" s="882"/>
      <c r="BD99" s="177"/>
      <c r="BE99" s="177"/>
      <c r="BF99" s="177"/>
      <c r="BG99" s="177"/>
      <c r="BH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Y100" s="882"/>
      <c r="AZ100" s="882"/>
      <c r="BA100" s="882"/>
      <c r="BB100" s="882"/>
      <c r="BC100" s="882"/>
      <c r="BD100" s="177"/>
      <c r="BE100" s="177"/>
      <c r="BF100" s="177"/>
      <c r="BG100" s="177"/>
      <c r="BH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82"/>
      <c r="AZ101" s="882"/>
      <c r="BA101" s="882"/>
      <c r="BB101" s="882"/>
      <c r="BC101" s="882"/>
      <c r="BD101" s="177"/>
      <c r="BE101" s="177"/>
      <c r="BF101" s="177"/>
      <c r="BG101" s="177"/>
      <c r="BH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Y102" s="882"/>
      <c r="AZ102" s="882"/>
      <c r="BA102" s="882"/>
      <c r="BB102" s="882"/>
      <c r="BC102" s="882"/>
      <c r="BD102" s="177"/>
      <c r="BE102" s="177"/>
      <c r="BF102" s="177"/>
      <c r="BG102" s="177"/>
      <c r="BH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82"/>
      <c r="AZ103" s="882"/>
      <c r="BA103" s="882"/>
      <c r="BB103" s="882"/>
      <c r="BC103" s="882"/>
      <c r="BD103" s="177"/>
      <c r="BE103" s="177"/>
      <c r="BF103" s="177"/>
      <c r="BG103" s="177"/>
      <c r="BH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82"/>
      <c r="AZ104" s="882"/>
      <c r="BA104" s="882"/>
      <c r="BB104" s="882"/>
      <c r="BC104" s="882"/>
      <c r="BD104" s="177"/>
      <c r="BE104" s="177"/>
      <c r="BF104" s="177"/>
      <c r="BG104" s="177"/>
      <c r="BH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Y105" s="882"/>
      <c r="AZ105" s="882"/>
      <c r="BA105" s="882"/>
      <c r="BB105" s="882"/>
      <c r="BC105" s="882"/>
      <c r="BD105" s="177"/>
      <c r="BE105" s="177"/>
      <c r="BF105" s="177"/>
      <c r="BG105" s="177"/>
      <c r="BH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82"/>
      <c r="AZ106" s="882"/>
      <c r="BA106" s="882"/>
      <c r="BB106" s="882"/>
      <c r="BC106" s="882"/>
      <c r="BD106" s="177"/>
      <c r="BE106" s="177"/>
      <c r="BF106" s="177"/>
      <c r="BG106" s="177"/>
      <c r="BH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21</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82"/>
      <c r="AZ107" s="882"/>
      <c r="BA107" s="882"/>
      <c r="BB107" s="882"/>
      <c r="BC107" s="882"/>
      <c r="BD107" s="177"/>
      <c r="BE107" s="177"/>
      <c r="BF107" s="177"/>
      <c r="BG107" s="177"/>
      <c r="BH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October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82"/>
      <c r="AZ108" s="882"/>
      <c r="BA108" s="882"/>
      <c r="BB108" s="882"/>
      <c r="BC108" s="882"/>
      <c r="BD108" s="177"/>
      <c r="BE108" s="177"/>
      <c r="BF108" s="177"/>
      <c r="BG108" s="177"/>
      <c r="BH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6</v>
      </c>
      <c r="N109" s="37" t="n">
        <f aca="false">N23</f>
        <v>7</v>
      </c>
      <c r="O109" s="37" t="n">
        <f aca="false">O23</f>
        <v>8</v>
      </c>
      <c r="P109" s="37" t="n">
        <f aca="false">P23</f>
        <v>9</v>
      </c>
      <c r="Q109" s="37" t="n">
        <f aca="false">Q23</f>
        <v>10</v>
      </c>
      <c r="R109" s="37" t="n">
        <f aca="false">R23</f>
        <v>11</v>
      </c>
      <c r="S109" s="37" t="n">
        <f aca="false">S23</f>
        <v>12</v>
      </c>
      <c r="T109" s="0"/>
      <c r="U109" s="37" t="n">
        <f aca="false">U23</f>
        <v>13</v>
      </c>
      <c r="V109" s="37" t="n">
        <f aca="false">V23</f>
        <v>14</v>
      </c>
      <c r="W109" s="37" t="n">
        <f aca="false">W23</f>
        <v>15</v>
      </c>
      <c r="X109" s="37" t="n">
        <f aca="false">X23</f>
        <v>16</v>
      </c>
      <c r="Y109" s="37" t="n">
        <f aca="false">Y23</f>
        <v>17</v>
      </c>
      <c r="Z109" s="37" t="n">
        <f aca="false">Z23</f>
        <v>18</v>
      </c>
      <c r="AA109" s="37" t="n">
        <f aca="false">AA23</f>
        <v>19</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82"/>
      <c r="AZ109" s="882"/>
      <c r="BA109" s="882"/>
      <c r="BB109" s="882"/>
      <c r="BC109" s="882"/>
      <c r="BD109" s="177"/>
      <c r="BE109" s="177"/>
      <c r="BF109" s="177"/>
      <c r="BG109" s="177"/>
      <c r="BH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82"/>
      <c r="AZ110" s="882"/>
      <c r="BA110" s="882"/>
      <c r="BB110" s="882"/>
      <c r="BC110" s="882"/>
      <c r="BD110" s="177"/>
      <c r="BE110" s="177"/>
      <c r="BF110" s="177"/>
      <c r="BG110" s="177"/>
      <c r="BH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357"/>
      <c r="U111" s="69"/>
      <c r="V111" s="69"/>
      <c r="W111" s="69"/>
      <c r="X111" s="69"/>
      <c r="Y111" s="69"/>
      <c r="Z111" s="69"/>
      <c r="AA111" s="69"/>
      <c r="AC111" s="437"/>
      <c r="AD111" s="437"/>
      <c r="AE111" s="437"/>
      <c r="AF111" s="437"/>
      <c r="AG111" s="437"/>
      <c r="AH111" s="437"/>
      <c r="AI111" s="437"/>
      <c r="AJ111" s="437"/>
      <c r="AK111" s="430"/>
      <c r="AL111" s="437"/>
      <c r="AM111" s="430"/>
      <c r="AN111" s="437"/>
      <c r="AY111" s="882"/>
      <c r="AZ111" s="882"/>
      <c r="BA111" s="882"/>
      <c r="BB111" s="882"/>
      <c r="BC111" s="882"/>
      <c r="BD111" s="177"/>
      <c r="BE111" s="177"/>
      <c r="BF111" s="177"/>
      <c r="BG111" s="177"/>
      <c r="BH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82"/>
      <c r="AZ112" s="882"/>
      <c r="BA112" s="882"/>
      <c r="BB112" s="882"/>
      <c r="BC112" s="882"/>
      <c r="BD112" s="177"/>
      <c r="BE112" s="177"/>
      <c r="BF112" s="177"/>
      <c r="BG112" s="177"/>
      <c r="BH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82"/>
      <c r="AZ113" s="882"/>
      <c r="BA113" s="882"/>
      <c r="BB113" s="882"/>
      <c r="BC113" s="882"/>
      <c r="BD113" s="177"/>
      <c r="BE113" s="177"/>
      <c r="BF113" s="177"/>
      <c r="BG113" s="177"/>
      <c r="BH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82"/>
      <c r="AZ114" s="882"/>
      <c r="BA114" s="882"/>
      <c r="BB114" s="882"/>
      <c r="BC114" s="882"/>
      <c r="BD114" s="177"/>
      <c r="BE114" s="177"/>
      <c r="BF114" s="177"/>
      <c r="BG114" s="177"/>
      <c r="BH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Y115" s="882"/>
      <c r="AZ115" s="882"/>
      <c r="BA115" s="882"/>
      <c r="BB115" s="882"/>
      <c r="BC115" s="882"/>
      <c r="BD115" s="177"/>
      <c r="BE115" s="177"/>
      <c r="BF115" s="177"/>
      <c r="BG115" s="177"/>
      <c r="BH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Y116" s="882"/>
      <c r="AZ116" s="882"/>
      <c r="BA116" s="882"/>
      <c r="BB116" s="882"/>
      <c r="BC116" s="882"/>
      <c r="BD116" s="177"/>
      <c r="BE116" s="177"/>
      <c r="BF116" s="177"/>
      <c r="BG116" s="177"/>
      <c r="BH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Y117" s="882"/>
      <c r="AZ117" s="882"/>
      <c r="BA117" s="882"/>
      <c r="BB117" s="882"/>
      <c r="BC117" s="882"/>
      <c r="BD117" s="177"/>
      <c r="BE117" s="177"/>
      <c r="BF117" s="177"/>
      <c r="BG117" s="177"/>
      <c r="BH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Y118" s="882"/>
      <c r="AZ118" s="882"/>
      <c r="BA118" s="882"/>
      <c r="BB118" s="882"/>
      <c r="BC118" s="882"/>
      <c r="BD118" s="177"/>
      <c r="BE118" s="177"/>
      <c r="BF118" s="177"/>
      <c r="BG118" s="177"/>
      <c r="BH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Y119" s="882"/>
      <c r="AZ119" s="882"/>
      <c r="BA119" s="882"/>
      <c r="BB119" s="882"/>
      <c r="BC119" s="882"/>
      <c r="BD119" s="177"/>
      <c r="BE119" s="177"/>
      <c r="BF119" s="177"/>
      <c r="BG119" s="177"/>
      <c r="BH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Y120" s="882"/>
      <c r="AZ120" s="882"/>
      <c r="BA120" s="882"/>
      <c r="BB120" s="882"/>
      <c r="BC120" s="882"/>
      <c r="BD120" s="177"/>
      <c r="BE120" s="177"/>
      <c r="BF120" s="177"/>
      <c r="BG120" s="177"/>
      <c r="BH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Y121" s="882"/>
      <c r="AZ121" s="882"/>
      <c r="BA121" s="882"/>
      <c r="BB121" s="882"/>
      <c r="BC121" s="882"/>
      <c r="BD121" s="177"/>
      <c r="BE121" s="177"/>
      <c r="BF121" s="177"/>
      <c r="BG121" s="177"/>
      <c r="BH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Y122" s="882"/>
      <c r="AZ122" s="882"/>
      <c r="BA122" s="882"/>
      <c r="BB122" s="882"/>
      <c r="BC122" s="882"/>
      <c r="BD122" s="177"/>
      <c r="BE122" s="177"/>
      <c r="BF122" s="177"/>
      <c r="BG122" s="177"/>
      <c r="BH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Y123" s="882"/>
      <c r="AZ123" s="882"/>
      <c r="BA123" s="882"/>
      <c r="BB123" s="882"/>
      <c r="BC123" s="882"/>
      <c r="BD123" s="177"/>
      <c r="BE123" s="177"/>
      <c r="BF123" s="177"/>
      <c r="BG123" s="177"/>
      <c r="BH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Y124" s="882"/>
      <c r="AZ124" s="882"/>
      <c r="BA124" s="882"/>
      <c r="BB124" s="882"/>
      <c r="BC124" s="882"/>
      <c r="BD124" s="177"/>
      <c r="BE124" s="177"/>
      <c r="BF124" s="177"/>
      <c r="BG124" s="177"/>
      <c r="BH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AY125" s="882"/>
      <c r="AZ125" s="882"/>
      <c r="BA125" s="882"/>
      <c r="BB125" s="882"/>
      <c r="BC125" s="882"/>
      <c r="BD125" s="177"/>
      <c r="BE125" s="177"/>
      <c r="BF125" s="177"/>
      <c r="BG125" s="177"/>
      <c r="BH125" s="1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Y126" s="882"/>
      <c r="AZ126" s="882"/>
      <c r="BA126" s="882"/>
      <c r="BB126" s="882"/>
      <c r="BC126" s="882"/>
      <c r="BD126" s="177"/>
      <c r="BE126" s="177"/>
      <c r="BF126" s="177"/>
      <c r="BG126" s="177"/>
      <c r="BH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AY127" s="882"/>
      <c r="AZ127" s="882"/>
      <c r="BA127" s="882"/>
      <c r="BB127" s="882"/>
      <c r="BC127" s="882"/>
      <c r="BD127" s="177"/>
      <c r="BE127" s="177"/>
      <c r="BF127" s="177"/>
      <c r="BG127" s="177"/>
      <c r="BH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M105:S105 U105:AA105 M78:S78 U78:AA78 M80:S80 U80:AA80 M84:S84 U84:AA84 M86:S86 U86:AA86 M88:S88 U88:AA88 M90:S90 U90:AA90 M92:S92 U92:AA92 M96:S96 U96:AA96 M98:S98 U98:AA98 M100:S100 U100:AA100 M82:S82 U82:AA82 M94:S94 U94:AA94">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10:R110 U110:Z110">
    <cfRule type="expression" priority="23" aboveAverage="0" equalAverage="0" bottom="0" percent="0" rank="0" text="" dxfId="5">
      <formula>'Master Pay Period 3'!M115&lt;'Master Pay Period 3'!M115</formula>
    </cfRule>
    <cfRule type="expression" priority="24" aboveAverage="0" equalAverage="0" bottom="0" percent="0" rank="0" text="" dxfId="6">
      <formula>'Master Pay Period 3'!M115&gt;'Master Pay Period 3'!M115</formula>
    </cfRule>
  </conditionalFormatting>
  <conditionalFormatting sqref="S110 AA110">
    <cfRule type="expression" priority="25" aboveAverage="0" equalAverage="0" bottom="0" percent="0" rank="0" text="" dxfId="5">
      <formula>'Master Pay Period 3'!S115&lt;'Master Pay Period 3'!S115</formula>
    </cfRule>
    <cfRule type="expression" priority="26" aboveAverage="0" equalAverage="0" bottom="0" percent="0" rank="0" text="" dxfId="6">
      <formula>'Master Pay Period 3'!S115&gt;'Master Pay Period 3'!S115</formula>
    </cfRule>
  </conditionalFormatting>
  <conditionalFormatting sqref="T27 AC40:AD40">
    <cfRule type="cellIs" priority="27" operator="equal" aboveAverage="0" equalAverage="0" bottom="0" percent="0" rank="0" text="" dxfId="60">
      <formula>1</formula>
    </cfRule>
    <cfRule type="cellIs" priority="28" operator="equal" aboveAverage="0" equalAverage="0" bottom="0" percent="0" rank="0" text="" dxfId="61">
      <formula>"V"</formula>
    </cfRule>
    <cfRule type="cellIs" priority="29" operator="equal" aboveAverage="0" equalAverage="0" bottom="0" percent="0" rank="0" text="" dxfId="62">
      <formula>"H"</formula>
    </cfRule>
  </conditionalFormatting>
  <conditionalFormatting sqref="U28:AA28 U31:AA31 U70:AA70 U62:AA62 U65:AA65 U77:AA77">
    <cfRule type="cellIs" priority="30" operator="equal" aboveAverage="0" equalAverage="0" bottom="0" percent="0" rank="0" text="" dxfId="8">
      <formula>1</formula>
    </cfRule>
  </conditionalFormatting>
  <conditionalFormatting sqref="Y40">
    <cfRule type="expression" priority="31" aboveAverage="0" equalAverage="0" bottom="0" percent="0" rank="0" text="" dxfId="0">
      <formula>(OR(Y51="H",Y51="S",Y51="V"))</formula>
    </cfRule>
    <cfRule type="expression" priority="32" aboveAverage="0" equalAverage="0" bottom="0" percent="0" rank="0" text="" dxfId="1">
      <formula>Y51&gt;0</formula>
    </cfRule>
  </conditionalFormatting>
  <conditionalFormatting sqref="AC36:AD36">
    <cfRule type="expression" priority="33" aboveAverage="0" equalAverage="0" bottom="0" percent="0" rank="0" text="" dxfId="5">
      <formula>AN37=1</formula>
    </cfRule>
    <cfRule type="expression" priority="34" aboveAverage="0" equalAverage="0" bottom="0" percent="0" rank="0" text="" dxfId="6">
      <formula>AN37=1</formula>
    </cfRule>
  </conditionalFormatting>
  <conditionalFormatting sqref="AC42">
    <cfRule type="expression" priority="35" aboveAverage="0" equalAverage="0" bottom="0" percent="0" rank="0" text="" dxfId="7">
      <formula>N43=1</formula>
    </cfRule>
  </conditionalFormatting>
  <conditionalFormatting sqref="AC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cfRule type="expression" priority="56" aboveAverage="0" equalAverage="0" bottom="0" percent="0" rank="0" text="" dxfId="28">
      <formula>M45=1</formula>
    </cfRule>
  </conditionalFormatting>
  <conditionalFormatting sqref="AD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3.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1"/>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865" width="6.19"/>
    <col collapsed="false" customWidth="true" hidden="false" outlineLevel="0" max="48" min="48" style="872" width="8.54"/>
    <col collapsed="false" customWidth="true" hidden="false" outlineLevel="0" max="49" min="49" style="872" width="8.94"/>
    <col collapsed="false" customWidth="true" hidden="false" outlineLevel="0" max="50" min="50" style="87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6" min="61" style="165" width="6.48"/>
    <col collapsed="false" customWidth="true" hidden="false" outlineLevel="0" max="67" min="67" style="432" width="5.66"/>
    <col collapsed="false" customWidth="true" hidden="false" outlineLevel="0" max="68" min="68" style="862" width="20.28"/>
    <col collapsed="false" customWidth="true" hidden="false" outlineLevel="0" max="69" min="69" style="862" width="6.09"/>
    <col collapsed="false" customWidth="true" hidden="false" outlineLevel="0" max="70" min="70" style="862" width="8.72"/>
    <col collapsed="false" customWidth="true" hidden="false" outlineLevel="0" max="71" min="71" style="862" width="8.4"/>
    <col collapsed="false" customWidth="true" hidden="false" outlineLevel="0" max="72" min="72" style="862" width="6.21"/>
    <col collapsed="false" customWidth="true" hidden="false" outlineLevel="0" max="73" min="73" style="862" width="7.75"/>
    <col collapsed="false" customWidth="true" hidden="false" outlineLevel="0" max="74" min="74" style="862" width="8.48"/>
    <col collapsed="false" customWidth="true" hidden="false" outlineLevel="0" max="75" min="75" style="862" width="11.23"/>
    <col collapsed="false" customWidth="true" hidden="false" outlineLevel="0" max="76" min="76" style="862" width="6.21"/>
    <col collapsed="false" customWidth="true" hidden="false" outlineLevel="0" max="77" min="77" style="862" width="10.68"/>
    <col collapsed="false" customWidth="true" hidden="false" outlineLevel="0" max="78" min="78" style="862" width="7.4"/>
    <col collapsed="false" customWidth="true" hidden="false" outlineLevel="0" max="79" min="79" style="862" width="6.15"/>
    <col collapsed="false" customWidth="true" hidden="false" outlineLevel="0" max="80" min="80" style="862" width="9.01"/>
    <col collapsed="false" customWidth="true" hidden="false" outlineLevel="0" max="81" min="81" style="862" width="8.58"/>
    <col collapsed="false" customWidth="true" hidden="false" outlineLevel="0" max="82" min="82" style="862" width="9.98"/>
    <col collapsed="false" customWidth="true" hidden="false" outlineLevel="0" max="83" min="83" style="862" width="8.67"/>
    <col collapsed="false" customWidth="true" hidden="false" outlineLevel="0" max="84" min="84" style="862" width="6.19"/>
    <col collapsed="false" customWidth="true" hidden="false" outlineLevel="0" max="85" min="85" style="862" width="8.54"/>
    <col collapsed="false" customWidth="true" hidden="false" outlineLevel="0" max="86" min="86" style="862" width="8.94"/>
    <col collapsed="false" customWidth="true" hidden="false" outlineLevel="0" max="87" min="87" style="862" width="7.95"/>
    <col collapsed="false" customWidth="true" hidden="false" outlineLevel="0" max="88" min="88" style="862" width="8.85"/>
    <col collapsed="false" customWidth="true" hidden="false" outlineLevel="0" max="89" min="89" style="862" width="10.14"/>
    <col collapsed="false" customWidth="true" hidden="false" outlineLevel="0" max="90" min="90" style="862" width="10.08"/>
    <col collapsed="false" customWidth="true" hidden="false" outlineLevel="0" max="91" min="91" style="862" width="9.06"/>
    <col collapsed="false" customWidth="true" hidden="false" outlineLevel="0" max="92" min="92" style="862" width="9.38"/>
    <col collapsed="false" customWidth="true" hidden="false" outlineLevel="0" max="93" min="93" style="862" width="7.42"/>
    <col collapsed="false" customWidth="true" hidden="false" outlineLevel="0" max="94" min="94" style="862" width="8.72"/>
    <col collapsed="false" customWidth="true" hidden="false" outlineLevel="0" max="95" min="95" style="862"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A1" s="173"/>
      <c r="AE1" s="433"/>
      <c r="AI1" s="865"/>
      <c r="BL1" s="171"/>
      <c r="BO1" s="862"/>
    </row>
    <row r="2" customFormat="false" ht="17.05"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L2" s="171"/>
      <c r="BO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L3" s="171"/>
      <c r="BO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L4" s="171"/>
      <c r="BO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L5" s="171"/>
      <c r="BO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865"/>
      <c r="AV6" s="872"/>
      <c r="AW6" s="872"/>
      <c r="AX6" s="872"/>
      <c r="AY6" s="861"/>
      <c r="AZ6" s="861"/>
      <c r="BA6" s="861"/>
      <c r="BB6" s="861"/>
      <c r="BC6" s="861"/>
      <c r="BD6" s="171"/>
      <c r="BE6" s="171"/>
      <c r="BF6" s="171"/>
      <c r="BG6" s="171"/>
      <c r="BH6" s="171"/>
      <c r="BI6" s="165"/>
      <c r="BJ6" s="165"/>
      <c r="BK6" s="165"/>
      <c r="BL6" s="171"/>
      <c r="BM6" s="165"/>
      <c r="BN6" s="165"/>
      <c r="BO6" s="862"/>
      <c r="BP6" s="862"/>
      <c r="BQ6" s="862"/>
      <c r="BR6" s="862"/>
      <c r="BS6" s="862"/>
      <c r="BT6" s="862"/>
      <c r="BU6" s="862"/>
      <c r="BV6" s="862"/>
      <c r="BW6" s="862"/>
      <c r="BX6" s="862"/>
      <c r="BY6" s="862"/>
      <c r="BZ6" s="862"/>
      <c r="CA6" s="862"/>
      <c r="CB6" s="862"/>
      <c r="CC6" s="862"/>
      <c r="CD6" s="862"/>
      <c r="CE6" s="862"/>
      <c r="CF6" s="862"/>
      <c r="CG6" s="862"/>
      <c r="CH6" s="862"/>
      <c r="CI6" s="862"/>
      <c r="CJ6" s="862"/>
      <c r="CK6" s="862"/>
      <c r="CL6" s="862"/>
      <c r="CM6" s="862"/>
      <c r="CN6" s="862"/>
      <c r="CO6" s="862"/>
      <c r="CP6" s="862"/>
      <c r="CQ6" s="862"/>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865"/>
      <c r="AV7" s="872"/>
      <c r="AW7" s="872"/>
      <c r="AX7" s="872"/>
      <c r="AY7" s="861"/>
      <c r="AZ7" s="861"/>
      <c r="BA7" s="861"/>
      <c r="BB7" s="861"/>
      <c r="BC7" s="861"/>
      <c r="BI7" s="165"/>
      <c r="BJ7" s="165"/>
      <c r="BK7" s="165"/>
      <c r="BM7" s="165"/>
      <c r="BN7" s="165"/>
      <c r="BO7" s="862"/>
      <c r="BP7" s="862"/>
      <c r="BQ7" s="862"/>
      <c r="BR7" s="862"/>
      <c r="BS7" s="862"/>
      <c r="BT7" s="862"/>
      <c r="BU7" s="862"/>
      <c r="BV7" s="862"/>
      <c r="BW7" s="862"/>
      <c r="BX7" s="862"/>
      <c r="BY7" s="862"/>
      <c r="BZ7" s="862"/>
      <c r="CA7" s="862"/>
      <c r="CB7" s="862"/>
      <c r="CC7" s="862"/>
      <c r="CD7" s="862"/>
      <c r="CE7" s="862"/>
      <c r="CF7" s="862"/>
      <c r="CG7" s="862"/>
      <c r="CH7" s="862"/>
      <c r="CI7" s="862"/>
      <c r="CJ7" s="862"/>
      <c r="CK7" s="862"/>
      <c r="CL7" s="862"/>
      <c r="CM7" s="862"/>
      <c r="CN7" s="862"/>
      <c r="CO7" s="862"/>
      <c r="CP7" s="862"/>
      <c r="CQ7" s="862"/>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L8" s="171"/>
      <c r="BO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865"/>
      <c r="AV9" s="872"/>
      <c r="AW9" s="872"/>
      <c r="AX9" s="872"/>
      <c r="AY9" s="861"/>
      <c r="AZ9" s="861"/>
      <c r="BA9" s="861"/>
      <c r="BB9" s="861"/>
      <c r="BC9" s="861"/>
      <c r="BI9" s="165"/>
      <c r="BJ9" s="165"/>
      <c r="BK9" s="165"/>
      <c r="BM9" s="165"/>
      <c r="BN9" s="165"/>
      <c r="BO9" s="862"/>
      <c r="BP9" s="862"/>
      <c r="BQ9" s="862"/>
      <c r="BR9" s="862"/>
      <c r="BS9" s="862"/>
      <c r="BT9" s="862"/>
      <c r="BU9" s="862"/>
      <c r="BV9" s="862"/>
      <c r="BW9" s="862"/>
      <c r="BX9" s="862"/>
      <c r="BY9" s="862"/>
      <c r="BZ9" s="862"/>
      <c r="CA9" s="862"/>
      <c r="CB9" s="862"/>
      <c r="CC9" s="862"/>
      <c r="CD9" s="862"/>
      <c r="CE9" s="862"/>
      <c r="CF9" s="862"/>
      <c r="CG9" s="862"/>
      <c r="CH9" s="862"/>
      <c r="CI9" s="862"/>
      <c r="CJ9" s="862"/>
      <c r="CK9" s="862"/>
      <c r="CL9" s="862"/>
      <c r="CM9" s="862"/>
      <c r="CN9" s="862"/>
      <c r="CO9" s="862"/>
      <c r="CP9" s="862"/>
      <c r="CQ9" s="862"/>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865"/>
      <c r="AV10" s="872"/>
      <c r="AW10" s="872"/>
      <c r="AX10" s="872"/>
      <c r="AY10" s="861"/>
      <c r="AZ10" s="861"/>
      <c r="BA10" s="861"/>
      <c r="BB10" s="861"/>
      <c r="BC10" s="861"/>
      <c r="BI10" s="165"/>
      <c r="BJ10" s="165"/>
      <c r="BK10" s="165"/>
      <c r="BM10" s="165"/>
      <c r="BN10" s="165"/>
      <c r="BO10" s="862"/>
      <c r="BP10" s="862"/>
      <c r="BQ10" s="862"/>
      <c r="BR10" s="862"/>
      <c r="BS10" s="862"/>
      <c r="BT10" s="862"/>
      <c r="BU10" s="862"/>
      <c r="BV10" s="862"/>
      <c r="BW10" s="862"/>
      <c r="BX10" s="862"/>
      <c r="BY10" s="862"/>
      <c r="BZ10" s="862"/>
      <c r="CA10" s="862"/>
      <c r="CB10" s="862"/>
      <c r="CC10" s="862"/>
      <c r="CD10" s="862"/>
      <c r="CE10" s="862"/>
      <c r="CF10" s="862"/>
      <c r="CG10" s="862"/>
      <c r="CH10" s="862"/>
      <c r="CI10" s="862"/>
      <c r="CJ10" s="862"/>
      <c r="CK10" s="862"/>
      <c r="CL10" s="862"/>
      <c r="CM10" s="862"/>
      <c r="CN10" s="862"/>
      <c r="CO10" s="862"/>
      <c r="CP10" s="862"/>
      <c r="CQ10" s="862"/>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865"/>
      <c r="AV11" s="872"/>
      <c r="AW11" s="872"/>
      <c r="AX11" s="872"/>
      <c r="AY11" s="861"/>
      <c r="AZ11" s="861"/>
      <c r="BA11" s="861"/>
      <c r="BB11" s="861"/>
      <c r="BC11" s="861"/>
      <c r="BI11" s="165"/>
      <c r="BJ11" s="165"/>
      <c r="BK11" s="165"/>
      <c r="BM11" s="165"/>
      <c r="BN11" s="165"/>
      <c r="BO11" s="862"/>
      <c r="BP11" s="862"/>
      <c r="BQ11" s="862"/>
      <c r="BR11" s="862"/>
      <c r="BS11" s="862"/>
      <c r="BT11" s="862"/>
      <c r="BU11" s="862"/>
      <c r="BV11" s="862"/>
      <c r="BW11" s="862"/>
      <c r="BX11" s="862"/>
      <c r="BY11" s="862"/>
      <c r="BZ11" s="862"/>
      <c r="CA11" s="862"/>
      <c r="CB11" s="862"/>
      <c r="CC11" s="862"/>
      <c r="CD11" s="862"/>
      <c r="CE11" s="862"/>
      <c r="CF11" s="862"/>
      <c r="CG11" s="862"/>
      <c r="CH11" s="862"/>
      <c r="CI11" s="862"/>
      <c r="CJ11" s="862"/>
      <c r="CK11" s="862"/>
      <c r="CL11" s="862"/>
      <c r="CM11" s="862"/>
      <c r="CN11" s="862"/>
      <c r="CO11" s="862"/>
      <c r="CP11" s="862"/>
      <c r="CQ11" s="862"/>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865"/>
      <c r="AV12" s="872"/>
      <c r="AW12" s="872"/>
      <c r="AX12" s="872"/>
      <c r="AY12" s="861"/>
      <c r="AZ12" s="861"/>
      <c r="BA12" s="861"/>
      <c r="BB12" s="861"/>
      <c r="BC12" s="861"/>
      <c r="BI12" s="165"/>
      <c r="BJ12" s="165"/>
      <c r="BK12" s="165"/>
      <c r="BM12" s="165"/>
      <c r="BN12" s="165"/>
      <c r="BO12" s="862"/>
      <c r="BP12" s="862"/>
      <c r="BQ12" s="862"/>
      <c r="BR12" s="862"/>
      <c r="BS12" s="862"/>
      <c r="BT12" s="862"/>
      <c r="BU12" s="862"/>
      <c r="BV12" s="862"/>
      <c r="BW12" s="862"/>
      <c r="BX12" s="862"/>
      <c r="BY12" s="862"/>
      <c r="BZ12" s="862"/>
      <c r="CA12" s="862"/>
      <c r="CB12" s="862"/>
      <c r="CC12" s="862"/>
      <c r="CD12" s="862"/>
      <c r="CE12" s="862"/>
      <c r="CF12" s="862"/>
      <c r="CG12" s="862"/>
      <c r="CH12" s="862"/>
      <c r="CI12" s="862"/>
      <c r="CJ12" s="862"/>
      <c r="CK12" s="862"/>
      <c r="CL12" s="862"/>
      <c r="CM12" s="862"/>
      <c r="CN12" s="862"/>
      <c r="CO12" s="862"/>
      <c r="CP12" s="862"/>
      <c r="CQ12" s="862"/>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865"/>
      <c r="AV13" s="872"/>
      <c r="AW13" s="872"/>
      <c r="AX13" s="872"/>
      <c r="AY13" s="861"/>
      <c r="AZ13" s="861"/>
      <c r="BA13" s="861"/>
      <c r="BB13" s="861"/>
      <c r="BC13" s="861"/>
      <c r="BI13" s="163"/>
      <c r="BJ13" s="163"/>
      <c r="BK13" s="163"/>
      <c r="BM13" s="163"/>
      <c r="BN13" s="163"/>
      <c r="BO13" s="862"/>
      <c r="BP13" s="862"/>
      <c r="BQ13" s="862"/>
      <c r="BR13" s="862"/>
      <c r="BS13" s="862"/>
      <c r="BT13" s="862"/>
      <c r="BU13" s="862"/>
      <c r="BV13" s="862"/>
      <c r="BW13" s="862"/>
      <c r="BX13" s="862"/>
      <c r="BY13" s="862"/>
      <c r="BZ13" s="862"/>
      <c r="CA13" s="862"/>
      <c r="CB13" s="862"/>
      <c r="CC13" s="862"/>
      <c r="CD13" s="862"/>
      <c r="CE13" s="862"/>
      <c r="CF13" s="862"/>
      <c r="CG13" s="862"/>
      <c r="CH13" s="862"/>
      <c r="CI13" s="862"/>
      <c r="CJ13" s="862"/>
      <c r="CK13" s="862"/>
      <c r="CL13" s="862"/>
      <c r="CM13" s="862"/>
      <c r="CN13" s="862"/>
      <c r="CO13" s="862"/>
      <c r="CP13" s="862"/>
      <c r="CQ13" s="862"/>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865"/>
      <c r="AV14" s="872"/>
      <c r="AW14" s="872"/>
      <c r="AX14" s="872"/>
      <c r="AY14" s="867"/>
      <c r="AZ14" s="867"/>
      <c r="BA14" s="867"/>
      <c r="BB14" s="867"/>
      <c r="BC14" s="867"/>
      <c r="BI14" s="239"/>
      <c r="BJ14" s="239"/>
      <c r="BK14" s="239"/>
      <c r="BL14" s="239"/>
      <c r="BM14" s="239"/>
      <c r="BN14" s="239"/>
      <c r="BO14" s="862"/>
      <c r="BP14" s="862"/>
      <c r="BQ14" s="862"/>
      <c r="BR14" s="862"/>
      <c r="BS14" s="862"/>
      <c r="BT14" s="862"/>
      <c r="BU14" s="862"/>
      <c r="BV14" s="862"/>
      <c r="BW14" s="862"/>
      <c r="BX14" s="862"/>
      <c r="BY14" s="862"/>
      <c r="BZ14" s="862"/>
      <c r="CA14" s="862"/>
      <c r="CB14" s="862"/>
      <c r="CC14" s="862"/>
      <c r="CD14" s="862"/>
      <c r="CE14" s="862"/>
      <c r="CF14" s="862"/>
      <c r="CG14" s="862"/>
      <c r="CH14" s="862"/>
      <c r="CI14" s="862"/>
      <c r="CJ14" s="862"/>
      <c r="CK14" s="862"/>
      <c r="CL14" s="862"/>
      <c r="CM14" s="862"/>
      <c r="CN14" s="862"/>
      <c r="CO14" s="862"/>
      <c r="CP14" s="862"/>
      <c r="CQ14" s="862"/>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865"/>
      <c r="AV15" s="872"/>
      <c r="AW15" s="872"/>
      <c r="AX15" s="872"/>
      <c r="AY15" s="861"/>
      <c r="AZ15" s="861"/>
      <c r="BA15" s="861"/>
      <c r="BB15" s="861"/>
      <c r="BC15" s="861"/>
      <c r="BI15" s="165"/>
      <c r="BJ15" s="165"/>
      <c r="BK15" s="165"/>
      <c r="BL15" s="165"/>
      <c r="BM15" s="165"/>
      <c r="BN15" s="165"/>
      <c r="BO15" s="862"/>
      <c r="BP15" s="862"/>
      <c r="BQ15" s="862"/>
      <c r="BR15" s="862"/>
      <c r="BS15" s="862"/>
      <c r="BT15" s="862"/>
      <c r="BU15" s="862"/>
      <c r="BV15" s="862"/>
      <c r="BW15" s="862"/>
      <c r="BX15" s="862"/>
      <c r="BY15" s="862"/>
      <c r="BZ15" s="862"/>
      <c r="CA15" s="862"/>
      <c r="CB15" s="862"/>
      <c r="CC15" s="862"/>
      <c r="CD15" s="862"/>
      <c r="CE15" s="862"/>
      <c r="CF15" s="862"/>
      <c r="CG15" s="862"/>
      <c r="CH15" s="862"/>
      <c r="CI15" s="862"/>
      <c r="CJ15" s="862"/>
      <c r="CK15" s="862"/>
      <c r="CL15" s="862"/>
      <c r="CM15" s="862"/>
      <c r="CN15" s="862"/>
      <c r="CO15" s="862"/>
      <c r="CP15" s="862"/>
      <c r="CQ15" s="862"/>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O16" s="862"/>
    </row>
    <row r="17" customFormat="false" ht="10.1" hidden="false" customHeight="true" outlineLevel="0" collapsed="false">
      <c r="A17" s="863"/>
      <c r="B17" s="866"/>
      <c r="C17" s="232"/>
      <c r="D17" s="0"/>
      <c r="E17" s="863"/>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I17" s="61"/>
      <c r="BJ17" s="61"/>
      <c r="BK17" s="61"/>
      <c r="BL17" s="69"/>
      <c r="BM17" s="61"/>
      <c r="BN17" s="61"/>
      <c r="BO17" s="862"/>
      <c r="DN17" s="61"/>
    </row>
    <row r="18" customFormat="false" ht="10.1" hidden="false" customHeight="true" outlineLevel="0" collapsed="false">
      <c r="A18" s="863"/>
      <c r="B18" s="866"/>
      <c r="C18" s="232"/>
      <c r="D18" s="0"/>
      <c r="E18" s="863"/>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I18" s="61"/>
      <c r="BJ18" s="61"/>
      <c r="BK18" s="61"/>
      <c r="BL18" s="69"/>
      <c r="BM18" s="61"/>
      <c r="BN18" s="61"/>
      <c r="BO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I19" s="61"/>
      <c r="BJ19" s="61"/>
      <c r="BK19" s="61"/>
      <c r="BL19" s="69"/>
      <c r="BM19" s="61"/>
      <c r="BN19" s="61"/>
      <c r="BO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I20" s="61"/>
      <c r="BJ20" s="61"/>
      <c r="BK20" s="61"/>
      <c r="BL20" s="69"/>
      <c r="BM20" s="61"/>
      <c r="BN20" s="61"/>
      <c r="BO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Calendar!$A$128</f>
        <v>22</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I21" s="61"/>
      <c r="BJ21" s="61"/>
      <c r="BK21" s="61"/>
      <c r="BL21" s="69"/>
      <c r="BM21" s="61"/>
      <c r="BN21" s="61"/>
      <c r="BO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Calendar!$A$129</f>
        <v>October</v>
      </c>
      <c r="N22" s="459" t="n">
        <f aca="false">Calendar!$B$129</f>
        <v>0</v>
      </c>
      <c r="O22" s="459" t="n">
        <f aca="false">Calendar!$C$129</f>
        <v>0</v>
      </c>
      <c r="P22" s="459" t="n">
        <f aca="false">Calendar!$D$129</f>
        <v>0</v>
      </c>
      <c r="Q22" s="459" t="n">
        <f aca="false">Calendar!$E$129</f>
        <v>0</v>
      </c>
      <c r="R22" s="459" t="n">
        <f aca="false">Calendar!$F$129</f>
        <v>0</v>
      </c>
      <c r="S22" s="459" t="n">
        <f aca="false">Calendar!$G$129</f>
        <v>0</v>
      </c>
      <c r="T22" s="35" t="n">
        <f aca="false">Calendar!$H$129</f>
        <v>2019</v>
      </c>
      <c r="U22" s="459" t="n">
        <f aca="false">Calendar!$I$129</f>
        <v>0</v>
      </c>
      <c r="V22" s="459" t="n">
        <f aca="false">Calendar!$J$129</f>
        <v>0</v>
      </c>
      <c r="W22" s="459" t="n">
        <f aca="false">Calendar!$K$129</f>
        <v>0</v>
      </c>
      <c r="X22" s="459" t="n">
        <f aca="false">Calendar!$L$129</f>
        <v>0</v>
      </c>
      <c r="Y22" s="459" t="n">
        <f aca="false">Calendar!$M$129</f>
        <v>0</v>
      </c>
      <c r="Z22" s="459" t="str">
        <f aca="false">Calendar!$N$129</f>
        <v>November</v>
      </c>
      <c r="AA22" s="459" t="n">
        <f aca="false">Calendar!$O$129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I22" s="61"/>
      <c r="BJ22" s="61"/>
      <c r="BK22" s="61"/>
      <c r="BL22" s="69"/>
      <c r="BM22" s="61"/>
      <c r="BN22" s="61"/>
      <c r="BO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Calendar!$A$130</f>
        <v>20</v>
      </c>
      <c r="N23" s="37" t="n">
        <f aca="false">Calendar!$B$130</f>
        <v>21</v>
      </c>
      <c r="O23" s="37" t="n">
        <f aca="false">Calendar!$C$130</f>
        <v>22</v>
      </c>
      <c r="P23" s="37" t="n">
        <f aca="false">Calendar!$D$130</f>
        <v>23</v>
      </c>
      <c r="Q23" s="37" t="n">
        <f aca="false">Calendar!$E$130</f>
        <v>24</v>
      </c>
      <c r="R23" s="37" t="n">
        <f aca="false">Calendar!$F$130</f>
        <v>25</v>
      </c>
      <c r="S23" s="37" t="n">
        <f aca="false">Calendar!$G$130</f>
        <v>26</v>
      </c>
      <c r="T23" s="49"/>
      <c r="U23" s="37" t="n">
        <f aca="false">Calendar!$I$130</f>
        <v>27</v>
      </c>
      <c r="V23" s="37" t="n">
        <f aca="false">Calendar!$J$130</f>
        <v>28</v>
      </c>
      <c r="W23" s="37" t="n">
        <f aca="false">Calendar!$K$130</f>
        <v>29</v>
      </c>
      <c r="X23" s="37" t="n">
        <f aca="false">Calendar!$L$130</f>
        <v>30</v>
      </c>
      <c r="Y23" s="37" t="n">
        <f aca="false">Calendar!$M$130</f>
        <v>31</v>
      </c>
      <c r="Z23" s="37" t="n">
        <f aca="false">Calendar!$N$130</f>
        <v>1</v>
      </c>
      <c r="AA23" s="37" t="n">
        <f aca="false">Calendar!$O$130</f>
        <v>2</v>
      </c>
      <c r="AB23" s="461" t="s">
        <v>306</v>
      </c>
      <c r="AE23" s="437" t="s">
        <v>249</v>
      </c>
      <c r="AF23" s="437" t="s">
        <v>272</v>
      </c>
      <c r="AG23" s="437" t="s">
        <v>278</v>
      </c>
      <c r="AH23" s="437" t="s">
        <v>278</v>
      </c>
      <c r="AI23" s="437" t="s">
        <v>247</v>
      </c>
      <c r="AJ23" s="437" t="s">
        <v>278</v>
      </c>
      <c r="AK23" s="437" t="s">
        <v>275</v>
      </c>
      <c r="AL23" s="437" t="s">
        <v>253</v>
      </c>
      <c r="AM23" s="437" t="s">
        <v>245</v>
      </c>
      <c r="AN23" s="437" t="s">
        <v>279</v>
      </c>
      <c r="BO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I24" s="69"/>
      <c r="BJ24" s="69"/>
      <c r="BK24" s="69"/>
      <c r="BM24" s="69"/>
      <c r="BN24" s="69"/>
      <c r="BO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I25" s="69"/>
      <c r="BJ25" s="69"/>
      <c r="BK25" s="69"/>
      <c r="BM25" s="69"/>
      <c r="BN25" s="69"/>
      <c r="BO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I26" s="307"/>
      <c r="BJ26" s="307"/>
      <c r="BK26" s="307"/>
      <c r="BL26" s="162"/>
      <c r="BM26" s="307"/>
      <c r="BN26" s="307"/>
      <c r="BO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I27" s="69"/>
      <c r="BJ27" s="69"/>
      <c r="BK27" s="69"/>
      <c r="BM27" s="69"/>
      <c r="BN27" s="69"/>
      <c r="BO27" s="862"/>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I28" s="323"/>
      <c r="BJ28" s="323"/>
      <c r="BK28" s="323"/>
      <c r="BM28" s="323"/>
      <c r="BN28" s="323"/>
      <c r="BO28" s="862"/>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O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I30" s="163"/>
      <c r="BJ30" s="163"/>
      <c r="BK30" s="163"/>
      <c r="BM30" s="163"/>
      <c r="BN30" s="163"/>
      <c r="BO30" s="862"/>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I31" s="268"/>
      <c r="BJ31" s="268"/>
      <c r="BK31" s="268"/>
      <c r="BL31" s="162"/>
      <c r="BM31" s="266"/>
      <c r="BN31" s="266"/>
      <c r="BO31" s="862"/>
      <c r="DN31" s="265"/>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Y32" s="872"/>
      <c r="AZ32" s="872"/>
      <c r="BA32" s="872"/>
      <c r="BB32" s="872"/>
      <c r="BC32" s="872"/>
      <c r="BD32" s="862"/>
      <c r="BE32" s="862"/>
      <c r="BF32" s="862"/>
      <c r="BG32" s="862"/>
      <c r="BH32" s="862"/>
      <c r="BI32" s="266"/>
      <c r="BJ32" s="266"/>
      <c r="BK32" s="266"/>
      <c r="BL32" s="162"/>
      <c r="BM32" s="266"/>
      <c r="BN32" s="266"/>
      <c r="BO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72"/>
      <c r="AZ33" s="872"/>
      <c r="BA33" s="872"/>
      <c r="BB33" s="872"/>
      <c r="BC33" s="872"/>
      <c r="BD33" s="862"/>
      <c r="BE33" s="862"/>
      <c r="BF33" s="862"/>
      <c r="BG33" s="862"/>
      <c r="BH33" s="862"/>
      <c r="BI33" s="293"/>
      <c r="BJ33" s="293"/>
      <c r="BK33" s="293"/>
      <c r="BL33" s="162"/>
      <c r="BM33" s="293"/>
      <c r="BN33" s="293"/>
      <c r="BO33" s="862"/>
      <c r="DN33" s="293"/>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Y34" s="872"/>
      <c r="AZ34" s="872"/>
      <c r="BA34" s="872"/>
      <c r="BB34" s="872"/>
      <c r="BC34" s="872"/>
      <c r="BD34" s="862"/>
      <c r="BE34" s="862"/>
      <c r="BF34" s="862"/>
      <c r="BG34" s="862"/>
      <c r="BH34" s="862"/>
      <c r="BI34" s="293"/>
      <c r="BJ34" s="293"/>
      <c r="BK34" s="293"/>
      <c r="BL34" s="162"/>
      <c r="BM34" s="293"/>
      <c r="BN34" s="293"/>
      <c r="BO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72"/>
      <c r="AZ35" s="872"/>
      <c r="BA35" s="872"/>
      <c r="BB35" s="872"/>
      <c r="BC35" s="872"/>
      <c r="BD35" s="862"/>
      <c r="BE35" s="862"/>
      <c r="BF35" s="862"/>
      <c r="BG35" s="862"/>
      <c r="BH35" s="862"/>
      <c r="BI35" s="345"/>
      <c r="BJ35" s="345"/>
      <c r="BK35" s="345"/>
      <c r="BL35" s="345"/>
      <c r="BM35" s="345"/>
      <c r="BN35" s="345"/>
      <c r="BO35" s="862"/>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Y36" s="872"/>
      <c r="AZ36" s="872"/>
      <c r="BA36" s="872"/>
      <c r="BB36" s="872"/>
      <c r="BC36" s="872"/>
      <c r="BD36" s="862"/>
      <c r="BE36" s="862"/>
      <c r="BF36" s="862"/>
      <c r="BG36" s="862"/>
      <c r="BH36" s="862"/>
      <c r="BI36" s="465"/>
      <c r="BJ36" s="465"/>
      <c r="BK36" s="465"/>
      <c r="BL36" s="862"/>
      <c r="BM36" s="307"/>
      <c r="BN36" s="307"/>
      <c r="BO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862"/>
      <c r="BF37" s="862"/>
      <c r="BG37" s="862"/>
      <c r="BH37" s="862"/>
      <c r="BI37" s="465"/>
      <c r="BJ37" s="465"/>
      <c r="BK37" s="465"/>
      <c r="BL37" s="862"/>
      <c r="BM37" s="307"/>
      <c r="BN37" s="307"/>
      <c r="BO37" s="862"/>
      <c r="BP37" s="862"/>
      <c r="BQ37" s="862"/>
      <c r="BR37" s="862"/>
      <c r="BS37" s="862"/>
      <c r="BT37" s="862"/>
      <c r="BU37" s="862"/>
      <c r="BV37" s="862"/>
      <c r="BW37" s="862"/>
      <c r="BX37" s="862"/>
      <c r="BY37" s="862"/>
      <c r="BZ37" s="862"/>
      <c r="CA37" s="862"/>
      <c r="CB37" s="862"/>
      <c r="CC37" s="862"/>
      <c r="CD37" s="862"/>
      <c r="CE37" s="862"/>
      <c r="CF37" s="862"/>
      <c r="CG37" s="862"/>
      <c r="CH37" s="862"/>
      <c r="CI37" s="862"/>
      <c r="CJ37" s="862"/>
      <c r="CK37" s="862"/>
      <c r="CL37" s="862"/>
      <c r="CM37" s="862"/>
      <c r="CN37" s="862"/>
      <c r="CO37" s="862"/>
      <c r="CP37" s="862"/>
      <c r="CQ37" s="862"/>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862"/>
      <c r="BF38" s="862"/>
      <c r="BG38" s="862"/>
      <c r="BH38" s="862"/>
      <c r="BI38" s="465"/>
      <c r="BJ38" s="465"/>
      <c r="BK38" s="465"/>
      <c r="BL38" s="862"/>
      <c r="BM38" s="307"/>
      <c r="BN38" s="307"/>
      <c r="BO38" s="862"/>
      <c r="BP38" s="862"/>
      <c r="BQ38" s="862"/>
      <c r="BR38" s="862"/>
      <c r="BS38" s="862"/>
      <c r="BT38" s="862"/>
      <c r="BU38" s="862"/>
      <c r="BV38" s="862"/>
      <c r="BW38" s="862"/>
      <c r="BX38" s="862"/>
      <c r="BY38" s="862"/>
      <c r="BZ38" s="862"/>
      <c r="CA38" s="862"/>
      <c r="CB38" s="862"/>
      <c r="CC38" s="862"/>
      <c r="CD38" s="862"/>
      <c r="CE38" s="862"/>
      <c r="CF38" s="862"/>
      <c r="CG38" s="862"/>
      <c r="CH38" s="862"/>
      <c r="CI38" s="862"/>
      <c r="CJ38" s="862"/>
      <c r="CK38" s="862"/>
      <c r="CL38" s="862"/>
      <c r="CM38" s="862"/>
      <c r="CN38" s="862"/>
      <c r="CO38" s="862"/>
      <c r="CP38" s="862"/>
      <c r="CQ38" s="862"/>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72"/>
      <c r="AZ39" s="872"/>
      <c r="BA39" s="872"/>
      <c r="BB39" s="872"/>
      <c r="BC39" s="872"/>
      <c r="BD39" s="862"/>
      <c r="BE39" s="862"/>
      <c r="BF39" s="862"/>
      <c r="BG39" s="862"/>
      <c r="BH39" s="862"/>
      <c r="BI39" s="465"/>
      <c r="BJ39" s="465"/>
      <c r="BK39" s="465"/>
      <c r="BL39" s="862"/>
      <c r="BM39" s="307"/>
      <c r="BN39" s="307"/>
      <c r="BO39" s="862"/>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862"/>
      <c r="BF40" s="862"/>
      <c r="BG40" s="862"/>
      <c r="BH40" s="862"/>
      <c r="BI40" s="465"/>
      <c r="BJ40" s="465"/>
      <c r="BK40" s="465"/>
      <c r="BL40" s="862"/>
      <c r="BM40" s="307"/>
      <c r="BN40" s="307"/>
      <c r="BO40" s="862"/>
      <c r="BP40" s="862"/>
      <c r="BQ40" s="862"/>
      <c r="BR40" s="862"/>
      <c r="BS40" s="862"/>
      <c r="BT40" s="862"/>
      <c r="BU40" s="862"/>
      <c r="BV40" s="862"/>
      <c r="BW40" s="862"/>
      <c r="BX40" s="862"/>
      <c r="BY40" s="862"/>
      <c r="BZ40" s="862"/>
      <c r="CA40" s="862"/>
      <c r="CB40" s="862"/>
      <c r="CC40" s="862"/>
      <c r="CD40" s="862"/>
      <c r="CE40" s="862"/>
      <c r="CF40" s="862"/>
      <c r="CG40" s="862"/>
      <c r="CH40" s="862"/>
      <c r="CI40" s="862"/>
      <c r="CJ40" s="862"/>
      <c r="CK40" s="862"/>
      <c r="CL40" s="862"/>
      <c r="CM40" s="862"/>
      <c r="CN40" s="862"/>
      <c r="CO40" s="862"/>
      <c r="CP40" s="862"/>
      <c r="CQ40" s="862"/>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862"/>
      <c r="BF41" s="862"/>
      <c r="BG41" s="862"/>
      <c r="BH41" s="862"/>
      <c r="BI41" s="465"/>
      <c r="BJ41" s="465"/>
      <c r="BK41" s="465"/>
      <c r="BL41" s="862"/>
      <c r="BM41" s="307"/>
      <c r="BN41" s="307"/>
      <c r="BO41" s="862"/>
      <c r="BP41" s="862"/>
      <c r="BQ41" s="862"/>
      <c r="BR41" s="862"/>
      <c r="BS41" s="862"/>
      <c r="BT41" s="862"/>
      <c r="BU41" s="862"/>
      <c r="BV41" s="862"/>
      <c r="BW41" s="862"/>
      <c r="BX41" s="862"/>
      <c r="BY41" s="862"/>
      <c r="BZ41" s="862"/>
      <c r="CA41" s="862"/>
      <c r="CB41" s="862"/>
      <c r="CC41" s="862"/>
      <c r="CD41" s="862"/>
      <c r="CE41" s="862"/>
      <c r="CF41" s="862"/>
      <c r="CG41" s="862"/>
      <c r="CH41" s="862"/>
      <c r="CI41" s="862"/>
      <c r="CJ41" s="862"/>
      <c r="CK41" s="862"/>
      <c r="CL41" s="862"/>
      <c r="CM41" s="862"/>
      <c r="CN41" s="862"/>
      <c r="CO41" s="862"/>
      <c r="CP41" s="862"/>
      <c r="CQ41" s="862"/>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Y42" s="872"/>
      <c r="AZ42" s="872"/>
      <c r="BA42" s="872"/>
      <c r="BB42" s="872"/>
      <c r="BC42" s="872"/>
      <c r="BD42" s="862"/>
      <c r="BE42" s="862"/>
      <c r="BF42" s="862"/>
      <c r="BG42" s="862"/>
      <c r="BH42" s="862"/>
      <c r="BI42" s="289"/>
      <c r="BJ42" s="289"/>
      <c r="BK42" s="289"/>
      <c r="BL42" s="862"/>
      <c r="BM42" s="307"/>
      <c r="BN42" s="307"/>
      <c r="BO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862"/>
      <c r="BF43" s="862"/>
      <c r="BG43" s="862"/>
      <c r="BH43" s="862"/>
      <c r="BI43" s="289"/>
      <c r="BJ43" s="289"/>
      <c r="BK43" s="289"/>
      <c r="BL43" s="862"/>
      <c r="BM43" s="307"/>
      <c r="BN43" s="307"/>
      <c r="BO43" s="862"/>
      <c r="BP43" s="862"/>
      <c r="BQ43" s="862"/>
      <c r="BR43" s="862"/>
      <c r="BS43" s="862"/>
      <c r="BT43" s="862"/>
      <c r="BU43" s="862"/>
      <c r="BV43" s="862"/>
      <c r="BW43" s="862"/>
      <c r="BX43" s="862"/>
      <c r="BY43" s="862"/>
      <c r="BZ43" s="862"/>
      <c r="CA43" s="862"/>
      <c r="CB43" s="862"/>
      <c r="CC43" s="862"/>
      <c r="CD43" s="862"/>
      <c r="CE43" s="862"/>
      <c r="CF43" s="862"/>
      <c r="CG43" s="862"/>
      <c r="CH43" s="862"/>
      <c r="CI43" s="862"/>
      <c r="CJ43" s="862"/>
      <c r="CK43" s="862"/>
      <c r="CL43" s="862"/>
      <c r="CM43" s="862"/>
      <c r="CN43" s="862"/>
      <c r="CO43" s="862"/>
      <c r="CP43" s="862"/>
      <c r="CQ43" s="862"/>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Y44" s="872"/>
      <c r="AZ44" s="872"/>
      <c r="BA44" s="872"/>
      <c r="BB44" s="872"/>
      <c r="BC44" s="872"/>
      <c r="BD44" s="862"/>
      <c r="BE44" s="862"/>
      <c r="BF44" s="862"/>
      <c r="BG44" s="862"/>
      <c r="BH44" s="862"/>
      <c r="BI44" s="289"/>
      <c r="BJ44" s="289"/>
      <c r="BK44" s="289"/>
      <c r="BL44" s="862"/>
      <c r="BM44" s="307"/>
      <c r="BN44" s="307"/>
      <c r="BO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72"/>
      <c r="AZ45" s="872"/>
      <c r="BA45" s="872"/>
      <c r="BB45" s="872"/>
      <c r="BC45" s="872"/>
      <c r="BD45" s="862"/>
      <c r="BE45" s="862"/>
      <c r="BF45" s="862"/>
      <c r="BG45" s="862"/>
      <c r="BH45" s="862"/>
      <c r="BI45" s="289"/>
      <c r="BJ45" s="289"/>
      <c r="BK45" s="289"/>
      <c r="BL45" s="862"/>
      <c r="BM45" s="307"/>
      <c r="BN45" s="307"/>
      <c r="BO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Y46" s="872"/>
      <c r="AZ46" s="872"/>
      <c r="BA46" s="872"/>
      <c r="BB46" s="872"/>
      <c r="BC46" s="872"/>
      <c r="BD46" s="862"/>
      <c r="BE46" s="862"/>
      <c r="BF46" s="862"/>
      <c r="BG46" s="862"/>
      <c r="BH46" s="862"/>
      <c r="BI46" s="289"/>
      <c r="BJ46" s="289"/>
      <c r="BK46" s="289"/>
      <c r="BL46" s="862"/>
      <c r="BM46" s="293"/>
      <c r="BN46" s="293"/>
      <c r="BO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72"/>
      <c r="AZ47" s="872"/>
      <c r="BA47" s="872"/>
      <c r="BB47" s="872"/>
      <c r="BC47" s="872"/>
      <c r="BD47" s="862"/>
      <c r="BE47" s="862"/>
      <c r="BF47" s="862"/>
      <c r="BG47" s="862"/>
      <c r="BH47" s="862"/>
      <c r="BI47" s="289"/>
      <c r="BJ47" s="289"/>
      <c r="BK47" s="289"/>
      <c r="BL47" s="862"/>
      <c r="BM47" s="293"/>
      <c r="BN47" s="293"/>
      <c r="BO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Y48" s="872"/>
      <c r="AZ48" s="872"/>
      <c r="BA48" s="872"/>
      <c r="BB48" s="872"/>
      <c r="BC48" s="872"/>
      <c r="BD48" s="862"/>
      <c r="BE48" s="862"/>
      <c r="BF48" s="862"/>
      <c r="BG48" s="862"/>
      <c r="BH48" s="862"/>
      <c r="BI48" s="289"/>
      <c r="BJ48" s="289"/>
      <c r="BK48" s="289"/>
      <c r="BL48" s="862"/>
      <c r="BM48" s="293"/>
      <c r="BN48" s="293"/>
      <c r="BO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72"/>
      <c r="AZ49" s="872"/>
      <c r="BA49" s="872"/>
      <c r="BB49" s="872"/>
      <c r="BC49" s="872"/>
      <c r="BD49" s="862"/>
      <c r="BE49" s="862"/>
      <c r="BF49" s="862"/>
      <c r="BG49" s="862"/>
      <c r="BH49" s="862"/>
      <c r="BI49" s="289"/>
      <c r="BJ49" s="289"/>
      <c r="BK49" s="289"/>
      <c r="BL49" s="862"/>
      <c r="BM49" s="293"/>
      <c r="BN49" s="293"/>
      <c r="BO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Y50" s="872"/>
      <c r="AZ50" s="872"/>
      <c r="BA50" s="872"/>
      <c r="BB50" s="872"/>
      <c r="BC50" s="872"/>
      <c r="BD50" s="862"/>
      <c r="BE50" s="862"/>
      <c r="BF50" s="862"/>
      <c r="BG50" s="862"/>
      <c r="BH50" s="862"/>
      <c r="BI50" s="289"/>
      <c r="BJ50" s="289"/>
      <c r="BK50" s="289"/>
      <c r="BL50" s="862"/>
      <c r="BM50" s="293"/>
      <c r="BN50" s="293"/>
      <c r="BO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72"/>
      <c r="AZ51" s="872"/>
      <c r="BA51" s="872"/>
      <c r="BB51" s="872"/>
      <c r="BC51" s="872"/>
      <c r="BD51" s="862"/>
      <c r="BE51" s="862"/>
      <c r="BF51" s="862"/>
      <c r="BG51" s="862"/>
      <c r="BH51" s="862"/>
      <c r="BI51" s="289"/>
      <c r="BJ51" s="289"/>
      <c r="BK51" s="289"/>
      <c r="BL51" s="862"/>
      <c r="BM51" s="293"/>
      <c r="BN51" s="293"/>
      <c r="BO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Y52" s="872"/>
      <c r="AZ52" s="872"/>
      <c r="BA52" s="872"/>
      <c r="BB52" s="872"/>
      <c r="BC52" s="872"/>
      <c r="BD52" s="862"/>
      <c r="BE52" s="862"/>
      <c r="BF52" s="862"/>
      <c r="BG52" s="862"/>
      <c r="BH52" s="862"/>
      <c r="BI52" s="289"/>
      <c r="BJ52" s="289"/>
      <c r="BK52" s="289"/>
      <c r="BL52" s="862"/>
      <c r="BM52" s="293"/>
      <c r="BN52" s="293"/>
      <c r="BO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72"/>
      <c r="AZ53" s="872"/>
      <c r="BA53" s="872"/>
      <c r="BB53" s="872"/>
      <c r="BC53" s="872"/>
      <c r="BD53" s="862"/>
      <c r="BE53" s="862"/>
      <c r="BF53" s="862"/>
      <c r="BG53" s="862"/>
      <c r="BH53" s="862"/>
      <c r="BI53" s="289"/>
      <c r="BJ53" s="289"/>
      <c r="BK53" s="289"/>
      <c r="BL53" s="862"/>
      <c r="BM53" s="293"/>
      <c r="BN53" s="293"/>
      <c r="BO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Y54" s="872"/>
      <c r="AZ54" s="872"/>
      <c r="BA54" s="872"/>
      <c r="BB54" s="872"/>
      <c r="BC54" s="872"/>
      <c r="BD54" s="862"/>
      <c r="BE54" s="862"/>
      <c r="BF54" s="862"/>
      <c r="BG54" s="862"/>
      <c r="BH54" s="862"/>
      <c r="BI54" s="289"/>
      <c r="BJ54" s="289"/>
      <c r="BK54" s="289"/>
      <c r="BL54" s="862"/>
      <c r="BM54" s="293"/>
      <c r="BN54" s="293"/>
      <c r="BO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72"/>
      <c r="AZ55" s="872"/>
      <c r="BA55" s="872"/>
      <c r="BB55" s="872"/>
      <c r="BC55" s="872"/>
      <c r="BD55" s="862"/>
      <c r="BE55" s="862"/>
      <c r="BF55" s="862"/>
      <c r="BG55" s="862"/>
      <c r="BH55" s="862"/>
      <c r="BI55" s="289"/>
      <c r="BJ55" s="289"/>
      <c r="BK55" s="289"/>
      <c r="BL55" s="862"/>
      <c r="BM55" s="293"/>
      <c r="BN55" s="293"/>
      <c r="BO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Y56" s="872"/>
      <c r="AZ56" s="872"/>
      <c r="BA56" s="872"/>
      <c r="BB56" s="872"/>
      <c r="BC56" s="872"/>
      <c r="BD56" s="862"/>
      <c r="BE56" s="862"/>
      <c r="BF56" s="862"/>
      <c r="BG56" s="862"/>
      <c r="BH56" s="862"/>
      <c r="BI56" s="289"/>
      <c r="BJ56" s="289"/>
      <c r="BK56" s="289"/>
      <c r="BL56" s="862"/>
      <c r="BM56" s="293"/>
      <c r="BN56" s="293"/>
      <c r="BO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72"/>
      <c r="AZ57" s="872"/>
      <c r="BA57" s="872"/>
      <c r="BB57" s="872"/>
      <c r="BC57" s="872"/>
      <c r="BD57" s="862"/>
      <c r="BE57" s="862"/>
      <c r="BF57" s="862"/>
      <c r="BG57" s="862"/>
      <c r="BH57" s="862"/>
      <c r="BI57" s="289"/>
      <c r="BJ57" s="289"/>
      <c r="BK57" s="289"/>
      <c r="BL57" s="862"/>
      <c r="BM57" s="293"/>
      <c r="BN57" s="293"/>
      <c r="BO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Y58" s="872"/>
      <c r="AZ58" s="872"/>
      <c r="BA58" s="872"/>
      <c r="BB58" s="872"/>
      <c r="BC58" s="872"/>
      <c r="BD58" s="862"/>
      <c r="BE58" s="862"/>
      <c r="BF58" s="862"/>
      <c r="BG58" s="862"/>
      <c r="BH58" s="862"/>
      <c r="BI58" s="289"/>
      <c r="BJ58" s="289"/>
      <c r="BK58" s="289"/>
      <c r="BL58" s="862"/>
      <c r="BM58" s="293"/>
      <c r="BN58" s="293"/>
      <c r="BO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72"/>
      <c r="AZ59" s="872"/>
      <c r="BA59" s="872"/>
      <c r="BB59" s="872"/>
      <c r="BC59" s="872"/>
      <c r="BD59" s="862"/>
      <c r="BE59" s="862"/>
      <c r="BF59" s="862"/>
      <c r="BG59" s="862"/>
      <c r="BH59" s="862"/>
      <c r="BI59" s="289"/>
      <c r="BJ59" s="289"/>
      <c r="BK59" s="289"/>
      <c r="BL59" s="862"/>
      <c r="BM59" s="293"/>
      <c r="BN59" s="293"/>
      <c r="BO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Y60" s="872"/>
      <c r="AZ60" s="872"/>
      <c r="BA60" s="872"/>
      <c r="BB60" s="872"/>
      <c r="BC60" s="872"/>
      <c r="BD60" s="862"/>
      <c r="BE60" s="862"/>
      <c r="BF60" s="862"/>
      <c r="BG60" s="862"/>
      <c r="BH60" s="862"/>
      <c r="BI60" s="289"/>
      <c r="BJ60" s="289"/>
      <c r="BK60" s="289"/>
      <c r="BL60" s="862"/>
      <c r="BM60" s="293"/>
      <c r="BN60" s="293"/>
      <c r="BO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72"/>
      <c r="AZ61" s="872"/>
      <c r="BA61" s="872"/>
      <c r="BB61" s="872"/>
      <c r="BC61" s="872"/>
      <c r="BD61" s="862"/>
      <c r="BE61" s="862"/>
      <c r="BF61" s="862"/>
      <c r="BG61" s="862"/>
      <c r="BH61" s="862"/>
      <c r="BI61" s="289"/>
      <c r="BJ61" s="289"/>
      <c r="BK61" s="289"/>
      <c r="BL61" s="862"/>
      <c r="BM61" s="293"/>
      <c r="BN61" s="293"/>
      <c r="BO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72"/>
      <c r="AZ62" s="872"/>
      <c r="BA62" s="872"/>
      <c r="BB62" s="872"/>
      <c r="BC62" s="872"/>
      <c r="BD62" s="862"/>
      <c r="BE62" s="862"/>
      <c r="BF62" s="862"/>
      <c r="BG62" s="862"/>
      <c r="BH62" s="862"/>
      <c r="BI62" s="289"/>
      <c r="BJ62" s="289"/>
      <c r="BK62" s="289"/>
      <c r="BL62" s="862"/>
      <c r="BM62" s="293"/>
      <c r="BN62" s="293"/>
      <c r="BO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72"/>
      <c r="AZ63" s="872"/>
      <c r="BA63" s="872"/>
      <c r="BB63" s="872"/>
      <c r="BC63" s="872"/>
      <c r="BD63" s="862"/>
      <c r="BE63" s="862"/>
      <c r="BF63" s="862"/>
      <c r="BG63" s="862"/>
      <c r="BH63" s="862"/>
      <c r="BI63" s="289"/>
      <c r="BJ63" s="289"/>
      <c r="BK63" s="289"/>
      <c r="BL63" s="862"/>
      <c r="BM63" s="293"/>
      <c r="BN63" s="293"/>
      <c r="BO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72"/>
      <c r="AZ64" s="872"/>
      <c r="BA64" s="872"/>
      <c r="BB64" s="872"/>
      <c r="BC64" s="872"/>
      <c r="BD64" s="862"/>
      <c r="BE64" s="862"/>
      <c r="BF64" s="862"/>
      <c r="BG64" s="862"/>
      <c r="BH64" s="862"/>
      <c r="BI64" s="289"/>
      <c r="BJ64" s="289"/>
      <c r="BK64" s="289"/>
      <c r="BL64" s="862"/>
      <c r="BM64" s="293"/>
      <c r="BN64" s="293"/>
      <c r="BO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Y65" s="872"/>
      <c r="AZ65" s="872"/>
      <c r="BA65" s="872"/>
      <c r="BB65" s="872"/>
      <c r="BC65" s="872"/>
      <c r="BD65" s="862"/>
      <c r="BE65" s="862"/>
      <c r="BF65" s="862"/>
      <c r="BG65" s="862"/>
      <c r="BH65" s="862"/>
      <c r="BI65" s="289"/>
      <c r="BJ65" s="289"/>
      <c r="BK65" s="289"/>
      <c r="BL65" s="862"/>
      <c r="BM65" s="293"/>
      <c r="BN65" s="293"/>
      <c r="BO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72"/>
      <c r="AZ66" s="872"/>
      <c r="BA66" s="872"/>
      <c r="BB66" s="872"/>
      <c r="BC66" s="872"/>
      <c r="BD66" s="862"/>
      <c r="BE66" s="862"/>
      <c r="BF66" s="862"/>
      <c r="BG66" s="862"/>
      <c r="BH66" s="862"/>
      <c r="BI66" s="289"/>
      <c r="BJ66" s="289"/>
      <c r="BK66" s="289"/>
      <c r="BL66" s="862"/>
      <c r="BM66" s="293"/>
      <c r="BN66" s="293"/>
      <c r="BO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72"/>
      <c r="AZ67" s="872"/>
      <c r="BA67" s="872"/>
      <c r="BB67" s="872"/>
      <c r="BC67" s="872"/>
      <c r="BD67" s="862"/>
      <c r="BE67" s="862"/>
      <c r="BF67" s="862"/>
      <c r="BG67" s="862"/>
      <c r="BH67" s="862"/>
      <c r="BI67" s="289"/>
      <c r="BJ67" s="289"/>
      <c r="BK67" s="289"/>
      <c r="BL67" s="862"/>
      <c r="BM67" s="293"/>
      <c r="BN67" s="293"/>
      <c r="BO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72"/>
      <c r="AZ68" s="872"/>
      <c r="BA68" s="872"/>
      <c r="BB68" s="872"/>
      <c r="BC68" s="872"/>
      <c r="BD68" s="862"/>
      <c r="BE68" s="862"/>
      <c r="BF68" s="862"/>
      <c r="BG68" s="862"/>
      <c r="BH68" s="862"/>
      <c r="BI68" s="289"/>
      <c r="BJ68" s="289"/>
      <c r="BK68" s="289"/>
      <c r="BL68" s="862"/>
      <c r="BM68" s="293"/>
      <c r="BN68" s="293"/>
      <c r="BO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72"/>
      <c r="AZ69" s="872"/>
      <c r="BA69" s="872"/>
      <c r="BB69" s="872"/>
      <c r="BC69" s="872"/>
      <c r="BD69" s="862"/>
      <c r="BE69" s="862"/>
      <c r="BF69" s="862"/>
      <c r="BG69" s="862"/>
      <c r="BH69" s="862"/>
      <c r="BI69" s="289"/>
      <c r="BJ69" s="289"/>
      <c r="BK69" s="289"/>
      <c r="BL69" s="862"/>
      <c r="BM69" s="293"/>
      <c r="BN69" s="293"/>
      <c r="BO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Y70" s="872"/>
      <c r="AZ70" s="872"/>
      <c r="BA70" s="872"/>
      <c r="BB70" s="872"/>
      <c r="BC70" s="872"/>
      <c r="BD70" s="862"/>
      <c r="BE70" s="862"/>
      <c r="BF70" s="862"/>
      <c r="BG70" s="862"/>
      <c r="BH70" s="862"/>
      <c r="BI70" s="289"/>
      <c r="BJ70" s="289"/>
      <c r="BK70" s="289"/>
      <c r="BL70" s="862"/>
      <c r="BM70" s="293"/>
      <c r="BN70" s="293"/>
      <c r="BO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Y71" s="872"/>
      <c r="AZ71" s="872"/>
      <c r="BA71" s="872"/>
      <c r="BB71" s="872"/>
      <c r="BC71" s="872"/>
      <c r="BD71" s="862"/>
      <c r="BE71" s="862"/>
      <c r="BF71" s="862"/>
      <c r="BG71" s="862"/>
      <c r="BH71" s="862"/>
      <c r="BI71" s="289"/>
      <c r="BJ71" s="289"/>
      <c r="BK71" s="289"/>
      <c r="BL71" s="862"/>
      <c r="BM71" s="293"/>
      <c r="BN71" s="293"/>
      <c r="BO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72"/>
      <c r="AZ72" s="872"/>
      <c r="BA72" s="872"/>
      <c r="BB72" s="872"/>
      <c r="BC72" s="872"/>
      <c r="BD72" s="862"/>
      <c r="BE72" s="862"/>
      <c r="BF72" s="862"/>
      <c r="BG72" s="862"/>
      <c r="BH72" s="862"/>
      <c r="BI72" s="465"/>
      <c r="BJ72" s="465"/>
      <c r="BK72" s="465"/>
      <c r="BL72" s="862"/>
      <c r="BM72" s="307"/>
      <c r="BN72" s="307"/>
      <c r="BO72" s="862"/>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72"/>
      <c r="AZ73" s="872"/>
      <c r="BA73" s="872"/>
      <c r="BB73" s="872"/>
      <c r="BC73" s="872"/>
      <c r="BD73" s="862"/>
      <c r="BE73" s="862"/>
      <c r="BF73" s="862"/>
      <c r="BG73" s="862"/>
      <c r="BH73" s="862"/>
      <c r="BI73" s="465"/>
      <c r="BJ73" s="465"/>
      <c r="BK73" s="465"/>
      <c r="BL73" s="862"/>
      <c r="BM73" s="307"/>
      <c r="BN73" s="307"/>
      <c r="BO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72"/>
      <c r="AZ74" s="872"/>
      <c r="BA74" s="872"/>
      <c r="BB74" s="872"/>
      <c r="BC74" s="872"/>
      <c r="BD74" s="862"/>
      <c r="BE74" s="862"/>
      <c r="BF74" s="862"/>
      <c r="BG74" s="862"/>
      <c r="BH74" s="862"/>
      <c r="BI74" s="465"/>
      <c r="BJ74" s="465"/>
      <c r="BK74" s="465"/>
      <c r="BL74" s="862"/>
      <c r="BM74" s="307"/>
      <c r="BN74" s="307"/>
      <c r="BO74" s="862"/>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72"/>
      <c r="AZ75" s="872"/>
      <c r="BA75" s="872"/>
      <c r="BB75" s="872"/>
      <c r="BC75" s="872"/>
      <c r="BD75" s="862"/>
      <c r="BE75" s="862"/>
      <c r="BF75" s="862"/>
      <c r="BG75" s="862"/>
      <c r="BH75" s="862"/>
      <c r="BI75" s="475"/>
      <c r="BJ75" s="475"/>
      <c r="BK75" s="475"/>
      <c r="BL75" s="862"/>
      <c r="BM75" s="162"/>
      <c r="BN75" s="162"/>
      <c r="BO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72"/>
      <c r="AZ76" s="872"/>
      <c r="BA76" s="872"/>
      <c r="BB76" s="872"/>
      <c r="BC76" s="872"/>
      <c r="BD76" s="862"/>
      <c r="BE76" s="862"/>
      <c r="BF76" s="862"/>
      <c r="BG76" s="862"/>
      <c r="BH76" s="862"/>
      <c r="BI76" s="465"/>
      <c r="BJ76" s="465"/>
      <c r="BK76" s="465"/>
      <c r="BL76" s="862"/>
      <c r="BM76" s="307"/>
      <c r="BN76" s="307"/>
      <c r="BO76" s="862"/>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Y77" s="872"/>
      <c r="AZ77" s="872"/>
      <c r="BA77" s="872"/>
      <c r="BB77" s="872"/>
      <c r="BC77" s="872"/>
      <c r="BD77" s="862"/>
      <c r="BE77" s="862"/>
      <c r="BF77" s="862"/>
      <c r="BG77" s="862"/>
      <c r="BH77" s="862"/>
      <c r="BI77" s="465"/>
      <c r="BJ77" s="465"/>
      <c r="BK77" s="465"/>
      <c r="BL77" s="862"/>
      <c r="BM77" s="307"/>
      <c r="BN77" s="307"/>
      <c r="BO77" s="862"/>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Y78" s="872"/>
      <c r="AZ78" s="872"/>
      <c r="BA78" s="872"/>
      <c r="BB78" s="872"/>
      <c r="BC78" s="872"/>
      <c r="BD78" s="862"/>
      <c r="BE78" s="862"/>
      <c r="BF78" s="862"/>
      <c r="BG78" s="862"/>
      <c r="BH78" s="862"/>
      <c r="BI78" s="465"/>
      <c r="BJ78" s="465"/>
      <c r="BK78" s="465"/>
      <c r="BL78" s="862"/>
      <c r="BM78" s="307"/>
      <c r="BN78" s="307"/>
      <c r="BO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72"/>
      <c r="AZ79" s="872"/>
      <c r="BA79" s="872"/>
      <c r="BB79" s="872"/>
      <c r="BC79" s="872"/>
      <c r="BD79" s="862"/>
      <c r="BE79" s="862"/>
      <c r="BF79" s="862"/>
      <c r="BG79" s="862"/>
      <c r="BH79" s="862"/>
      <c r="BI79" s="465"/>
      <c r="BJ79" s="465"/>
      <c r="BK79" s="465"/>
      <c r="BL79" s="862"/>
      <c r="BM79" s="307"/>
      <c r="BN79" s="307"/>
      <c r="BO79" s="862"/>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Y80" s="872"/>
      <c r="AZ80" s="872"/>
      <c r="BA80" s="872"/>
      <c r="BB80" s="872"/>
      <c r="BC80" s="872"/>
      <c r="BD80" s="862"/>
      <c r="BE80" s="862"/>
      <c r="BF80" s="862"/>
      <c r="BG80" s="862"/>
      <c r="BH80" s="862"/>
      <c r="BI80" s="465"/>
      <c r="BJ80" s="465"/>
      <c r="BK80" s="465"/>
      <c r="BL80" s="862"/>
      <c r="BM80" s="307"/>
      <c r="BN80" s="307"/>
      <c r="BO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72"/>
      <c r="AZ81" s="872"/>
      <c r="BA81" s="872"/>
      <c r="BB81" s="872"/>
      <c r="BC81" s="872"/>
      <c r="BD81" s="862"/>
      <c r="BE81" s="862"/>
      <c r="BF81" s="862"/>
      <c r="BG81" s="862"/>
      <c r="BH81" s="862"/>
      <c r="BI81" s="465"/>
      <c r="BJ81" s="465"/>
      <c r="BK81" s="465"/>
      <c r="BL81" s="862"/>
      <c r="BM81" s="307"/>
      <c r="BN81" s="307"/>
      <c r="BO81" s="862"/>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Y82" s="872"/>
      <c r="AZ82" s="872"/>
      <c r="BA82" s="872"/>
      <c r="BB82" s="872"/>
      <c r="BC82" s="872"/>
      <c r="BD82" s="862"/>
      <c r="BE82" s="862"/>
      <c r="BF82" s="862"/>
      <c r="BG82" s="862"/>
      <c r="BH82" s="862"/>
      <c r="BI82" s="465"/>
      <c r="BJ82" s="465"/>
      <c r="BK82" s="465"/>
      <c r="BL82" s="862"/>
      <c r="BM82" s="307"/>
      <c r="BN82" s="307"/>
      <c r="BO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72"/>
      <c r="AZ83" s="872"/>
      <c r="BA83" s="872"/>
      <c r="BB83" s="872"/>
      <c r="BC83" s="872"/>
      <c r="BD83" s="862"/>
      <c r="BE83" s="862"/>
      <c r="BF83" s="862"/>
      <c r="BG83" s="862"/>
      <c r="BH83" s="862"/>
      <c r="BI83" s="465"/>
      <c r="BJ83" s="465"/>
      <c r="BK83" s="465"/>
      <c r="BL83" s="862"/>
      <c r="BM83" s="307"/>
      <c r="BN83" s="307"/>
      <c r="BO83" s="862"/>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Y84" s="872"/>
      <c r="AZ84" s="872"/>
      <c r="BA84" s="872"/>
      <c r="BB84" s="872"/>
      <c r="BC84" s="872"/>
      <c r="BD84" s="862"/>
      <c r="BE84" s="862"/>
      <c r="BF84" s="862"/>
      <c r="BG84" s="862"/>
      <c r="BH84" s="862"/>
      <c r="BI84" s="465"/>
      <c r="BJ84" s="465"/>
      <c r="BK84" s="465"/>
      <c r="BL84" s="862"/>
      <c r="BM84" s="307"/>
      <c r="BN84" s="307"/>
      <c r="BO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72"/>
      <c r="AZ85" s="872"/>
      <c r="BA85" s="872"/>
      <c r="BB85" s="872"/>
      <c r="BC85" s="872"/>
      <c r="BD85" s="862"/>
      <c r="BE85" s="862"/>
      <c r="BF85" s="862"/>
      <c r="BG85" s="862"/>
      <c r="BH85" s="862"/>
      <c r="BI85" s="465"/>
      <c r="BJ85" s="465"/>
      <c r="BK85" s="465"/>
      <c r="BL85" s="862"/>
      <c r="BM85" s="307"/>
      <c r="BN85" s="307"/>
      <c r="BO85" s="862"/>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Y86" s="872"/>
      <c r="AZ86" s="872"/>
      <c r="BA86" s="872"/>
      <c r="BB86" s="872"/>
      <c r="BC86" s="872"/>
      <c r="BD86" s="862"/>
      <c r="BE86" s="862"/>
      <c r="BF86" s="862"/>
      <c r="BG86" s="862"/>
      <c r="BH86" s="862"/>
      <c r="BI86" s="465"/>
      <c r="BJ86" s="465"/>
      <c r="BK86" s="465"/>
      <c r="BL86" s="862"/>
      <c r="BM86" s="307"/>
      <c r="BN86" s="307"/>
      <c r="BO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72"/>
      <c r="AZ87" s="872"/>
      <c r="BA87" s="872"/>
      <c r="BB87" s="872"/>
      <c r="BC87" s="872"/>
      <c r="BD87" s="862"/>
      <c r="BE87" s="862"/>
      <c r="BF87" s="862"/>
      <c r="BG87" s="862"/>
      <c r="BH87" s="862"/>
      <c r="BI87" s="475"/>
      <c r="BJ87" s="475"/>
      <c r="BK87" s="475"/>
      <c r="BL87" s="862"/>
      <c r="BM87" s="162"/>
      <c r="BN87" s="162"/>
      <c r="BO87" s="862"/>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Y88" s="872"/>
      <c r="AZ88" s="872"/>
      <c r="BA88" s="872"/>
      <c r="BB88" s="872"/>
      <c r="BC88" s="872"/>
      <c r="BD88" s="862"/>
      <c r="BE88" s="862"/>
      <c r="BF88" s="862"/>
      <c r="BG88" s="862"/>
      <c r="BH88" s="862"/>
      <c r="BI88" s="289"/>
      <c r="BJ88" s="289"/>
      <c r="BK88" s="289"/>
      <c r="BL88" s="862"/>
      <c r="BM88" s="293"/>
      <c r="BN88" s="293"/>
      <c r="BO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72"/>
      <c r="AZ89" s="872"/>
      <c r="BA89" s="872"/>
      <c r="BB89" s="872"/>
      <c r="BC89" s="872"/>
      <c r="BD89" s="862"/>
      <c r="BE89" s="862"/>
      <c r="BF89" s="862"/>
      <c r="BG89" s="862"/>
      <c r="BH89" s="862"/>
      <c r="BI89" s="289"/>
      <c r="BJ89" s="289"/>
      <c r="BK89" s="289"/>
      <c r="BL89" s="862"/>
      <c r="BM89" s="293"/>
      <c r="BN89" s="293"/>
      <c r="BO89" s="862"/>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Y90" s="872"/>
      <c r="AZ90" s="872"/>
      <c r="BA90" s="872"/>
      <c r="BB90" s="872"/>
      <c r="BC90" s="872"/>
      <c r="BD90" s="862"/>
      <c r="BE90" s="862"/>
      <c r="BF90" s="862"/>
      <c r="BG90" s="862"/>
      <c r="BH90" s="862"/>
      <c r="BI90" s="289"/>
      <c r="BJ90" s="289"/>
      <c r="BK90" s="289"/>
      <c r="BL90" s="862"/>
      <c r="BM90" s="293"/>
      <c r="BN90" s="293"/>
      <c r="BO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72"/>
      <c r="AZ91" s="872"/>
      <c r="BA91" s="872"/>
      <c r="BB91" s="872"/>
      <c r="BC91" s="872"/>
      <c r="BD91" s="862"/>
      <c r="BE91" s="862"/>
      <c r="BF91" s="862"/>
      <c r="BG91" s="862"/>
      <c r="BH91" s="862"/>
      <c r="BI91" s="289"/>
      <c r="BJ91" s="289"/>
      <c r="BK91" s="289"/>
      <c r="BL91" s="862"/>
      <c r="BM91" s="293"/>
      <c r="BN91" s="293"/>
      <c r="BO91" s="862"/>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Y92" s="872"/>
      <c r="AZ92" s="872"/>
      <c r="BA92" s="872"/>
      <c r="BB92" s="872"/>
      <c r="BC92" s="872"/>
      <c r="BD92" s="862"/>
      <c r="BE92" s="862"/>
      <c r="BF92" s="862"/>
      <c r="BG92" s="862"/>
      <c r="BH92" s="862"/>
      <c r="BI92" s="289"/>
      <c r="BJ92" s="289"/>
      <c r="BK92" s="289"/>
      <c r="BL92" s="862"/>
      <c r="BM92" s="293"/>
      <c r="BN92" s="293"/>
      <c r="BO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72"/>
      <c r="AZ93" s="872"/>
      <c r="BA93" s="872"/>
      <c r="BB93" s="872"/>
      <c r="BC93" s="872"/>
      <c r="BD93" s="862"/>
      <c r="BE93" s="862"/>
      <c r="BF93" s="862"/>
      <c r="BG93" s="862"/>
      <c r="BH93" s="862"/>
      <c r="BI93" s="289"/>
      <c r="BJ93" s="289"/>
      <c r="BK93" s="289"/>
      <c r="BL93" s="862"/>
      <c r="BM93" s="293"/>
      <c r="BN93" s="293"/>
      <c r="BO93" s="862"/>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Y94" s="872"/>
      <c r="AZ94" s="872"/>
      <c r="BA94" s="872"/>
      <c r="BB94" s="872"/>
      <c r="BC94" s="872"/>
      <c r="BD94" s="862"/>
      <c r="BE94" s="862"/>
      <c r="BF94" s="862"/>
      <c r="BG94" s="862"/>
      <c r="BH94" s="862"/>
      <c r="BI94" s="289"/>
      <c r="BJ94" s="289"/>
      <c r="BK94" s="289"/>
      <c r="BL94" s="862"/>
      <c r="BM94" s="293"/>
      <c r="BN94" s="293"/>
      <c r="BO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72"/>
      <c r="AZ95" s="872"/>
      <c r="BA95" s="872"/>
      <c r="BB95" s="872"/>
      <c r="BC95" s="872"/>
      <c r="BD95" s="862"/>
      <c r="BE95" s="862"/>
      <c r="BF95" s="862"/>
      <c r="BG95" s="862"/>
      <c r="BH95" s="862"/>
      <c r="BI95" s="289"/>
      <c r="BJ95" s="289"/>
      <c r="BK95" s="289"/>
      <c r="BL95" s="862"/>
      <c r="BM95" s="293"/>
      <c r="BN95" s="293"/>
      <c r="BO95" s="862"/>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Y96" s="872"/>
      <c r="AZ96" s="872"/>
      <c r="BA96" s="872"/>
      <c r="BB96" s="872"/>
      <c r="BC96" s="872"/>
      <c r="BD96" s="862"/>
      <c r="BE96" s="862"/>
      <c r="BF96" s="862"/>
      <c r="BG96" s="862"/>
      <c r="BH96" s="862"/>
      <c r="BI96" s="289"/>
      <c r="BJ96" s="289"/>
      <c r="BK96" s="289"/>
      <c r="BL96" s="862"/>
      <c r="BM96" s="293"/>
      <c r="BN96" s="293"/>
      <c r="BO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72"/>
      <c r="AZ97" s="872"/>
      <c r="BA97" s="872"/>
      <c r="BB97" s="872"/>
      <c r="BC97" s="872"/>
      <c r="BD97" s="862"/>
      <c r="BE97" s="862"/>
      <c r="BF97" s="862"/>
      <c r="BG97" s="862"/>
      <c r="BH97" s="862"/>
      <c r="BI97" s="289"/>
      <c r="BJ97" s="289"/>
      <c r="BK97" s="289"/>
      <c r="BL97" s="862"/>
      <c r="BM97" s="293"/>
      <c r="BN97" s="293"/>
      <c r="BO97" s="862"/>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Y98" s="872"/>
      <c r="AZ98" s="872"/>
      <c r="BA98" s="872"/>
      <c r="BB98" s="872"/>
      <c r="BC98" s="872"/>
      <c r="BD98" s="862"/>
      <c r="BE98" s="862"/>
      <c r="BF98" s="862"/>
      <c r="BG98" s="862"/>
      <c r="BH98" s="862"/>
      <c r="BI98" s="289"/>
      <c r="BJ98" s="289"/>
      <c r="BK98" s="289"/>
      <c r="BL98" s="862"/>
      <c r="BM98" s="274"/>
      <c r="BN98" s="274"/>
      <c r="BO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72"/>
      <c r="AZ99" s="872"/>
      <c r="BA99" s="872"/>
      <c r="BB99" s="872"/>
      <c r="BC99" s="872"/>
      <c r="BD99" s="862"/>
      <c r="BE99" s="862"/>
      <c r="BF99" s="862"/>
      <c r="BG99" s="862"/>
      <c r="BH99" s="862"/>
      <c r="BI99" s="289"/>
      <c r="BJ99" s="289"/>
      <c r="BK99" s="289"/>
      <c r="BL99" s="862"/>
      <c r="BM99" s="274"/>
      <c r="BN99" s="274"/>
      <c r="BO99" s="862"/>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Y100" s="872"/>
      <c r="AZ100" s="872"/>
      <c r="BA100" s="872"/>
      <c r="BB100" s="872"/>
      <c r="BC100" s="872"/>
      <c r="BD100" s="862"/>
      <c r="BE100" s="862"/>
      <c r="BF100" s="862"/>
      <c r="BG100" s="862"/>
      <c r="BH100" s="862"/>
      <c r="BI100" s="289"/>
      <c r="BJ100" s="289"/>
      <c r="BK100" s="289"/>
      <c r="BL100" s="862"/>
      <c r="BM100" s="378"/>
      <c r="BN100" s="378"/>
      <c r="BO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72"/>
      <c r="AZ101" s="872"/>
      <c r="BA101" s="872"/>
      <c r="BB101" s="872"/>
      <c r="BC101" s="872"/>
      <c r="BD101" s="862"/>
      <c r="BE101" s="862"/>
      <c r="BF101" s="862"/>
      <c r="BG101" s="862"/>
      <c r="BH101" s="862"/>
      <c r="BI101" s="289"/>
      <c r="BJ101" s="289"/>
      <c r="BK101" s="289"/>
      <c r="BL101" s="862"/>
      <c r="BM101" s="378"/>
      <c r="BN101" s="378"/>
      <c r="BO101" s="862"/>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Y102" s="872"/>
      <c r="AZ102" s="872"/>
      <c r="BA102" s="872"/>
      <c r="BB102" s="872"/>
      <c r="BC102" s="872"/>
      <c r="BD102" s="862"/>
      <c r="BE102" s="862"/>
      <c r="BF102" s="862"/>
      <c r="BG102" s="862"/>
      <c r="BH102" s="862"/>
      <c r="BI102" s="289"/>
      <c r="BJ102" s="289"/>
      <c r="BK102" s="289"/>
      <c r="BL102" s="862"/>
      <c r="BM102" s="378"/>
      <c r="BN102" s="378"/>
      <c r="BO102" s="862"/>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72"/>
      <c r="AZ103" s="872"/>
      <c r="BA103" s="872"/>
      <c r="BB103" s="872"/>
      <c r="BC103" s="872"/>
      <c r="BD103" s="862"/>
      <c r="BE103" s="862"/>
      <c r="BF103" s="862"/>
      <c r="BG103" s="862"/>
      <c r="BH103" s="862"/>
      <c r="BI103" s="289"/>
      <c r="BJ103" s="289"/>
      <c r="BK103" s="289"/>
      <c r="BL103" s="862"/>
      <c r="BM103" s="378"/>
      <c r="BN103" s="378"/>
      <c r="BO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72"/>
      <c r="AZ104" s="872"/>
      <c r="BA104" s="872"/>
      <c r="BB104" s="872"/>
      <c r="BC104" s="872"/>
      <c r="BD104" s="862"/>
      <c r="BE104" s="862"/>
      <c r="BF104" s="862"/>
      <c r="BG104" s="862"/>
      <c r="BH104" s="862"/>
      <c r="BI104" s="289"/>
      <c r="BJ104" s="289"/>
      <c r="BK104" s="289"/>
      <c r="BL104" s="862"/>
      <c r="BM104" s="293"/>
      <c r="BN104" s="293"/>
      <c r="BO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Y105" s="872"/>
      <c r="AZ105" s="872"/>
      <c r="BA105" s="872"/>
      <c r="BB105" s="872"/>
      <c r="BC105" s="872"/>
      <c r="BD105" s="862"/>
      <c r="BE105" s="862"/>
      <c r="BF105" s="862"/>
      <c r="BG105" s="862"/>
      <c r="BH105" s="862"/>
      <c r="BI105" s="289"/>
      <c r="BJ105" s="289"/>
      <c r="BK105" s="289"/>
      <c r="BL105" s="862"/>
      <c r="BM105" s="293"/>
      <c r="BN105" s="293"/>
      <c r="BO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72"/>
      <c r="AZ106" s="872"/>
      <c r="BA106" s="872"/>
      <c r="BB106" s="872"/>
      <c r="BC106" s="872"/>
      <c r="BD106" s="862"/>
      <c r="BE106" s="862"/>
      <c r="BF106" s="862"/>
      <c r="BG106" s="862"/>
      <c r="BH106" s="862"/>
      <c r="BI106" s="289"/>
      <c r="BJ106" s="289"/>
      <c r="BK106" s="289"/>
      <c r="BL106" s="862"/>
      <c r="BM106" s="293"/>
      <c r="BN106" s="293"/>
      <c r="BO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866"/>
      <c r="C107" s="308"/>
      <c r="D107" s="269"/>
      <c r="E107" s="272"/>
      <c r="F107" s="289"/>
      <c r="G107" s="289"/>
      <c r="H107" s="274"/>
      <c r="I107" s="362"/>
      <c r="J107" s="290"/>
      <c r="K107" s="288"/>
      <c r="L107" s="363"/>
      <c r="M107" s="29" t="n">
        <f aca="false">M21</f>
        <v>22</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72"/>
      <c r="AZ107" s="872"/>
      <c r="BA107" s="872"/>
      <c r="BB107" s="872"/>
      <c r="BC107" s="872"/>
      <c r="BD107" s="862"/>
      <c r="BE107" s="862"/>
      <c r="BF107" s="862"/>
      <c r="BG107" s="862"/>
      <c r="BH107" s="862"/>
      <c r="BI107" s="289"/>
      <c r="BJ107" s="289"/>
      <c r="BK107" s="289"/>
      <c r="BL107" s="862"/>
      <c r="BM107" s="293"/>
      <c r="BN107" s="293"/>
      <c r="BO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October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str">
        <f aca="false">Z22</f>
        <v>November</v>
      </c>
      <c r="AA108" s="35" t="n">
        <f aca="false">AA22</f>
        <v>0</v>
      </c>
      <c r="AB108" s="471"/>
      <c r="AC108" s="437"/>
      <c r="AD108" s="437"/>
      <c r="AY108" s="872"/>
      <c r="AZ108" s="872"/>
      <c r="BA108" s="872"/>
      <c r="BB108" s="872"/>
      <c r="BC108" s="872"/>
      <c r="BD108" s="862"/>
      <c r="BE108" s="862"/>
      <c r="BF108" s="862"/>
      <c r="BG108" s="862"/>
      <c r="BH108" s="862"/>
      <c r="BI108" s="289"/>
      <c r="BJ108" s="289"/>
      <c r="BK108" s="289"/>
      <c r="BL108" s="862"/>
      <c r="BM108" s="274"/>
      <c r="BN108" s="274"/>
      <c r="BO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20</v>
      </c>
      <c r="N109" s="37" t="n">
        <f aca="false">N23</f>
        <v>21</v>
      </c>
      <c r="O109" s="37" t="n">
        <f aca="false">O23</f>
        <v>22</v>
      </c>
      <c r="P109" s="37" t="n">
        <f aca="false">P23</f>
        <v>23</v>
      </c>
      <c r="Q109" s="37" t="n">
        <f aca="false">Q23</f>
        <v>24</v>
      </c>
      <c r="R109" s="37" t="n">
        <f aca="false">R23</f>
        <v>25</v>
      </c>
      <c r="S109" s="37" t="n">
        <f aca="false">S23</f>
        <v>26</v>
      </c>
      <c r="T109" s="0"/>
      <c r="U109" s="37" t="n">
        <f aca="false">U23</f>
        <v>27</v>
      </c>
      <c r="V109" s="37" t="n">
        <f aca="false">V23</f>
        <v>28</v>
      </c>
      <c r="W109" s="37" t="n">
        <f aca="false">W23</f>
        <v>29</v>
      </c>
      <c r="X109" s="37" t="n">
        <f aca="false">X23</f>
        <v>30</v>
      </c>
      <c r="Y109" s="37" t="n">
        <f aca="false">Y23</f>
        <v>31</v>
      </c>
      <c r="Z109" s="37" t="n">
        <f aca="false">Z23</f>
        <v>1</v>
      </c>
      <c r="AA109" s="37" t="n">
        <f aca="false">AA23</f>
        <v>2</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72"/>
      <c r="AZ109" s="872"/>
      <c r="BA109" s="872"/>
      <c r="BB109" s="872"/>
      <c r="BC109" s="872"/>
      <c r="BD109" s="862"/>
      <c r="BE109" s="862"/>
      <c r="BF109" s="862"/>
      <c r="BG109" s="862"/>
      <c r="BH109" s="862"/>
      <c r="BI109" s="289"/>
      <c r="BJ109" s="289"/>
      <c r="BK109" s="289"/>
      <c r="BL109" s="862"/>
      <c r="BM109" s="274"/>
      <c r="BN109" s="274"/>
      <c r="BO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72"/>
      <c r="AZ110" s="872"/>
      <c r="BA110" s="872"/>
      <c r="BB110" s="872"/>
      <c r="BC110" s="872"/>
      <c r="BD110" s="862"/>
      <c r="BE110" s="862"/>
      <c r="BF110" s="862"/>
      <c r="BG110" s="862"/>
      <c r="BH110" s="862"/>
      <c r="BI110" s="289"/>
      <c r="BJ110" s="289"/>
      <c r="BK110" s="289"/>
      <c r="BL110" s="862"/>
      <c r="BM110" s="378"/>
      <c r="BN110" s="378"/>
      <c r="BO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C111" s="437"/>
      <c r="AD111" s="437"/>
      <c r="AE111" s="437"/>
      <c r="AF111" s="437"/>
      <c r="AG111" s="437"/>
      <c r="AH111" s="437"/>
      <c r="AI111" s="437"/>
      <c r="AJ111" s="437"/>
      <c r="AK111" s="430"/>
      <c r="AL111" s="437"/>
      <c r="AM111" s="430"/>
      <c r="AN111" s="437"/>
      <c r="AY111" s="872"/>
      <c r="AZ111" s="872"/>
      <c r="BA111" s="872"/>
      <c r="BB111" s="872"/>
      <c r="BC111" s="872"/>
      <c r="BD111" s="862"/>
      <c r="BE111" s="862"/>
      <c r="BF111" s="862"/>
      <c r="BG111" s="862"/>
      <c r="BH111" s="862"/>
      <c r="BI111" s="289"/>
      <c r="BJ111" s="289"/>
      <c r="BK111" s="289"/>
      <c r="BL111" s="862"/>
      <c r="BM111" s="378"/>
      <c r="BN111" s="378"/>
      <c r="BO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72"/>
      <c r="AZ112" s="872"/>
      <c r="BA112" s="872"/>
      <c r="BB112" s="872"/>
      <c r="BC112" s="872"/>
      <c r="BD112" s="862"/>
      <c r="BE112" s="862"/>
      <c r="BF112" s="862"/>
      <c r="BG112" s="862"/>
      <c r="BH112" s="862"/>
      <c r="BI112" s="475"/>
      <c r="BJ112" s="475"/>
      <c r="BK112" s="475"/>
      <c r="BL112" s="162"/>
      <c r="BM112" s="162"/>
      <c r="BN112" s="162"/>
      <c r="BO112" s="862"/>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72"/>
      <c r="AZ113" s="872"/>
      <c r="BA113" s="872"/>
      <c r="BB113" s="872"/>
      <c r="BC113" s="872"/>
      <c r="BD113" s="862"/>
      <c r="BE113" s="862"/>
      <c r="BF113" s="862"/>
      <c r="BG113" s="862"/>
      <c r="BH113" s="862"/>
      <c r="BI113" s="465"/>
      <c r="BJ113" s="465"/>
      <c r="BK113" s="465"/>
      <c r="BL113" s="307"/>
      <c r="BM113" s="307"/>
      <c r="BN113" s="307"/>
      <c r="BO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72"/>
      <c r="AZ114" s="872"/>
      <c r="BA114" s="872"/>
      <c r="BB114" s="872"/>
      <c r="BC114" s="872"/>
      <c r="BD114" s="862"/>
      <c r="BE114" s="862"/>
      <c r="BF114" s="862"/>
      <c r="BG114" s="862"/>
      <c r="BH114" s="862"/>
      <c r="BI114" s="465"/>
      <c r="BJ114" s="465"/>
      <c r="BK114" s="307"/>
      <c r="BL114" s="307"/>
      <c r="BM114" s="307"/>
      <c r="BN114" s="307"/>
      <c r="BO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Y115" s="872"/>
      <c r="AZ115" s="872"/>
      <c r="BA115" s="872"/>
      <c r="BB115" s="872"/>
      <c r="BC115" s="872"/>
      <c r="BD115" s="862"/>
      <c r="BE115" s="862"/>
      <c r="BF115" s="862"/>
      <c r="BG115" s="862"/>
      <c r="BH115" s="862"/>
      <c r="BI115" s="465"/>
      <c r="BJ115" s="465"/>
      <c r="BK115" s="307"/>
      <c r="BL115" s="307"/>
      <c r="BM115" s="307"/>
      <c r="BN115" s="307"/>
      <c r="BO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Y116" s="872"/>
      <c r="AZ116" s="872"/>
      <c r="BA116" s="872"/>
      <c r="BB116" s="872"/>
      <c r="BC116" s="872"/>
      <c r="BD116" s="862"/>
      <c r="BE116" s="862"/>
      <c r="BF116" s="862"/>
      <c r="BG116" s="862"/>
      <c r="BH116" s="862"/>
      <c r="BI116" s="307"/>
      <c r="BJ116" s="307"/>
      <c r="BK116" s="307"/>
      <c r="BL116" s="307"/>
      <c r="BM116" s="307"/>
      <c r="BN116" s="307"/>
      <c r="BO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Y117" s="872"/>
      <c r="AZ117" s="872"/>
      <c r="BA117" s="872"/>
      <c r="BB117" s="872"/>
      <c r="BC117" s="872"/>
      <c r="BD117" s="862"/>
      <c r="BE117" s="862"/>
      <c r="BF117" s="862"/>
      <c r="BG117" s="862"/>
      <c r="BH117" s="862"/>
      <c r="BI117" s="268"/>
      <c r="BJ117" s="268"/>
      <c r="BK117" s="268"/>
      <c r="BL117" s="162"/>
      <c r="BM117" s="266"/>
      <c r="BN117" s="266"/>
      <c r="BO117" s="862"/>
      <c r="DN117" s="265"/>
    </row>
    <row r="118" customFormat="false" ht="10.1" hidden="false" customHeight="true" outlineLevel="0" collapsed="false">
      <c r="A118" s="223"/>
      <c r="B118" s="480"/>
      <c r="C118" s="396"/>
      <c r="D118" s="397"/>
      <c r="E118" s="398"/>
      <c r="H118" s="172"/>
      <c r="I118" s="174"/>
      <c r="J118" s="175"/>
      <c r="T118" s="165"/>
      <c r="AA118" s="173"/>
      <c r="AC118" s="470"/>
      <c r="AD118" s="466"/>
      <c r="AE118" s="865"/>
      <c r="AF118" s="865"/>
      <c r="AG118" s="865"/>
      <c r="AH118" s="865"/>
      <c r="AI118" s="865"/>
      <c r="AJ118" s="865"/>
      <c r="AK118" s="865"/>
      <c r="AL118" s="865"/>
      <c r="AM118" s="865"/>
      <c r="AN118" s="865"/>
      <c r="AY118" s="872"/>
      <c r="AZ118" s="872"/>
      <c r="BA118" s="872"/>
      <c r="BB118" s="872"/>
      <c r="BC118" s="872"/>
      <c r="BD118" s="862"/>
      <c r="BE118" s="862"/>
      <c r="BF118" s="862"/>
      <c r="BG118" s="862"/>
      <c r="BH118" s="862"/>
      <c r="BI118" s="266"/>
      <c r="BJ118" s="266"/>
      <c r="BK118" s="266"/>
      <c r="BL118" s="162"/>
      <c r="BM118" s="266"/>
      <c r="BN118" s="266"/>
      <c r="BO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Y119" s="872"/>
      <c r="AZ119" s="872"/>
      <c r="BA119" s="872"/>
      <c r="BB119" s="872"/>
      <c r="BC119" s="872"/>
      <c r="BD119" s="862"/>
      <c r="BE119" s="862"/>
      <c r="BF119" s="862"/>
      <c r="BG119" s="862"/>
      <c r="BH119" s="862"/>
      <c r="BI119" s="293"/>
      <c r="BJ119" s="293"/>
      <c r="BK119" s="293"/>
      <c r="BL119" s="162"/>
      <c r="BM119" s="293"/>
      <c r="BN119" s="293"/>
      <c r="BO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Y120" s="872"/>
      <c r="AZ120" s="872"/>
      <c r="BA120" s="872"/>
      <c r="BB120" s="872"/>
      <c r="BC120" s="872"/>
      <c r="BD120" s="862"/>
      <c r="BE120" s="862"/>
      <c r="BF120" s="862"/>
      <c r="BG120" s="862"/>
      <c r="BH120" s="862"/>
      <c r="BI120" s="293"/>
      <c r="BJ120" s="293"/>
      <c r="BK120" s="293"/>
      <c r="BL120" s="162"/>
      <c r="BM120" s="293"/>
      <c r="BN120" s="293"/>
      <c r="BO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Y121" s="872"/>
      <c r="AZ121" s="872"/>
      <c r="BA121" s="872"/>
      <c r="BB121" s="872"/>
      <c r="BC121" s="872"/>
      <c r="BD121" s="862"/>
      <c r="BE121" s="862"/>
      <c r="BF121" s="862"/>
      <c r="BG121" s="862"/>
      <c r="BH121" s="862"/>
      <c r="BI121" s="69"/>
      <c r="BJ121" s="69"/>
      <c r="BK121" s="69"/>
      <c r="BL121" s="69"/>
      <c r="BM121" s="69"/>
      <c r="BN121" s="69"/>
      <c r="BO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Y122" s="872"/>
      <c r="AZ122" s="872"/>
      <c r="BA122" s="872"/>
      <c r="BB122" s="872"/>
      <c r="BC122" s="872"/>
      <c r="BD122" s="862"/>
      <c r="BE122" s="862"/>
      <c r="BF122" s="862"/>
      <c r="BG122" s="862"/>
      <c r="BH122" s="862"/>
      <c r="BI122" s="61"/>
      <c r="BJ122" s="61"/>
      <c r="BK122" s="61"/>
      <c r="BL122" s="69"/>
      <c r="BM122" s="61"/>
      <c r="BN122" s="61"/>
      <c r="BO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Y123" s="872"/>
      <c r="AZ123" s="872"/>
      <c r="BA123" s="872"/>
      <c r="BB123" s="872"/>
      <c r="BC123" s="872"/>
      <c r="BD123" s="862"/>
      <c r="BE123" s="862"/>
      <c r="BF123" s="862"/>
      <c r="BG123" s="862"/>
      <c r="BH123" s="862"/>
      <c r="BI123" s="61"/>
      <c r="BJ123" s="61"/>
      <c r="BK123" s="61"/>
      <c r="BL123" s="69"/>
      <c r="BM123" s="61"/>
      <c r="BN123" s="61"/>
      <c r="BO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Y124" s="872"/>
      <c r="AZ124" s="872"/>
      <c r="BA124" s="872"/>
      <c r="BB124" s="872"/>
      <c r="BC124" s="872"/>
      <c r="BD124" s="862"/>
      <c r="BE124" s="862"/>
      <c r="BF124" s="862"/>
      <c r="BG124" s="862"/>
      <c r="BH124" s="862"/>
      <c r="BI124" s="61"/>
      <c r="BJ124" s="61"/>
      <c r="BK124" s="61"/>
      <c r="BL124" s="69"/>
      <c r="BM124" s="61"/>
      <c r="BN124" s="61"/>
      <c r="BO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AY125" s="872"/>
      <c r="AZ125" s="872"/>
      <c r="BA125" s="872"/>
      <c r="BB125" s="872"/>
      <c r="BC125" s="872"/>
      <c r="BD125" s="862"/>
      <c r="BE125" s="862"/>
      <c r="BF125" s="862"/>
      <c r="BG125" s="862"/>
      <c r="BH125" s="862"/>
      <c r="BI125" s="61"/>
      <c r="BJ125" s="61"/>
      <c r="BK125" s="61"/>
      <c r="BL125" s="69"/>
      <c r="BM125" s="61"/>
      <c r="BN125" s="61"/>
      <c r="BO125" s="862"/>
      <c r="DN125" s="61"/>
      <c r="EE125" s="163"/>
    </row>
    <row r="126" customFormat="false" ht="10.1" hidden="false" customHeight="true" outlineLevel="0" collapsed="false">
      <c r="A126" s="870"/>
      <c r="B126" s="870"/>
      <c r="C126" s="287"/>
      <c r="D126" s="417"/>
      <c r="E126" s="267"/>
      <c r="H126" s="172"/>
      <c r="I126" s="174"/>
      <c r="J126" s="175"/>
      <c r="T126" s="360"/>
      <c r="AA126" s="173"/>
      <c r="AB126" s="378"/>
      <c r="AC126" s="437"/>
      <c r="AD126" s="437"/>
      <c r="AE126" s="865"/>
      <c r="AF126" s="865"/>
      <c r="AG126" s="865"/>
      <c r="AH126" s="865"/>
      <c r="AI126" s="865"/>
      <c r="AJ126" s="865"/>
      <c r="AK126" s="865"/>
      <c r="AL126" s="865"/>
      <c r="AM126" s="865"/>
      <c r="AN126" s="865"/>
      <c r="AY126" s="872"/>
      <c r="AZ126" s="872"/>
      <c r="BA126" s="872"/>
      <c r="BB126" s="872"/>
      <c r="BC126" s="872"/>
      <c r="BD126" s="862"/>
      <c r="BE126" s="862"/>
      <c r="BF126" s="862"/>
      <c r="BG126" s="862"/>
      <c r="BH126" s="862"/>
      <c r="BI126" s="61"/>
      <c r="BJ126" s="61"/>
      <c r="BK126" s="61"/>
      <c r="BL126" s="69"/>
      <c r="BM126" s="61"/>
      <c r="BN126" s="61"/>
      <c r="BO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865"/>
      <c r="AF127" s="865"/>
      <c r="AG127" s="865"/>
      <c r="AH127" s="865"/>
      <c r="AI127" s="865"/>
      <c r="AJ127" s="865"/>
      <c r="AK127" s="865"/>
      <c r="AL127" s="865"/>
      <c r="AM127" s="865"/>
      <c r="AN127" s="865"/>
      <c r="AY127" s="872"/>
      <c r="AZ127" s="872"/>
      <c r="BA127" s="872"/>
      <c r="BB127" s="872"/>
      <c r="BC127" s="872"/>
      <c r="BD127" s="862"/>
      <c r="BE127" s="862"/>
      <c r="BF127" s="862"/>
      <c r="BG127" s="862"/>
      <c r="BH127" s="862"/>
      <c r="BI127" s="61"/>
      <c r="BJ127" s="61"/>
      <c r="BK127" s="61"/>
      <c r="BL127" s="69"/>
      <c r="BM127" s="61"/>
      <c r="BN127" s="61"/>
      <c r="BO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N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I38:BK38 BI41:BK41 M70:S70 BI80:BK80 M62:S62 BI72:BK72 M65:S65 BI75:BK75 M77:S77 BI87:BK87 M102:AA102 T103:T105">
    <cfRule type="cellIs" priority="11" operator="equal" aboveAverage="0" equalAverage="0" bottom="0" percent="0" rank="0" text="" dxfId="8">
      <formula>1</formula>
    </cfRule>
  </conditionalFormatting>
  <conditionalFormatting sqref="M42">
    <cfRule type="expression" priority="12" aboveAverage="0" equalAverage="0" bottom="0" percent="0" rank="0" text="" dxfId="0">
      <formula>(OR(M53="H",M53="V",M53="S"))</formula>
    </cfRule>
    <cfRule type="expression" priority="13" aboveAverage="0" equalAverage="0" bottom="0" percent="0" rank="0" text="" dxfId="1">
      <formula>M53&gt;0</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4" operator="greaterThan" aboveAverage="0" equalAverage="0" bottom="0" percent="0" rank="0" text="" dxfId="3">
      <formula>0</formula>
    </cfRule>
    <cfRule type="cellIs" priority="15" operator="between" aboveAverage="0" equalAverage="0" bottom="0" percent="0" rank="0" text="" dxfId="4">
      <formula>"A"</formula>
      <formula>"Z"</formula>
    </cfRule>
    <cfRule type="cellIs" priority="16"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7" operator="greaterThan" aboveAverage="0" equalAverage="0" bottom="0" percent="0" rank="0" text="" dxfId="6">
      <formula>0</formula>
    </cfRule>
    <cfRule type="cellIs" priority="18" operator="between" aboveAverage="0" equalAverage="0" bottom="0" percent="0" rank="0" text="" dxfId="7">
      <formula>"A"</formula>
      <formula>"Z"</formula>
    </cfRule>
    <cfRule type="cellIs" priority="19" operator="equal" aboveAverage="0" equalAverage="0" bottom="0" percent="0" rank="0" text="" dxfId="8">
      <formula>0</formula>
    </cfRule>
  </conditionalFormatting>
  <conditionalFormatting sqref="M110:S110 U110:AA110">
    <cfRule type="expression" priority="20" aboveAverage="0" equalAverage="0" bottom="0" percent="0" rank="0" text="" dxfId="5">
      <formula>'January 1'!M115&lt;'Master Pay Period 1'!M115</formula>
    </cfRule>
    <cfRule type="expression" priority="21"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88 S90 S92 S94 S96 S98 S100 S103 S105">
    <cfRule type="expression" priority="22" aboveAverage="0" equalAverage="0" bottom="0" percent="0" rank="0" text="" dxfId="0">
      <formula>(OR(S37="H",S37="V",S37="S"))</formula>
    </cfRule>
    <cfRule type="expression" priority="23" aboveAverage="0" equalAverage="0" bottom="0" percent="0" rank="0" text="" dxfId="1">
      <formula>S37&gt;0</formula>
    </cfRule>
  </conditionalFormatting>
  <conditionalFormatting sqref="T25">
    <cfRule type="cellIs" priority="24" operator="equal" aboveAverage="0" equalAverage="0" bottom="0" percent="0" rank="0" text="" dxfId="21">
      <formula>1</formula>
    </cfRule>
  </conditionalFormatting>
  <conditionalFormatting sqref="T106">
    <cfRule type="cellIs" priority="25" operator="equal" aboveAverage="0" equalAverage="0" bottom="0" percent="0" rank="0" text="" dxfId="8">
      <formula>1</formula>
    </cfRule>
    <cfRule type="expression" priority="26"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7" aboveAverage="0" equalAverage="0" bottom="0" percent="0" rank="0" text="" dxfId="9">
      <formula>(OR(AA116="V",AA116="H",AA116="S"))</formula>
    </cfRule>
    <cfRule type="expression" priority="28" aboveAverage="0" equalAverage="0" bottom="0" percent="0" rank="0" text="" dxfId="10">
      <formula>AA116&gt;0</formula>
    </cfRule>
  </conditionalFormatting>
  <conditionalFormatting sqref="U28:AA28 U31:AA31 U70:AA70 U62:AA62 U65:AA65 U77:AA77 BI112:BK112 AB107:AB111 AC38:AD38 AC80:AD80 AC75:AD75 AC112:AD112">
    <cfRule type="cellIs" priority="29" operator="equal" aboveAverage="0" equalAverage="0" bottom="0" percent="0" rank="0" text="" dxfId="26">
      <formula>1</formula>
    </cfRule>
  </conditionalFormatting>
  <conditionalFormatting sqref="U105">
    <cfRule type="expression" priority="30" aboveAverage="0" equalAverage="0" bottom="0" percent="0" rank="0" text="" dxfId="9">
      <formula>(OR(U116="V",U116="H",U116="S"))</formula>
    </cfRule>
    <cfRule type="expression" priority="31" aboveAverage="0" equalAverage="0" bottom="0" percent="0" rank="0" text="" dxfId="10">
      <formula>U116&gt;0</formula>
    </cfRule>
  </conditionalFormatting>
  <conditionalFormatting sqref="AC36:AD36 BI36:BK36 BI39:BK39">
    <cfRule type="expression" priority="32" aboveAverage="0" equalAverage="0" bottom="0" percent="0" rank="0" text="" dxfId="5">
      <formula>AN37=1</formula>
    </cfRule>
    <cfRule type="expression" priority="33" aboveAverage="0" equalAverage="0" bottom="0" percent="0" rank="0" text="" dxfId="6">
      <formula>AN37=1</formula>
    </cfRule>
  </conditionalFormatting>
  <conditionalFormatting sqref="AC40:AD40 BI37:BK37 BI40:BK40">
    <cfRule type="cellIs" priority="34" operator="equal" aboveAverage="0" equalAverage="0" bottom="0" percent="0" rank="0" text="" dxfId="60">
      <formula>1</formula>
    </cfRule>
    <cfRule type="cellIs" priority="35" operator="equal" aboveAverage="0" equalAverage="0" bottom="0" percent="0" rank="0" text="" dxfId="61">
      <formula>"V"</formula>
    </cfRule>
    <cfRule type="cellIs" priority="36" operator="equal" aboveAverage="0" equalAverage="0" bottom="0" percent="0" rank="0" text="" dxfId="62">
      <formula>"H"</formula>
    </cfRule>
  </conditionalFormatting>
  <conditionalFormatting sqref="AC42 BI42">
    <cfRule type="expression" priority="37" aboveAverage="0" equalAverage="0" bottom="0" percent="0" rank="0" text="" dxfId="7">
      <formula>N43=1</formula>
    </cfRule>
  </conditionalFormatting>
  <conditionalFormatting sqref="AC44 BI44:BJ44">
    <cfRule type="expression" priority="38" aboveAverage="0" equalAverage="0" bottom="0" percent="0" rank="0" text="" dxfId="8">
      <formula>N45=1</formula>
    </cfRule>
  </conditionalFormatting>
  <conditionalFormatting sqref="AC46:AD46 AC48:AD48 AC50:AD50 AC52:AD52 AC54:AD54 AC56:AD56 AC58:AD58 AC60:AD60 AC62:AD62 AC66:AD66 AC68:AD68">
    <cfRule type="expression" priority="39" aboveAverage="0" equalAverage="0" bottom="0" percent="0" rank="0" text="" dxfId="9">
      <formula>AQ69=1</formula>
    </cfRule>
  </conditionalFormatting>
  <conditionalFormatting sqref="AC63:AD63 AC65:AD65">
    <cfRule type="cellIs" priority="40" operator="equal" aboveAverage="0" equalAverage="0" bottom="0" percent="0" rank="0" text="" dxfId="10">
      <formula>1</formula>
    </cfRule>
    <cfRule type="cellIs" priority="41" operator="equal" aboveAverage="0" equalAverage="0" bottom="0" percent="0" rank="0" text="" dxfId="11">
      <formula>"V"</formula>
    </cfRule>
    <cfRule type="cellIs" priority="42" operator="equal" aboveAverage="0" equalAverage="0" bottom="0" percent="0" rank="0" text="" dxfId="12">
      <formula>"H"</formula>
    </cfRule>
  </conditionalFormatting>
  <conditionalFormatting sqref="AC70:AD70">
    <cfRule type="expression" priority="43" aboveAverage="0" equalAverage="0" bottom="0" percent="0" rank="0" text="" dxfId="13">
      <formula>M71=1</formula>
    </cfRule>
  </conditionalFormatting>
  <conditionalFormatting sqref="AC71 AC77:AD77 AC82:AD82 AC84:AD84 AC86:AD86 AC103:AD103 AD107 AC111:AD111 AD105">
    <cfRule type="cellIs" priority="44" operator="equal" aboveAverage="0" equalAverage="0" bottom="0" percent="0" rank="0" text="" dxfId="14">
      <formula>1</formula>
    </cfRule>
    <cfRule type="cellIs" priority="45" operator="equal" aboveAverage="0" equalAverage="0" bottom="0" percent="0" rank="0" text="" dxfId="15">
      <formula>"V"</formula>
    </cfRule>
    <cfRule type="cellIs" priority="46" operator="equal" aboveAverage="0" equalAverage="0" bottom="0" percent="0" rank="0" text="" dxfId="16">
      <formula>"H"</formula>
    </cfRule>
  </conditionalFormatting>
  <conditionalFormatting sqref="AC73:AD73 AC78:AD78">
    <cfRule type="expression" priority="47"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8" aboveAverage="0" equalAverage="0" bottom="0" percent="0" rank="0" text="" dxfId="18">
      <formula>AQ116=1</formula>
    </cfRule>
  </conditionalFormatting>
  <conditionalFormatting sqref="AC109:AD109 AC105">
    <cfRule type="cellIs" priority="49" operator="equal" aboveAverage="0" equalAverage="0" bottom="0" percent="0" rank="0" text="" dxfId="19">
      <formula>1</formula>
    </cfRule>
    <cfRule type="cellIs" priority="50" operator="equal" aboveAverage="0" equalAverage="0" bottom="0" percent="0" rank="0" text="" dxfId="20">
      <formula>"V"</formula>
    </cfRule>
    <cfRule type="cellIs" priority="51" operator="equal" aboveAverage="0" equalAverage="0" bottom="0" percent="0" rank="0" text="" dxfId="21">
      <formula>"H"</formula>
    </cfRule>
  </conditionalFormatting>
  <conditionalFormatting sqref="AC107 AC114:AD114 AC116:AD116 BI89:BK89 BI91:BK91 BI95:BK95 BI97:BK97 BI99:BK99 BI101:BK101 BI103:BK103 BI107:BK107 BI109:BK109 BI111:BK111 BI93:BK93 BI105:BK105 BI114:BK114 BI116:BK116">
    <cfRule type="cellIs" priority="52" operator="equal" aboveAverage="0" equalAverage="0" bottom="0" percent="0" rank="0" text="" dxfId="22">
      <formula>1</formula>
    </cfRule>
    <cfRule type="cellIs" priority="53" operator="equal" aboveAverage="0" equalAverage="0" bottom="0" percent="0" rank="0" text="" dxfId="23">
      <formula>"V"</formula>
    </cfRule>
    <cfRule type="cellIs" priority="54" operator="equal" aboveAverage="0" equalAverage="0" bottom="0" percent="0" rank="0" text="" dxfId="24">
      <formula>"H"</formula>
    </cfRule>
  </conditionalFormatting>
  <conditionalFormatting sqref="AD42 BJ42:BK42">
    <cfRule type="expression" priority="55" aboveAverage="0" equalAverage="0" bottom="0" percent="0" rank="0" text="" dxfId="25">
      <formula>M42=1</formula>
    </cfRule>
    <cfRule type="cellIs" priority="56" operator="equal" aboveAverage="0" equalAverage="0" bottom="0" percent="0" rank="0" text="" dxfId="26">
      <formula>"V"</formula>
    </cfRule>
    <cfRule type="cellIs" priority="57" operator="equal" aboveAverage="0" equalAverage="0" bottom="0" percent="0" rank="0" text="" dxfId="27">
      <formula>"H"</formula>
    </cfRule>
  </conditionalFormatting>
  <conditionalFormatting sqref="AD44 BK44">
    <cfRule type="expression" priority="58" aboveAverage="0" equalAverage="0" bottom="0" percent="0" rank="0" text="" dxfId="28">
      <formula>M45=1</formula>
    </cfRule>
  </conditionalFormatting>
  <conditionalFormatting sqref="AD71 BI47:BJ47 BJ49 BI51 BI55 BI59:BJ59 BJ61 BI63:BJ63 BI67:BJ67 BI71:BJ71">
    <cfRule type="cellIs" priority="59" operator="equal" aboveAverage="0" equalAverage="0" bottom="0" percent="0" rank="0" text="" dxfId="29">
      <formula>1</formula>
    </cfRule>
    <cfRule type="cellIs" priority="60" operator="equal" aboveAverage="0" equalAverage="0" bottom="0" percent="0" rank="0" text="" dxfId="30">
      <formula>"V"</formula>
    </cfRule>
    <cfRule type="cellIs" priority="61" operator="equal" aboveAverage="0" equalAverage="0" bottom="0" percent="0" rank="0" text="" dxfId="31">
      <formula>"H"</formula>
    </cfRule>
  </conditionalFormatting>
  <conditionalFormatting sqref="BI43:BK43 BI45:BJ45 BK47 BI49 BK49 BJ51:BK51 BI53:BK53 BJ55:BK55 BI57:BK57 BK59 BI61 BK61 BK63 BI65:BK65 BK67 BI69:BK69 BK71">
    <cfRule type="cellIs" priority="62" operator="equal" aboveAverage="0" equalAverage="0" bottom="0" percent="0" rank="0" text="" dxfId="32">
      <formula>1</formula>
    </cfRule>
    <cfRule type="cellIs" priority="63" operator="equal" aboveAverage="0" equalAverage="0" bottom="0" percent="0" rank="0" text="" dxfId="33">
      <formula>"V"</formula>
    </cfRule>
    <cfRule type="cellIs" priority="64" operator="equal" aboveAverage="0" equalAverage="0" bottom="0" percent="0" rank="0" text="" dxfId="34">
      <formula>"H"</formula>
    </cfRule>
  </conditionalFormatting>
  <conditionalFormatting sqref="BI46:BK46 BI48:BK48 BI50:BK50 BI52:BK52 BI54:BK54 BI56:BK56 BI58:BK58 BI60:BK60 BI62:BK62 BI64:BK64 BI66:BK66 BI68:BK68 BI70:BK70">
    <cfRule type="expression" priority="65" aboveAverage="0" equalAverage="0" bottom="0" percent="0" rank="0" text="" dxfId="35">
      <formula>BG71=1</formula>
    </cfRule>
  </conditionalFormatting>
  <conditionalFormatting sqref="BI73:BK73 BI76:BK76 BI78:BK78 BI81:BK81 BI83:BK83 BI85:BK85">
    <cfRule type="expression" priority="66" aboveAverage="0" equalAverage="0" bottom="0" percent="0" rank="0" text="" dxfId="36">
      <formula>BG86=1</formula>
    </cfRule>
  </conditionalFormatting>
  <conditionalFormatting sqref="BI74:BK74 BI77:BK77 BI79:BK79 BI82:BK82 BI84:BK84 BI86:BK86">
    <cfRule type="cellIs" priority="67" operator="equal" aboveAverage="0" equalAverage="0" bottom="0" percent="0" rank="0" text="" dxfId="37">
      <formula>1</formula>
    </cfRule>
    <cfRule type="cellIs" priority="68" operator="equal" aboveAverage="0" equalAverage="0" bottom="0" percent="0" rank="0" text="" dxfId="38">
      <formula>"V"</formula>
    </cfRule>
    <cfRule type="cellIs" priority="69" operator="equal" aboveAverage="0" equalAverage="0" bottom="0" percent="0" rank="0" text="" dxfId="39">
      <formula>"H"</formula>
    </cfRule>
  </conditionalFormatting>
  <conditionalFormatting sqref="BI88:BK88 BI90:BK90 BI94:BK94 BI96:BK96 BI98:BK98 BI100:BK100 BI102:BK102 BI106:BK106 BI108:BK108 BI110:BK110 BI92:BK92 BI104:BK104 BI113:BK113 BI115:BK115">
    <cfRule type="expression" priority="70" aboveAverage="0" equalAverage="0" bottom="0" percent="0" rank="0" text="" dxfId="40">
      <formula>BG116=1</formula>
    </cfRule>
  </conditionalFormatting>
  <conditionalFormatting sqref="BK45">
    <cfRule type="cellIs" priority="71" operator="equal" aboveAverage="0" equalAverage="0" bottom="0" percent="0" rank="0" text="" dxfId="41">
      <formula>1</formula>
    </cfRule>
    <cfRule type="cellIs" priority="72" operator="equal" aboveAverage="0" equalAverage="0" bottom="0" percent="0" rank="0" text="" dxfId="42">
      <formula>"V"</formula>
    </cfRule>
    <cfRule type="cellIs" priority="73"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4.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5"/>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4" width="6.19"/>
    <col collapsed="false" customWidth="true" hidden="false" outlineLevel="0" max="48" min="48" style="882" width="8.54"/>
    <col collapsed="false" customWidth="true" hidden="false" outlineLevel="0" max="49" min="49" style="882" width="8.94"/>
    <col collapsed="false" customWidth="true" hidden="false" outlineLevel="0" max="50" min="50" style="88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6" min="61" style="165" width="6.48"/>
    <col collapsed="false" customWidth="true" hidden="false" outlineLevel="0" max="67" min="67" style="432" width="5.66"/>
    <col collapsed="false" customWidth="true" hidden="false" outlineLevel="0" max="68" min="68" style="177" width="20.28"/>
    <col collapsed="false" customWidth="true" hidden="false" outlineLevel="0" max="69" min="69" style="177" width="6.09"/>
    <col collapsed="false" customWidth="true" hidden="false" outlineLevel="0" max="70" min="70" style="177" width="8.72"/>
    <col collapsed="false" customWidth="true" hidden="false" outlineLevel="0" max="71" min="71" style="177" width="8.4"/>
    <col collapsed="false" customWidth="true" hidden="false" outlineLevel="0" max="72" min="72" style="177" width="6.21"/>
    <col collapsed="false" customWidth="true" hidden="false" outlineLevel="0" max="73" min="73" style="177" width="7.75"/>
    <col collapsed="false" customWidth="true" hidden="false" outlineLevel="0" max="74" min="74" style="177" width="8.48"/>
    <col collapsed="false" customWidth="true" hidden="false" outlineLevel="0" max="75" min="75" style="177" width="11.23"/>
    <col collapsed="false" customWidth="true" hidden="false" outlineLevel="0" max="76" min="76" style="177" width="6.21"/>
    <col collapsed="false" customWidth="true" hidden="false" outlineLevel="0" max="77" min="77" style="177" width="10.68"/>
    <col collapsed="false" customWidth="true" hidden="false" outlineLevel="0" max="78" min="78" style="177" width="7.4"/>
    <col collapsed="false" customWidth="true" hidden="false" outlineLevel="0" max="79" min="79" style="177" width="6.15"/>
    <col collapsed="false" customWidth="true" hidden="false" outlineLevel="0" max="80" min="80" style="177" width="9.01"/>
    <col collapsed="false" customWidth="true" hidden="false" outlineLevel="0" max="81" min="81" style="177" width="8.58"/>
    <col collapsed="false" customWidth="true" hidden="false" outlineLevel="0" max="82" min="82" style="177" width="9.98"/>
    <col collapsed="false" customWidth="true" hidden="false" outlineLevel="0" max="83" min="83" style="177" width="8.67"/>
    <col collapsed="false" customWidth="true" hidden="false" outlineLevel="0" max="84" min="84" style="177" width="6.19"/>
    <col collapsed="false" customWidth="true" hidden="false" outlineLevel="0" max="85" min="85" style="177" width="8.54"/>
    <col collapsed="false" customWidth="true" hidden="false" outlineLevel="0" max="86" min="86" style="177" width="8.94"/>
    <col collapsed="false" customWidth="true" hidden="false" outlineLevel="0" max="87" min="87" style="177" width="7.95"/>
    <col collapsed="false" customWidth="true" hidden="false" outlineLevel="0" max="88" min="88" style="177" width="8.85"/>
    <col collapsed="false" customWidth="true" hidden="false" outlineLevel="0" max="89" min="89" style="177" width="10.14"/>
    <col collapsed="false" customWidth="true" hidden="false" outlineLevel="0" max="90" min="90" style="177" width="10.08"/>
    <col collapsed="false" customWidth="true" hidden="false" outlineLevel="0" max="91" min="91" style="177" width="9.06"/>
    <col collapsed="false" customWidth="true" hidden="false" outlineLevel="0" max="92" min="92" style="177" width="9.38"/>
    <col collapsed="false" customWidth="true" hidden="false" outlineLevel="0" max="93" min="93" style="177" width="7.42"/>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3"/>
      <c r="B1" s="229"/>
      <c r="C1" s="230"/>
      <c r="D1" s="171"/>
      <c r="H1" s="172"/>
      <c r="I1" s="174"/>
      <c r="J1" s="175"/>
      <c r="AE1" s="433"/>
      <c r="AI1" s="434"/>
      <c r="BL1" s="171"/>
      <c r="BO1" s="177"/>
    </row>
    <row r="2" customFormat="false" ht="17.0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c r="BL2" s="171"/>
      <c r="BO2" s="177"/>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c r="BL3" s="171"/>
      <c r="BO3" s="177"/>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c r="BL4" s="171"/>
      <c r="BO4" s="177"/>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c r="BL5" s="171"/>
      <c r="BO5" s="177"/>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4"/>
      <c r="AV6" s="882"/>
      <c r="AW6" s="882"/>
      <c r="AX6" s="882"/>
      <c r="AY6" s="861"/>
      <c r="AZ6" s="861"/>
      <c r="BA6" s="861"/>
      <c r="BB6" s="861"/>
      <c r="BC6" s="861"/>
      <c r="BD6" s="171"/>
      <c r="BE6" s="171"/>
      <c r="BF6" s="171"/>
      <c r="BG6" s="171"/>
      <c r="BH6" s="171"/>
      <c r="BI6" s="165"/>
      <c r="BJ6" s="165"/>
      <c r="BK6" s="165"/>
      <c r="BL6" s="171"/>
      <c r="BM6" s="165"/>
      <c r="BN6" s="165"/>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4"/>
      <c r="AV7" s="882"/>
      <c r="AW7" s="882"/>
      <c r="AX7" s="882"/>
      <c r="AY7" s="861"/>
      <c r="AZ7" s="861"/>
      <c r="BA7" s="861"/>
      <c r="BB7" s="861"/>
      <c r="BC7" s="861"/>
      <c r="BI7" s="165"/>
      <c r="BJ7" s="165"/>
      <c r="BK7" s="165"/>
      <c r="BM7" s="165"/>
      <c r="BN7" s="165"/>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L8" s="171"/>
      <c r="BO8" s="177"/>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4"/>
      <c r="AV9" s="882"/>
      <c r="AW9" s="882"/>
      <c r="AX9" s="882"/>
      <c r="AY9" s="861"/>
      <c r="AZ9" s="861"/>
      <c r="BA9" s="861"/>
      <c r="BB9" s="861"/>
      <c r="BC9" s="861"/>
      <c r="BI9" s="165"/>
      <c r="BJ9" s="165"/>
      <c r="BK9" s="165"/>
      <c r="BM9" s="165"/>
      <c r="BN9" s="165"/>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4"/>
      <c r="AV10" s="882"/>
      <c r="AW10" s="882"/>
      <c r="AX10" s="882"/>
      <c r="AY10" s="861"/>
      <c r="AZ10" s="861"/>
      <c r="BA10" s="861"/>
      <c r="BB10" s="861"/>
      <c r="BC10" s="861"/>
      <c r="BI10" s="165"/>
      <c r="BJ10" s="165"/>
      <c r="BK10" s="165"/>
      <c r="BM10" s="165"/>
      <c r="BN10" s="165"/>
      <c r="BO10" s="177"/>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c r="CL10" s="177"/>
      <c r="CM10" s="177"/>
      <c r="CN10" s="177"/>
      <c r="CO10" s="177"/>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4"/>
      <c r="AV11" s="882"/>
      <c r="AW11" s="882"/>
      <c r="AX11" s="882"/>
      <c r="AY11" s="861"/>
      <c r="AZ11" s="861"/>
      <c r="BA11" s="861"/>
      <c r="BB11" s="861"/>
      <c r="BC11" s="861"/>
      <c r="BI11" s="165"/>
      <c r="BJ11" s="165"/>
      <c r="BK11" s="165"/>
      <c r="BM11" s="165"/>
      <c r="BN11" s="165"/>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4"/>
      <c r="AV12" s="882"/>
      <c r="AW12" s="882"/>
      <c r="AX12" s="882"/>
      <c r="AY12" s="861"/>
      <c r="AZ12" s="861"/>
      <c r="BA12" s="861"/>
      <c r="BB12" s="861"/>
      <c r="BC12" s="861"/>
      <c r="BI12" s="165"/>
      <c r="BJ12" s="165"/>
      <c r="BK12" s="165"/>
      <c r="BM12" s="165"/>
      <c r="BN12" s="165"/>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4"/>
      <c r="AV13" s="882"/>
      <c r="AW13" s="882"/>
      <c r="AX13" s="882"/>
      <c r="AY13" s="861"/>
      <c r="AZ13" s="861"/>
      <c r="BA13" s="861"/>
      <c r="BB13" s="861"/>
      <c r="BC13" s="861"/>
      <c r="BI13" s="163"/>
      <c r="BJ13" s="163"/>
      <c r="BK13" s="163"/>
      <c r="BM13" s="163"/>
      <c r="BN13" s="163"/>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4"/>
      <c r="AV14" s="882"/>
      <c r="AW14" s="882"/>
      <c r="AX14" s="882"/>
      <c r="AY14" s="867"/>
      <c r="AZ14" s="867"/>
      <c r="BA14" s="867"/>
      <c r="BB14" s="867"/>
      <c r="BC14" s="867"/>
      <c r="BI14" s="239"/>
      <c r="BJ14" s="239"/>
      <c r="BK14" s="239"/>
      <c r="BL14" s="239"/>
      <c r="BM14" s="239"/>
      <c r="BN14" s="239"/>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4"/>
      <c r="AV15" s="882"/>
      <c r="AW15" s="882"/>
      <c r="AX15" s="882"/>
      <c r="AY15" s="861"/>
      <c r="AZ15" s="861"/>
      <c r="BA15" s="861"/>
      <c r="BB15" s="861"/>
      <c r="BC15" s="861"/>
      <c r="BI15" s="165"/>
      <c r="BJ15" s="165"/>
      <c r="BK15" s="165"/>
      <c r="BL15" s="165"/>
      <c r="BM15" s="165"/>
      <c r="BN15" s="165"/>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O16" s="177"/>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I17" s="61"/>
      <c r="BJ17" s="61"/>
      <c r="BK17" s="61"/>
      <c r="BL17" s="69"/>
      <c r="BM17" s="61"/>
      <c r="BN17" s="61"/>
      <c r="BO17" s="177"/>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I18" s="61"/>
      <c r="BJ18" s="61"/>
      <c r="BK18" s="61"/>
      <c r="BL18" s="69"/>
      <c r="BM18" s="61"/>
      <c r="BN18" s="61"/>
      <c r="BO18" s="177"/>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I19" s="61"/>
      <c r="BJ19" s="61"/>
      <c r="BK19" s="61"/>
      <c r="BL19" s="69"/>
      <c r="BM19" s="61"/>
      <c r="BN19" s="61"/>
      <c r="BO19" s="177"/>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I20" s="61"/>
      <c r="BJ20" s="61"/>
      <c r="BK20" s="61"/>
      <c r="BL20" s="69"/>
      <c r="BM20" s="61"/>
      <c r="BN20" s="61"/>
      <c r="BO20" s="177"/>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Calendar!$A$134</f>
        <v>23</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BI21" s="61"/>
      <c r="BJ21" s="61"/>
      <c r="BK21" s="61"/>
      <c r="BL21" s="69"/>
      <c r="BM21" s="61"/>
      <c r="BN21" s="61"/>
      <c r="BO21" s="177"/>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Calendar!$A$135</f>
        <v>November</v>
      </c>
      <c r="N22" s="459" t="n">
        <f aca="false">Calendar!$B$135</f>
        <v>0</v>
      </c>
      <c r="O22" s="459" t="n">
        <f aca="false">Calendar!$C$135</f>
        <v>0</v>
      </c>
      <c r="P22" s="459" t="n">
        <f aca="false">Calendar!$D$135</f>
        <v>0</v>
      </c>
      <c r="Q22" s="459" t="n">
        <f aca="false">Calendar!$E$135</f>
        <v>0</v>
      </c>
      <c r="R22" s="459" t="n">
        <f aca="false">Calendar!$F$135</f>
        <v>0</v>
      </c>
      <c r="S22" s="459" t="n">
        <f aca="false">Calendar!$G$135</f>
        <v>0</v>
      </c>
      <c r="T22" s="35" t="n">
        <f aca="false">Calendar!$H$135</f>
        <v>2019</v>
      </c>
      <c r="U22" s="459" t="n">
        <f aca="false">Calendar!$I$135</f>
        <v>0</v>
      </c>
      <c r="V22" s="459" t="n">
        <f aca="false">Calendar!$J$135</f>
        <v>0</v>
      </c>
      <c r="W22" s="459" t="n">
        <f aca="false">Calendar!$K$135</f>
        <v>0</v>
      </c>
      <c r="X22" s="459" t="n">
        <f aca="false">Calendar!$L$135</f>
        <v>0</v>
      </c>
      <c r="Y22" s="459" t="n">
        <f aca="false">Calendar!$M$135</f>
        <v>0</v>
      </c>
      <c r="Z22" s="459" t="n">
        <f aca="false">Calendar!$N$135</f>
        <v>0</v>
      </c>
      <c r="AA22" s="459" t="n">
        <f aca="false">Calendar!$O$135</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I22" s="61"/>
      <c r="BJ22" s="61"/>
      <c r="BK22" s="61"/>
      <c r="BL22" s="69"/>
      <c r="BM22" s="61"/>
      <c r="BN22" s="61"/>
      <c r="BO22" s="177"/>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Calendar!$A$136</f>
        <v>3</v>
      </c>
      <c r="N23" s="37" t="n">
        <f aca="false">Calendar!$B$136</f>
        <v>4</v>
      </c>
      <c r="O23" s="37" t="n">
        <f aca="false">Calendar!$C$136</f>
        <v>5</v>
      </c>
      <c r="P23" s="37" t="n">
        <f aca="false">Calendar!$D$136</f>
        <v>6</v>
      </c>
      <c r="Q23" s="37" t="n">
        <f aca="false">Calendar!$E$136</f>
        <v>7</v>
      </c>
      <c r="R23" s="37" t="n">
        <f aca="false">Calendar!$F$136</f>
        <v>8</v>
      </c>
      <c r="S23" s="37" t="n">
        <f aca="false">Calendar!$G$136</f>
        <v>9</v>
      </c>
      <c r="T23" s="49"/>
      <c r="U23" s="37" t="n">
        <f aca="false">Calendar!$I$136</f>
        <v>10</v>
      </c>
      <c r="V23" s="37" t="n">
        <f aca="false">Calendar!$J$136</f>
        <v>11</v>
      </c>
      <c r="W23" s="37" t="n">
        <f aca="false">Calendar!$K$136</f>
        <v>12</v>
      </c>
      <c r="X23" s="37" t="n">
        <f aca="false">Calendar!$L$136</f>
        <v>13</v>
      </c>
      <c r="Y23" s="37" t="n">
        <f aca="false">Calendar!$M$136</f>
        <v>14</v>
      </c>
      <c r="Z23" s="37" t="n">
        <f aca="false">Calendar!$N$136</f>
        <v>15</v>
      </c>
      <c r="AA23" s="37" t="n">
        <f aca="false">Calendar!$O$136</f>
        <v>16</v>
      </c>
      <c r="AB23" s="461" t="s">
        <v>306</v>
      </c>
      <c r="AE23" s="437" t="s">
        <v>249</v>
      </c>
      <c r="AF23" s="437" t="s">
        <v>272</v>
      </c>
      <c r="AG23" s="437" t="s">
        <v>278</v>
      </c>
      <c r="AH23" s="437" t="s">
        <v>278</v>
      </c>
      <c r="AI23" s="437" t="s">
        <v>247</v>
      </c>
      <c r="AJ23" s="437" t="s">
        <v>278</v>
      </c>
      <c r="AK23" s="437" t="s">
        <v>275</v>
      </c>
      <c r="AL23" s="437" t="s">
        <v>253</v>
      </c>
      <c r="AM23" s="437" t="s">
        <v>245</v>
      </c>
      <c r="AN23" s="437" t="s">
        <v>279</v>
      </c>
      <c r="BO23" s="177"/>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I24" s="69"/>
      <c r="BJ24" s="69"/>
      <c r="BK24" s="69"/>
      <c r="BM24" s="69"/>
      <c r="BN24" s="69"/>
      <c r="BO24" s="177"/>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I25" s="69"/>
      <c r="BJ25" s="69"/>
      <c r="BK25" s="69"/>
      <c r="BM25" s="69"/>
      <c r="BN25" s="69"/>
      <c r="BO25" s="177"/>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I26" s="307"/>
      <c r="BJ26" s="307"/>
      <c r="BK26" s="307"/>
      <c r="BL26" s="162"/>
      <c r="BM26" s="307"/>
      <c r="BN26" s="307"/>
      <c r="BO26" s="17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I27" s="69"/>
      <c r="BJ27" s="69"/>
      <c r="BK27" s="69"/>
      <c r="BM27" s="69"/>
      <c r="BN27" s="69"/>
      <c r="BO27" s="177"/>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I28" s="323"/>
      <c r="BJ28" s="323"/>
      <c r="BK28" s="323"/>
      <c r="BM28" s="323"/>
      <c r="BN28" s="323"/>
      <c r="BO28" s="17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O29" s="17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I30" s="163"/>
      <c r="BJ30" s="163"/>
      <c r="BK30" s="163"/>
      <c r="BM30" s="163"/>
      <c r="BN30" s="163"/>
      <c r="BO30" s="177"/>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I31" s="467"/>
      <c r="BJ31" s="467"/>
      <c r="BK31" s="467"/>
      <c r="BL31" s="162"/>
      <c r="BM31" s="467"/>
      <c r="BN31" s="467"/>
      <c r="BO31" s="177"/>
      <c r="DN31" s="329"/>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Y32" s="882"/>
      <c r="AZ32" s="882"/>
      <c r="BA32" s="882"/>
      <c r="BB32" s="882"/>
      <c r="BC32" s="882"/>
      <c r="BD32" s="177"/>
      <c r="BE32" s="177"/>
      <c r="BF32" s="177"/>
      <c r="BG32" s="177"/>
      <c r="BH32" s="177"/>
      <c r="BI32" s="467"/>
      <c r="BJ32" s="467"/>
      <c r="BK32" s="467"/>
      <c r="BL32" s="162"/>
      <c r="BM32" s="467"/>
      <c r="BN32" s="467"/>
      <c r="BO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82"/>
      <c r="AZ33" s="882"/>
      <c r="BA33" s="882"/>
      <c r="BB33" s="882"/>
      <c r="BC33" s="882"/>
      <c r="BD33" s="177"/>
      <c r="BE33" s="177"/>
      <c r="BF33" s="177"/>
      <c r="BG33" s="177"/>
      <c r="BH33" s="177"/>
      <c r="BI33" s="337"/>
      <c r="BJ33" s="337"/>
      <c r="BK33" s="337"/>
      <c r="BL33" s="162"/>
      <c r="BM33" s="337"/>
      <c r="BN33" s="337"/>
      <c r="BO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Y34" s="882"/>
      <c r="AZ34" s="882"/>
      <c r="BA34" s="882"/>
      <c r="BB34" s="882"/>
      <c r="BC34" s="882"/>
      <c r="BD34" s="177"/>
      <c r="BE34" s="177"/>
      <c r="BF34" s="177"/>
      <c r="BG34" s="177"/>
      <c r="BH34" s="177"/>
      <c r="BI34" s="337"/>
      <c r="BJ34" s="337"/>
      <c r="BK34" s="337"/>
      <c r="BL34" s="162"/>
      <c r="BM34" s="337"/>
      <c r="BN34" s="337"/>
      <c r="BO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82"/>
      <c r="AZ35" s="882"/>
      <c r="BA35" s="882"/>
      <c r="BB35" s="882"/>
      <c r="BC35" s="882"/>
      <c r="BD35" s="177"/>
      <c r="BE35" s="177"/>
      <c r="BF35" s="177"/>
      <c r="BG35" s="177"/>
      <c r="BH35" s="177"/>
      <c r="BI35" s="345"/>
      <c r="BJ35" s="345"/>
      <c r="BK35" s="345"/>
      <c r="BL35" s="345"/>
      <c r="BM35" s="345"/>
      <c r="BN35" s="345"/>
      <c r="BO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Y36" s="882"/>
      <c r="AZ36" s="882"/>
      <c r="BA36" s="882"/>
      <c r="BB36" s="882"/>
      <c r="BC36" s="882"/>
      <c r="BD36" s="177"/>
      <c r="BE36" s="177"/>
      <c r="BF36" s="177"/>
      <c r="BG36" s="177"/>
      <c r="BH36" s="177"/>
      <c r="BI36" s="465"/>
      <c r="BJ36" s="465"/>
      <c r="BK36" s="465"/>
      <c r="BL36" s="177"/>
      <c r="BM36" s="307"/>
      <c r="BN36" s="307"/>
      <c r="BO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465"/>
      <c r="BJ37" s="465"/>
      <c r="BK37" s="465"/>
      <c r="BL37" s="177"/>
      <c r="BM37" s="307"/>
      <c r="BN37" s="307"/>
      <c r="BO37" s="177"/>
      <c r="BP37" s="177"/>
      <c r="BQ37" s="177"/>
      <c r="BR37" s="177"/>
      <c r="BS37" s="177"/>
      <c r="BT37" s="177"/>
      <c r="BU37" s="177"/>
      <c r="BV37" s="177"/>
      <c r="BW37" s="177"/>
      <c r="BX37" s="177"/>
      <c r="BY37" s="177"/>
      <c r="BZ37" s="177"/>
      <c r="CA37" s="177"/>
      <c r="CB37" s="177"/>
      <c r="CC37" s="177"/>
      <c r="CD37" s="177"/>
      <c r="CE37" s="177"/>
      <c r="CF37" s="177"/>
      <c r="CG37" s="177"/>
      <c r="CH37" s="177"/>
      <c r="CI37" s="177"/>
      <c r="CJ37" s="177"/>
      <c r="CK37" s="177"/>
      <c r="CL37" s="177"/>
      <c r="CM37" s="177"/>
      <c r="CN37" s="177"/>
      <c r="CO37" s="177"/>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465"/>
      <c r="BJ38" s="465"/>
      <c r="BK38" s="465"/>
      <c r="BL38" s="177"/>
      <c r="BM38" s="307"/>
      <c r="BN38" s="307"/>
      <c r="BO38" s="17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82"/>
      <c r="AZ39" s="882"/>
      <c r="BA39" s="882"/>
      <c r="BB39" s="882"/>
      <c r="BC39" s="882"/>
      <c r="BD39" s="177"/>
      <c r="BE39" s="177"/>
      <c r="BF39" s="177"/>
      <c r="BG39" s="177"/>
      <c r="BH39" s="177"/>
      <c r="BI39" s="465"/>
      <c r="BJ39" s="465"/>
      <c r="BK39" s="465"/>
      <c r="BL39" s="177"/>
      <c r="BM39" s="307"/>
      <c r="BN39" s="307"/>
      <c r="BO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465"/>
      <c r="BJ40" s="465"/>
      <c r="BK40" s="465"/>
      <c r="BL40" s="177"/>
      <c r="BM40" s="307"/>
      <c r="BN40" s="307"/>
      <c r="BO40" s="177"/>
      <c r="BP40" s="177"/>
      <c r="BQ40" s="177"/>
      <c r="BR40" s="177"/>
      <c r="BS40" s="177"/>
      <c r="BT40" s="177"/>
      <c r="BU40" s="177"/>
      <c r="BV40" s="177"/>
      <c r="BW40" s="177"/>
      <c r="BX40" s="177"/>
      <c r="BY40" s="177"/>
      <c r="BZ40" s="177"/>
      <c r="CA40" s="177"/>
      <c r="CB40" s="177"/>
      <c r="CC40" s="177"/>
      <c r="CD40" s="177"/>
      <c r="CE40" s="177"/>
      <c r="CF40" s="177"/>
      <c r="CG40" s="177"/>
      <c r="CH40" s="177"/>
      <c r="CI40" s="177"/>
      <c r="CJ40" s="177"/>
      <c r="CK40" s="177"/>
      <c r="CL40" s="177"/>
      <c r="CM40" s="177"/>
      <c r="CN40" s="177"/>
      <c r="CO40" s="177"/>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465"/>
      <c r="BJ41" s="465"/>
      <c r="BK41" s="465"/>
      <c r="BL41" s="177"/>
      <c r="BM41" s="307"/>
      <c r="BN41" s="307"/>
      <c r="BO41" s="177"/>
      <c r="BP41" s="177"/>
      <c r="BQ41" s="177"/>
      <c r="BR41" s="177"/>
      <c r="BS41" s="177"/>
      <c r="BT41" s="177"/>
      <c r="BU41" s="177"/>
      <c r="BV41" s="177"/>
      <c r="BW41" s="177"/>
      <c r="BX41" s="177"/>
      <c r="BY41" s="177"/>
      <c r="BZ41" s="177"/>
      <c r="CA41" s="177"/>
      <c r="CB41" s="177"/>
      <c r="CC41" s="177"/>
      <c r="CD41" s="177"/>
      <c r="CE41" s="177"/>
      <c r="CF41" s="177"/>
      <c r="CG41" s="177"/>
      <c r="CH41" s="177"/>
      <c r="CI41" s="177"/>
      <c r="CJ41" s="177"/>
      <c r="CK41" s="177"/>
      <c r="CL41" s="177"/>
      <c r="CM41" s="177"/>
      <c r="CN41" s="177"/>
      <c r="CO41" s="177"/>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Y42" s="882"/>
      <c r="AZ42" s="882"/>
      <c r="BA42" s="882"/>
      <c r="BB42" s="882"/>
      <c r="BC42" s="882"/>
      <c r="BD42" s="177"/>
      <c r="BE42" s="177"/>
      <c r="BF42" s="177"/>
      <c r="BG42" s="177"/>
      <c r="BH42" s="177"/>
      <c r="BI42" s="289"/>
      <c r="BJ42" s="289"/>
      <c r="BK42" s="289"/>
      <c r="BL42" s="177"/>
      <c r="BM42" s="307"/>
      <c r="BN42" s="307"/>
      <c r="BO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289"/>
      <c r="BJ43" s="289"/>
      <c r="BK43" s="289"/>
      <c r="BL43" s="177"/>
      <c r="BM43" s="307"/>
      <c r="BN43" s="307"/>
      <c r="BO43" s="177"/>
      <c r="BP43" s="177"/>
      <c r="BQ43" s="177"/>
      <c r="BR43" s="177"/>
      <c r="BS43" s="177"/>
      <c r="BT43" s="177"/>
      <c r="BU43" s="177"/>
      <c r="BV43" s="177"/>
      <c r="BW43" s="177"/>
      <c r="BX43" s="177"/>
      <c r="BY43" s="177"/>
      <c r="BZ43" s="177"/>
      <c r="CA43" s="177"/>
      <c r="CB43" s="177"/>
      <c r="CC43" s="177"/>
      <c r="CD43" s="177"/>
      <c r="CE43" s="177"/>
      <c r="CF43" s="177"/>
      <c r="CG43" s="177"/>
      <c r="CH43" s="177"/>
      <c r="CI43" s="177"/>
      <c r="CJ43" s="177"/>
      <c r="CK43" s="177"/>
      <c r="CL43" s="177"/>
      <c r="CM43" s="177"/>
      <c r="CN43" s="177"/>
      <c r="CO43" s="177"/>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Y44" s="882"/>
      <c r="AZ44" s="882"/>
      <c r="BA44" s="882"/>
      <c r="BB44" s="882"/>
      <c r="BC44" s="882"/>
      <c r="BD44" s="177"/>
      <c r="BE44" s="177"/>
      <c r="BF44" s="177"/>
      <c r="BG44" s="177"/>
      <c r="BH44" s="177"/>
      <c r="BI44" s="289"/>
      <c r="BJ44" s="289"/>
      <c r="BK44" s="289"/>
      <c r="BL44" s="177"/>
      <c r="BM44" s="307"/>
      <c r="BN44" s="307"/>
      <c r="BO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82"/>
      <c r="AZ45" s="882"/>
      <c r="BA45" s="882"/>
      <c r="BB45" s="882"/>
      <c r="BC45" s="882"/>
      <c r="BD45" s="177"/>
      <c r="BE45" s="177"/>
      <c r="BF45" s="177"/>
      <c r="BG45" s="177"/>
      <c r="BH45" s="177"/>
      <c r="BI45" s="289"/>
      <c r="BJ45" s="289"/>
      <c r="BK45" s="289"/>
      <c r="BL45" s="177"/>
      <c r="BM45" s="307"/>
      <c r="BN45" s="307"/>
      <c r="BO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Y46" s="882"/>
      <c r="AZ46" s="882"/>
      <c r="BA46" s="882"/>
      <c r="BB46" s="882"/>
      <c r="BC46" s="882"/>
      <c r="BD46" s="177"/>
      <c r="BE46" s="177"/>
      <c r="BF46" s="177"/>
      <c r="BG46" s="177"/>
      <c r="BH46" s="177"/>
      <c r="BI46" s="289"/>
      <c r="BJ46" s="289"/>
      <c r="BK46" s="289"/>
      <c r="BL46" s="177"/>
      <c r="BM46" s="293"/>
      <c r="BN46" s="293"/>
      <c r="BO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82"/>
      <c r="AZ47" s="882"/>
      <c r="BA47" s="882"/>
      <c r="BB47" s="882"/>
      <c r="BC47" s="882"/>
      <c r="BD47" s="177"/>
      <c r="BE47" s="177"/>
      <c r="BF47" s="177"/>
      <c r="BG47" s="177"/>
      <c r="BH47" s="177"/>
      <c r="BI47" s="289"/>
      <c r="BJ47" s="289"/>
      <c r="BK47" s="289"/>
      <c r="BL47" s="177"/>
      <c r="BM47" s="293"/>
      <c r="BN47" s="293"/>
      <c r="BO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Y48" s="882"/>
      <c r="AZ48" s="882"/>
      <c r="BA48" s="882"/>
      <c r="BB48" s="882"/>
      <c r="BC48" s="882"/>
      <c r="BD48" s="177"/>
      <c r="BE48" s="177"/>
      <c r="BF48" s="177"/>
      <c r="BG48" s="177"/>
      <c r="BH48" s="177"/>
      <c r="BI48" s="289"/>
      <c r="BJ48" s="289"/>
      <c r="BK48" s="289"/>
      <c r="BL48" s="177"/>
      <c r="BM48" s="293"/>
      <c r="BN48" s="293"/>
      <c r="BO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82"/>
      <c r="AZ49" s="882"/>
      <c r="BA49" s="882"/>
      <c r="BB49" s="882"/>
      <c r="BC49" s="882"/>
      <c r="BD49" s="177"/>
      <c r="BE49" s="177"/>
      <c r="BF49" s="177"/>
      <c r="BG49" s="177"/>
      <c r="BH49" s="177"/>
      <c r="BI49" s="289"/>
      <c r="BJ49" s="289"/>
      <c r="BK49" s="289"/>
      <c r="BL49" s="177"/>
      <c r="BM49" s="293"/>
      <c r="BN49" s="293"/>
      <c r="BO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Y50" s="882"/>
      <c r="AZ50" s="882"/>
      <c r="BA50" s="882"/>
      <c r="BB50" s="882"/>
      <c r="BC50" s="882"/>
      <c r="BD50" s="177"/>
      <c r="BE50" s="177"/>
      <c r="BF50" s="177"/>
      <c r="BG50" s="177"/>
      <c r="BH50" s="177"/>
      <c r="BI50" s="289"/>
      <c r="BJ50" s="289"/>
      <c r="BK50" s="289"/>
      <c r="BL50" s="177"/>
      <c r="BM50" s="293"/>
      <c r="BN50" s="293"/>
      <c r="BO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82"/>
      <c r="AZ51" s="882"/>
      <c r="BA51" s="882"/>
      <c r="BB51" s="882"/>
      <c r="BC51" s="882"/>
      <c r="BD51" s="177"/>
      <c r="BE51" s="177"/>
      <c r="BF51" s="177"/>
      <c r="BG51" s="177"/>
      <c r="BH51" s="177"/>
      <c r="BI51" s="289"/>
      <c r="BJ51" s="289"/>
      <c r="BK51" s="289"/>
      <c r="BL51" s="177"/>
      <c r="BM51" s="293"/>
      <c r="BN51" s="293"/>
      <c r="BO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Y52" s="882"/>
      <c r="AZ52" s="882"/>
      <c r="BA52" s="882"/>
      <c r="BB52" s="882"/>
      <c r="BC52" s="882"/>
      <c r="BD52" s="177"/>
      <c r="BE52" s="177"/>
      <c r="BF52" s="177"/>
      <c r="BG52" s="177"/>
      <c r="BH52" s="177"/>
      <c r="BI52" s="289"/>
      <c r="BJ52" s="289"/>
      <c r="BK52" s="289"/>
      <c r="BL52" s="177"/>
      <c r="BM52" s="293"/>
      <c r="BN52" s="293"/>
      <c r="BO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82"/>
      <c r="AZ53" s="882"/>
      <c r="BA53" s="882"/>
      <c r="BB53" s="882"/>
      <c r="BC53" s="882"/>
      <c r="BD53" s="177"/>
      <c r="BE53" s="177"/>
      <c r="BF53" s="177"/>
      <c r="BG53" s="177"/>
      <c r="BH53" s="177"/>
      <c r="BI53" s="289"/>
      <c r="BJ53" s="289"/>
      <c r="BK53" s="289"/>
      <c r="BL53" s="177"/>
      <c r="BM53" s="293"/>
      <c r="BN53" s="293"/>
      <c r="BO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Y54" s="882"/>
      <c r="AZ54" s="882"/>
      <c r="BA54" s="882"/>
      <c r="BB54" s="882"/>
      <c r="BC54" s="882"/>
      <c r="BD54" s="177"/>
      <c r="BE54" s="177"/>
      <c r="BF54" s="177"/>
      <c r="BG54" s="177"/>
      <c r="BH54" s="177"/>
      <c r="BI54" s="289"/>
      <c r="BJ54" s="289"/>
      <c r="BK54" s="289"/>
      <c r="BL54" s="177"/>
      <c r="BM54" s="293"/>
      <c r="BN54" s="293"/>
      <c r="BO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82"/>
      <c r="AZ55" s="882"/>
      <c r="BA55" s="882"/>
      <c r="BB55" s="882"/>
      <c r="BC55" s="882"/>
      <c r="BD55" s="177"/>
      <c r="BE55" s="177"/>
      <c r="BF55" s="177"/>
      <c r="BG55" s="177"/>
      <c r="BH55" s="177"/>
      <c r="BI55" s="289"/>
      <c r="BJ55" s="289"/>
      <c r="BK55" s="289"/>
      <c r="BL55" s="177"/>
      <c r="BM55" s="293"/>
      <c r="BN55" s="293"/>
      <c r="BO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Y56" s="882"/>
      <c r="AZ56" s="882"/>
      <c r="BA56" s="882"/>
      <c r="BB56" s="882"/>
      <c r="BC56" s="882"/>
      <c r="BD56" s="177"/>
      <c r="BE56" s="177"/>
      <c r="BF56" s="177"/>
      <c r="BG56" s="177"/>
      <c r="BH56" s="177"/>
      <c r="BI56" s="289"/>
      <c r="BJ56" s="289"/>
      <c r="BK56" s="289"/>
      <c r="BL56" s="177"/>
      <c r="BM56" s="293"/>
      <c r="BN56" s="293"/>
      <c r="BO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82"/>
      <c r="AZ57" s="882"/>
      <c r="BA57" s="882"/>
      <c r="BB57" s="882"/>
      <c r="BC57" s="882"/>
      <c r="BD57" s="177"/>
      <c r="BE57" s="177"/>
      <c r="BF57" s="177"/>
      <c r="BG57" s="177"/>
      <c r="BH57" s="177"/>
      <c r="BI57" s="289"/>
      <c r="BJ57" s="289"/>
      <c r="BK57" s="289"/>
      <c r="BL57" s="177"/>
      <c r="BM57" s="293"/>
      <c r="BN57" s="293"/>
      <c r="BO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Y58" s="882"/>
      <c r="AZ58" s="882"/>
      <c r="BA58" s="882"/>
      <c r="BB58" s="882"/>
      <c r="BC58" s="882"/>
      <c r="BD58" s="177"/>
      <c r="BE58" s="177"/>
      <c r="BF58" s="177"/>
      <c r="BG58" s="177"/>
      <c r="BH58" s="177"/>
      <c r="BI58" s="289"/>
      <c r="BJ58" s="289"/>
      <c r="BK58" s="289"/>
      <c r="BL58" s="177"/>
      <c r="BM58" s="293"/>
      <c r="BN58" s="293"/>
      <c r="BO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82"/>
      <c r="AZ59" s="882"/>
      <c r="BA59" s="882"/>
      <c r="BB59" s="882"/>
      <c r="BC59" s="882"/>
      <c r="BD59" s="177"/>
      <c r="BE59" s="177"/>
      <c r="BF59" s="177"/>
      <c r="BG59" s="177"/>
      <c r="BH59" s="177"/>
      <c r="BI59" s="289"/>
      <c r="BJ59" s="289"/>
      <c r="BK59" s="289"/>
      <c r="BL59" s="177"/>
      <c r="BM59" s="293"/>
      <c r="BN59" s="293"/>
      <c r="BO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Y60" s="882"/>
      <c r="AZ60" s="882"/>
      <c r="BA60" s="882"/>
      <c r="BB60" s="882"/>
      <c r="BC60" s="882"/>
      <c r="BD60" s="177"/>
      <c r="BE60" s="177"/>
      <c r="BF60" s="177"/>
      <c r="BG60" s="177"/>
      <c r="BH60" s="177"/>
      <c r="BI60" s="289"/>
      <c r="BJ60" s="289"/>
      <c r="BK60" s="289"/>
      <c r="BL60" s="177"/>
      <c r="BM60" s="293"/>
      <c r="BN60" s="293"/>
      <c r="BO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82"/>
      <c r="AZ61" s="882"/>
      <c r="BA61" s="882"/>
      <c r="BB61" s="882"/>
      <c r="BC61" s="882"/>
      <c r="BD61" s="177"/>
      <c r="BE61" s="177"/>
      <c r="BF61" s="177"/>
      <c r="BG61" s="177"/>
      <c r="BH61" s="177"/>
      <c r="BI61" s="289"/>
      <c r="BJ61" s="289"/>
      <c r="BK61" s="289"/>
      <c r="BL61" s="177"/>
      <c r="BM61" s="293"/>
      <c r="BN61" s="293"/>
      <c r="BO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Y62" s="882"/>
      <c r="AZ62" s="882"/>
      <c r="BA62" s="882"/>
      <c r="BB62" s="882"/>
      <c r="BC62" s="882"/>
      <c r="BD62" s="177"/>
      <c r="BE62" s="177"/>
      <c r="BF62" s="177"/>
      <c r="BG62" s="177"/>
      <c r="BH62" s="177"/>
      <c r="BI62" s="289"/>
      <c r="BJ62" s="289"/>
      <c r="BK62" s="289"/>
      <c r="BL62" s="177"/>
      <c r="BM62" s="293"/>
      <c r="BN62" s="293"/>
      <c r="BO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Y63" s="882"/>
      <c r="AZ63" s="882"/>
      <c r="BA63" s="882"/>
      <c r="BB63" s="882"/>
      <c r="BC63" s="882"/>
      <c r="BD63" s="177"/>
      <c r="BE63" s="177"/>
      <c r="BF63" s="177"/>
      <c r="BG63" s="177"/>
      <c r="BH63" s="177"/>
      <c r="BI63" s="289"/>
      <c r="BJ63" s="289"/>
      <c r="BK63" s="289"/>
      <c r="BL63" s="177"/>
      <c r="BM63" s="293"/>
      <c r="BN63" s="293"/>
      <c r="BO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82"/>
      <c r="AZ64" s="882"/>
      <c r="BA64" s="882"/>
      <c r="BB64" s="882"/>
      <c r="BC64" s="882"/>
      <c r="BD64" s="177"/>
      <c r="BE64" s="177"/>
      <c r="BF64" s="177"/>
      <c r="BG64" s="177"/>
      <c r="BH64" s="177"/>
      <c r="BI64" s="289"/>
      <c r="BJ64" s="289"/>
      <c r="BK64" s="289"/>
      <c r="BL64" s="177"/>
      <c r="BM64" s="293"/>
      <c r="BN64" s="293"/>
      <c r="BO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Y65" s="882"/>
      <c r="AZ65" s="882"/>
      <c r="BA65" s="882"/>
      <c r="BB65" s="882"/>
      <c r="BC65" s="882"/>
      <c r="BD65" s="177"/>
      <c r="BE65" s="177"/>
      <c r="BF65" s="177"/>
      <c r="BG65" s="177"/>
      <c r="BH65" s="177"/>
      <c r="BI65" s="289"/>
      <c r="BJ65" s="289"/>
      <c r="BK65" s="289"/>
      <c r="BL65" s="177"/>
      <c r="BM65" s="293"/>
      <c r="BN65" s="293"/>
      <c r="BO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Y66" s="882"/>
      <c r="AZ66" s="882"/>
      <c r="BA66" s="882"/>
      <c r="BB66" s="882"/>
      <c r="BC66" s="882"/>
      <c r="BD66" s="177"/>
      <c r="BE66" s="177"/>
      <c r="BF66" s="177"/>
      <c r="BG66" s="177"/>
      <c r="BH66" s="177"/>
      <c r="BI66" s="289"/>
      <c r="BJ66" s="289"/>
      <c r="BK66" s="289"/>
      <c r="BL66" s="177"/>
      <c r="BM66" s="293"/>
      <c r="BN66" s="293"/>
      <c r="BO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82"/>
      <c r="AZ67" s="882"/>
      <c r="BA67" s="882"/>
      <c r="BB67" s="882"/>
      <c r="BC67" s="882"/>
      <c r="BD67" s="177"/>
      <c r="BE67" s="177"/>
      <c r="BF67" s="177"/>
      <c r="BG67" s="177"/>
      <c r="BH67" s="177"/>
      <c r="BI67" s="289"/>
      <c r="BJ67" s="289"/>
      <c r="BK67" s="289"/>
      <c r="BL67" s="177"/>
      <c r="BM67" s="293"/>
      <c r="BN67" s="293"/>
      <c r="BO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Y68" s="882"/>
      <c r="AZ68" s="882"/>
      <c r="BA68" s="882"/>
      <c r="BB68" s="882"/>
      <c r="BC68" s="882"/>
      <c r="BD68" s="177"/>
      <c r="BE68" s="177"/>
      <c r="BF68" s="177"/>
      <c r="BG68" s="177"/>
      <c r="BH68" s="177"/>
      <c r="BI68" s="289"/>
      <c r="BJ68" s="289"/>
      <c r="BK68" s="289"/>
      <c r="BL68" s="177"/>
      <c r="BM68" s="293"/>
      <c r="BN68" s="293"/>
      <c r="BO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82"/>
      <c r="AZ69" s="882"/>
      <c r="BA69" s="882"/>
      <c r="BB69" s="882"/>
      <c r="BC69" s="882"/>
      <c r="BD69" s="177"/>
      <c r="BE69" s="177"/>
      <c r="BF69" s="177"/>
      <c r="BG69" s="177"/>
      <c r="BH69" s="177"/>
      <c r="BI69" s="289"/>
      <c r="BJ69" s="289"/>
      <c r="BK69" s="289"/>
      <c r="BL69" s="177"/>
      <c r="BM69" s="293"/>
      <c r="BN69" s="293"/>
      <c r="BO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Y70" s="882"/>
      <c r="AZ70" s="882"/>
      <c r="BA70" s="882"/>
      <c r="BB70" s="882"/>
      <c r="BC70" s="882"/>
      <c r="BD70" s="177"/>
      <c r="BE70" s="177"/>
      <c r="BF70" s="177"/>
      <c r="BG70" s="177"/>
      <c r="BH70" s="177"/>
      <c r="BI70" s="289"/>
      <c r="BJ70" s="289"/>
      <c r="BK70" s="289"/>
      <c r="BL70" s="177"/>
      <c r="BM70" s="293"/>
      <c r="BN70" s="293"/>
      <c r="BO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Y71" s="882"/>
      <c r="AZ71" s="882"/>
      <c r="BA71" s="882"/>
      <c r="BB71" s="882"/>
      <c r="BC71" s="882"/>
      <c r="BD71" s="177"/>
      <c r="BE71" s="177"/>
      <c r="BF71" s="177"/>
      <c r="BG71" s="177"/>
      <c r="BH71" s="177"/>
      <c r="BI71" s="289"/>
      <c r="BJ71" s="289"/>
      <c r="BK71" s="289"/>
      <c r="BL71" s="177"/>
      <c r="BM71" s="293"/>
      <c r="BN71" s="293"/>
      <c r="BO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82"/>
      <c r="AZ72" s="882"/>
      <c r="BA72" s="882"/>
      <c r="BB72" s="882"/>
      <c r="BC72" s="882"/>
      <c r="BD72" s="177"/>
      <c r="BE72" s="177"/>
      <c r="BF72" s="177"/>
      <c r="BG72" s="177"/>
      <c r="BH72" s="177"/>
      <c r="BI72" s="465"/>
      <c r="BJ72" s="465"/>
      <c r="BK72" s="465"/>
      <c r="BL72" s="177"/>
      <c r="BM72" s="307"/>
      <c r="BN72" s="307"/>
      <c r="BO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Y73" s="882"/>
      <c r="AZ73" s="882"/>
      <c r="BA73" s="882"/>
      <c r="BB73" s="882"/>
      <c r="BC73" s="882"/>
      <c r="BD73" s="177"/>
      <c r="BE73" s="177"/>
      <c r="BF73" s="177"/>
      <c r="BG73" s="177"/>
      <c r="BH73" s="177"/>
      <c r="BI73" s="465"/>
      <c r="BJ73" s="465"/>
      <c r="BK73" s="465"/>
      <c r="BL73" s="177"/>
      <c r="BM73" s="307"/>
      <c r="BN73" s="307"/>
      <c r="BO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82"/>
      <c r="AZ74" s="882"/>
      <c r="BA74" s="882"/>
      <c r="BB74" s="882"/>
      <c r="BC74" s="882"/>
      <c r="BD74" s="177"/>
      <c r="BE74" s="177"/>
      <c r="BF74" s="177"/>
      <c r="BG74" s="177"/>
      <c r="BH74" s="177"/>
      <c r="BI74" s="465"/>
      <c r="BJ74" s="465"/>
      <c r="BK74" s="465"/>
      <c r="BL74" s="177"/>
      <c r="BM74" s="307"/>
      <c r="BN74" s="307"/>
      <c r="BO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Y75" s="882"/>
      <c r="AZ75" s="882"/>
      <c r="BA75" s="882"/>
      <c r="BB75" s="882"/>
      <c r="BC75" s="882"/>
      <c r="BD75" s="177"/>
      <c r="BE75" s="177"/>
      <c r="BF75" s="177"/>
      <c r="BG75" s="177"/>
      <c r="BH75" s="177"/>
      <c r="BI75" s="475"/>
      <c r="BJ75" s="475"/>
      <c r="BK75" s="475"/>
      <c r="BL75" s="177"/>
      <c r="BM75" s="162"/>
      <c r="BN75" s="162"/>
      <c r="BO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82"/>
      <c r="AZ76" s="882"/>
      <c r="BA76" s="882"/>
      <c r="BB76" s="882"/>
      <c r="BC76" s="882"/>
      <c r="BD76" s="177"/>
      <c r="BE76" s="177"/>
      <c r="BF76" s="177"/>
      <c r="BG76" s="177"/>
      <c r="BH76" s="177"/>
      <c r="BI76" s="465"/>
      <c r="BJ76" s="465"/>
      <c r="BK76" s="465"/>
      <c r="BL76" s="177"/>
      <c r="BM76" s="307"/>
      <c r="BN76" s="307"/>
      <c r="BO76" s="177"/>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Y77" s="882"/>
      <c r="AZ77" s="882"/>
      <c r="BA77" s="882"/>
      <c r="BB77" s="882"/>
      <c r="BC77" s="882"/>
      <c r="BD77" s="177"/>
      <c r="BE77" s="177"/>
      <c r="BF77" s="177"/>
      <c r="BG77" s="177"/>
      <c r="BH77" s="177"/>
      <c r="BI77" s="465"/>
      <c r="BJ77" s="465"/>
      <c r="BK77" s="465"/>
      <c r="BL77" s="177"/>
      <c r="BM77" s="307"/>
      <c r="BN77" s="307"/>
      <c r="BO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Y78" s="882"/>
      <c r="AZ78" s="882"/>
      <c r="BA78" s="882"/>
      <c r="BB78" s="882"/>
      <c r="BC78" s="882"/>
      <c r="BD78" s="177"/>
      <c r="BE78" s="177"/>
      <c r="BF78" s="177"/>
      <c r="BG78" s="177"/>
      <c r="BH78" s="177"/>
      <c r="BI78" s="465"/>
      <c r="BJ78" s="465"/>
      <c r="BK78" s="465"/>
      <c r="BL78" s="177"/>
      <c r="BM78" s="307"/>
      <c r="BN78" s="307"/>
      <c r="BO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82"/>
      <c r="AZ79" s="882"/>
      <c r="BA79" s="882"/>
      <c r="BB79" s="882"/>
      <c r="BC79" s="882"/>
      <c r="BD79" s="177"/>
      <c r="BE79" s="177"/>
      <c r="BF79" s="177"/>
      <c r="BG79" s="177"/>
      <c r="BH79" s="177"/>
      <c r="BI79" s="465"/>
      <c r="BJ79" s="465"/>
      <c r="BK79" s="465"/>
      <c r="BL79" s="177"/>
      <c r="BM79" s="307"/>
      <c r="BN79" s="307"/>
      <c r="BO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Y80" s="882"/>
      <c r="AZ80" s="882"/>
      <c r="BA80" s="882"/>
      <c r="BB80" s="882"/>
      <c r="BC80" s="882"/>
      <c r="BD80" s="177"/>
      <c r="BE80" s="177"/>
      <c r="BF80" s="177"/>
      <c r="BG80" s="177"/>
      <c r="BH80" s="177"/>
      <c r="BI80" s="465"/>
      <c r="BJ80" s="465"/>
      <c r="BK80" s="465"/>
      <c r="BL80" s="177"/>
      <c r="BM80" s="307"/>
      <c r="BN80" s="307"/>
      <c r="BO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82"/>
      <c r="AZ81" s="882"/>
      <c r="BA81" s="882"/>
      <c r="BB81" s="882"/>
      <c r="BC81" s="882"/>
      <c r="BD81" s="177"/>
      <c r="BE81" s="177"/>
      <c r="BF81" s="177"/>
      <c r="BG81" s="177"/>
      <c r="BH81" s="177"/>
      <c r="BI81" s="465"/>
      <c r="BJ81" s="465"/>
      <c r="BK81" s="465"/>
      <c r="BL81" s="177"/>
      <c r="BM81" s="307"/>
      <c r="BN81" s="307"/>
      <c r="BO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Y82" s="882"/>
      <c r="AZ82" s="882"/>
      <c r="BA82" s="882"/>
      <c r="BB82" s="882"/>
      <c r="BC82" s="882"/>
      <c r="BD82" s="177"/>
      <c r="BE82" s="177"/>
      <c r="BF82" s="177"/>
      <c r="BG82" s="177"/>
      <c r="BH82" s="177"/>
      <c r="BI82" s="465"/>
      <c r="BJ82" s="465"/>
      <c r="BK82" s="465"/>
      <c r="BL82" s="177"/>
      <c r="BM82" s="307"/>
      <c r="BN82" s="307"/>
      <c r="BO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82"/>
      <c r="AZ83" s="882"/>
      <c r="BA83" s="882"/>
      <c r="BB83" s="882"/>
      <c r="BC83" s="882"/>
      <c r="BD83" s="177"/>
      <c r="BE83" s="177"/>
      <c r="BF83" s="177"/>
      <c r="BG83" s="177"/>
      <c r="BH83" s="177"/>
      <c r="BI83" s="465"/>
      <c r="BJ83" s="465"/>
      <c r="BK83" s="465"/>
      <c r="BL83" s="177"/>
      <c r="BM83" s="307"/>
      <c r="BN83" s="307"/>
      <c r="BO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Y84" s="882"/>
      <c r="AZ84" s="882"/>
      <c r="BA84" s="882"/>
      <c r="BB84" s="882"/>
      <c r="BC84" s="882"/>
      <c r="BD84" s="177"/>
      <c r="BE84" s="177"/>
      <c r="BF84" s="177"/>
      <c r="BG84" s="177"/>
      <c r="BH84" s="177"/>
      <c r="BI84" s="465"/>
      <c r="BJ84" s="465"/>
      <c r="BK84" s="465"/>
      <c r="BL84" s="177"/>
      <c r="BM84" s="307"/>
      <c r="BN84" s="307"/>
      <c r="BO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82"/>
      <c r="AZ85" s="882"/>
      <c r="BA85" s="882"/>
      <c r="BB85" s="882"/>
      <c r="BC85" s="882"/>
      <c r="BD85" s="177"/>
      <c r="BE85" s="177"/>
      <c r="BF85" s="177"/>
      <c r="BG85" s="177"/>
      <c r="BH85" s="177"/>
      <c r="BI85" s="465"/>
      <c r="BJ85" s="465"/>
      <c r="BK85" s="465"/>
      <c r="BL85" s="177"/>
      <c r="BM85" s="307"/>
      <c r="BN85" s="307"/>
      <c r="BO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Y86" s="882"/>
      <c r="AZ86" s="882"/>
      <c r="BA86" s="882"/>
      <c r="BB86" s="882"/>
      <c r="BC86" s="882"/>
      <c r="BD86" s="177"/>
      <c r="BE86" s="177"/>
      <c r="BF86" s="177"/>
      <c r="BG86" s="177"/>
      <c r="BH86" s="177"/>
      <c r="BI86" s="465"/>
      <c r="BJ86" s="465"/>
      <c r="BK86" s="465"/>
      <c r="BL86" s="177"/>
      <c r="BM86" s="307"/>
      <c r="BN86" s="307"/>
      <c r="BO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82"/>
      <c r="AZ87" s="882"/>
      <c r="BA87" s="882"/>
      <c r="BB87" s="882"/>
      <c r="BC87" s="882"/>
      <c r="BD87" s="177"/>
      <c r="BE87" s="177"/>
      <c r="BF87" s="177"/>
      <c r="BG87" s="177"/>
      <c r="BH87" s="177"/>
      <c r="BI87" s="475"/>
      <c r="BJ87" s="475"/>
      <c r="BK87" s="475"/>
      <c r="BL87" s="177"/>
      <c r="BM87" s="162"/>
      <c r="BN87" s="162"/>
      <c r="BO87" s="177"/>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Y88" s="882"/>
      <c r="AZ88" s="882"/>
      <c r="BA88" s="882"/>
      <c r="BB88" s="882"/>
      <c r="BC88" s="882"/>
      <c r="BD88" s="177"/>
      <c r="BE88" s="177"/>
      <c r="BF88" s="177"/>
      <c r="BG88" s="177"/>
      <c r="BH88" s="177"/>
      <c r="BI88" s="289"/>
      <c r="BJ88" s="289"/>
      <c r="BK88" s="289"/>
      <c r="BL88" s="177"/>
      <c r="BM88" s="293"/>
      <c r="BN88" s="293"/>
      <c r="BO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82"/>
      <c r="AZ89" s="882"/>
      <c r="BA89" s="882"/>
      <c r="BB89" s="882"/>
      <c r="BC89" s="882"/>
      <c r="BD89" s="177"/>
      <c r="BE89" s="177"/>
      <c r="BF89" s="177"/>
      <c r="BG89" s="177"/>
      <c r="BH89" s="177"/>
      <c r="BI89" s="289"/>
      <c r="BJ89" s="289"/>
      <c r="BK89" s="289"/>
      <c r="BL89" s="177"/>
      <c r="BM89" s="293"/>
      <c r="BN89" s="293"/>
      <c r="BO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Y90" s="882"/>
      <c r="AZ90" s="882"/>
      <c r="BA90" s="882"/>
      <c r="BB90" s="882"/>
      <c r="BC90" s="882"/>
      <c r="BD90" s="177"/>
      <c r="BE90" s="177"/>
      <c r="BF90" s="177"/>
      <c r="BG90" s="177"/>
      <c r="BH90" s="177"/>
      <c r="BI90" s="289"/>
      <c r="BJ90" s="289"/>
      <c r="BK90" s="289"/>
      <c r="BL90" s="177"/>
      <c r="BM90" s="293"/>
      <c r="BN90" s="293"/>
      <c r="BO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82"/>
      <c r="AZ91" s="882"/>
      <c r="BA91" s="882"/>
      <c r="BB91" s="882"/>
      <c r="BC91" s="882"/>
      <c r="BD91" s="177"/>
      <c r="BE91" s="177"/>
      <c r="BF91" s="177"/>
      <c r="BG91" s="177"/>
      <c r="BH91" s="177"/>
      <c r="BI91" s="289"/>
      <c r="BJ91" s="289"/>
      <c r="BK91" s="289"/>
      <c r="BL91" s="177"/>
      <c r="BM91" s="293"/>
      <c r="BN91" s="293"/>
      <c r="BO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Y92" s="882"/>
      <c r="AZ92" s="882"/>
      <c r="BA92" s="882"/>
      <c r="BB92" s="882"/>
      <c r="BC92" s="882"/>
      <c r="BD92" s="177"/>
      <c r="BE92" s="177"/>
      <c r="BF92" s="177"/>
      <c r="BG92" s="177"/>
      <c r="BH92" s="177"/>
      <c r="BI92" s="289"/>
      <c r="BJ92" s="289"/>
      <c r="BK92" s="289"/>
      <c r="BL92" s="177"/>
      <c r="BM92" s="293"/>
      <c r="BN92" s="293"/>
      <c r="BO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82"/>
      <c r="AZ93" s="882"/>
      <c r="BA93" s="882"/>
      <c r="BB93" s="882"/>
      <c r="BC93" s="882"/>
      <c r="BD93" s="177"/>
      <c r="BE93" s="177"/>
      <c r="BF93" s="177"/>
      <c r="BG93" s="177"/>
      <c r="BH93" s="177"/>
      <c r="BI93" s="289"/>
      <c r="BJ93" s="289"/>
      <c r="BK93" s="289"/>
      <c r="BL93" s="177"/>
      <c r="BM93" s="293"/>
      <c r="BN93" s="293"/>
      <c r="BO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Y94" s="882"/>
      <c r="AZ94" s="882"/>
      <c r="BA94" s="882"/>
      <c r="BB94" s="882"/>
      <c r="BC94" s="882"/>
      <c r="BD94" s="177"/>
      <c r="BE94" s="177"/>
      <c r="BF94" s="177"/>
      <c r="BG94" s="177"/>
      <c r="BH94" s="177"/>
      <c r="BI94" s="289"/>
      <c r="BJ94" s="289"/>
      <c r="BK94" s="289"/>
      <c r="BL94" s="177"/>
      <c r="BM94" s="293"/>
      <c r="BN94" s="293"/>
      <c r="BO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82"/>
      <c r="AZ95" s="882"/>
      <c r="BA95" s="882"/>
      <c r="BB95" s="882"/>
      <c r="BC95" s="882"/>
      <c r="BD95" s="177"/>
      <c r="BE95" s="177"/>
      <c r="BF95" s="177"/>
      <c r="BG95" s="177"/>
      <c r="BH95" s="177"/>
      <c r="BI95" s="289"/>
      <c r="BJ95" s="289"/>
      <c r="BK95" s="289"/>
      <c r="BL95" s="177"/>
      <c r="BM95" s="293"/>
      <c r="BN95" s="293"/>
      <c r="BO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Y96" s="882"/>
      <c r="AZ96" s="882"/>
      <c r="BA96" s="882"/>
      <c r="BB96" s="882"/>
      <c r="BC96" s="882"/>
      <c r="BD96" s="177"/>
      <c r="BE96" s="177"/>
      <c r="BF96" s="177"/>
      <c r="BG96" s="177"/>
      <c r="BH96" s="177"/>
      <c r="BI96" s="289"/>
      <c r="BJ96" s="289"/>
      <c r="BK96" s="289"/>
      <c r="BL96" s="177"/>
      <c r="BM96" s="293"/>
      <c r="BN96" s="293"/>
      <c r="BO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82"/>
      <c r="AZ97" s="882"/>
      <c r="BA97" s="882"/>
      <c r="BB97" s="882"/>
      <c r="BC97" s="882"/>
      <c r="BD97" s="177"/>
      <c r="BE97" s="177"/>
      <c r="BF97" s="177"/>
      <c r="BG97" s="177"/>
      <c r="BH97" s="177"/>
      <c r="BI97" s="289"/>
      <c r="BJ97" s="289"/>
      <c r="BK97" s="289"/>
      <c r="BL97" s="177"/>
      <c r="BM97" s="293"/>
      <c r="BN97" s="293"/>
      <c r="BO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Y98" s="882"/>
      <c r="AZ98" s="882"/>
      <c r="BA98" s="882"/>
      <c r="BB98" s="882"/>
      <c r="BC98" s="882"/>
      <c r="BD98" s="177"/>
      <c r="BE98" s="177"/>
      <c r="BF98" s="177"/>
      <c r="BG98" s="177"/>
      <c r="BH98" s="177"/>
      <c r="BI98" s="289"/>
      <c r="BJ98" s="289"/>
      <c r="BK98" s="289"/>
      <c r="BL98" s="177"/>
      <c r="BM98" s="274"/>
      <c r="BN98" s="274"/>
      <c r="BO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82"/>
      <c r="AZ99" s="882"/>
      <c r="BA99" s="882"/>
      <c r="BB99" s="882"/>
      <c r="BC99" s="882"/>
      <c r="BD99" s="177"/>
      <c r="BE99" s="177"/>
      <c r="BF99" s="177"/>
      <c r="BG99" s="177"/>
      <c r="BH99" s="177"/>
      <c r="BI99" s="289"/>
      <c r="BJ99" s="289"/>
      <c r="BK99" s="289"/>
      <c r="BL99" s="177"/>
      <c r="BM99" s="274"/>
      <c r="BN99" s="274"/>
      <c r="BO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Y100" s="882"/>
      <c r="AZ100" s="882"/>
      <c r="BA100" s="882"/>
      <c r="BB100" s="882"/>
      <c r="BC100" s="882"/>
      <c r="BD100" s="177"/>
      <c r="BE100" s="177"/>
      <c r="BF100" s="177"/>
      <c r="BG100" s="177"/>
      <c r="BH100" s="177"/>
      <c r="BI100" s="289"/>
      <c r="BJ100" s="289"/>
      <c r="BK100" s="289"/>
      <c r="BL100" s="177"/>
      <c r="BM100" s="378"/>
      <c r="BN100" s="378"/>
      <c r="BO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82"/>
      <c r="AZ101" s="882"/>
      <c r="BA101" s="882"/>
      <c r="BB101" s="882"/>
      <c r="BC101" s="882"/>
      <c r="BD101" s="177"/>
      <c r="BE101" s="177"/>
      <c r="BF101" s="177"/>
      <c r="BG101" s="177"/>
      <c r="BH101" s="177"/>
      <c r="BI101" s="289"/>
      <c r="BJ101" s="289"/>
      <c r="BK101" s="289"/>
      <c r="BL101" s="177"/>
      <c r="BM101" s="378"/>
      <c r="BN101" s="378"/>
      <c r="BO101" s="177"/>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Y102" s="882"/>
      <c r="AZ102" s="882"/>
      <c r="BA102" s="882"/>
      <c r="BB102" s="882"/>
      <c r="BC102" s="882"/>
      <c r="BD102" s="177"/>
      <c r="BE102" s="177"/>
      <c r="BF102" s="177"/>
      <c r="BG102" s="177"/>
      <c r="BH102" s="177"/>
      <c r="BI102" s="289"/>
      <c r="BJ102" s="289"/>
      <c r="BK102" s="289"/>
      <c r="BL102" s="177"/>
      <c r="BM102" s="378"/>
      <c r="BN102" s="378"/>
      <c r="BO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Y103" s="882"/>
      <c r="AZ103" s="882"/>
      <c r="BA103" s="882"/>
      <c r="BB103" s="882"/>
      <c r="BC103" s="882"/>
      <c r="BD103" s="177"/>
      <c r="BE103" s="177"/>
      <c r="BF103" s="177"/>
      <c r="BG103" s="177"/>
      <c r="BH103" s="177"/>
      <c r="BI103" s="289"/>
      <c r="BJ103" s="289"/>
      <c r="BK103" s="289"/>
      <c r="BL103" s="177"/>
      <c r="BM103" s="378"/>
      <c r="BN103" s="378"/>
      <c r="BO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82"/>
      <c r="AZ104" s="882"/>
      <c r="BA104" s="882"/>
      <c r="BB104" s="882"/>
      <c r="BC104" s="882"/>
      <c r="BD104" s="177"/>
      <c r="BE104" s="177"/>
      <c r="BF104" s="177"/>
      <c r="BG104" s="177"/>
      <c r="BH104" s="177"/>
      <c r="BI104" s="289"/>
      <c r="BJ104" s="289"/>
      <c r="BK104" s="289"/>
      <c r="BL104" s="177"/>
      <c r="BM104" s="293"/>
      <c r="BN104" s="293"/>
      <c r="BO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Y105" s="882"/>
      <c r="AZ105" s="882"/>
      <c r="BA105" s="882"/>
      <c r="BB105" s="882"/>
      <c r="BC105" s="882"/>
      <c r="BD105" s="177"/>
      <c r="BE105" s="177"/>
      <c r="BF105" s="177"/>
      <c r="BG105" s="177"/>
      <c r="BH105" s="177"/>
      <c r="BI105" s="289"/>
      <c r="BJ105" s="289"/>
      <c r="BK105" s="289"/>
      <c r="BL105" s="177"/>
      <c r="BM105" s="293"/>
      <c r="BN105" s="293"/>
      <c r="BO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82"/>
      <c r="AZ106" s="882"/>
      <c r="BA106" s="882"/>
      <c r="BB106" s="882"/>
      <c r="BC106" s="882"/>
      <c r="BD106" s="177"/>
      <c r="BE106" s="177"/>
      <c r="BF106" s="177"/>
      <c r="BG106" s="177"/>
      <c r="BH106" s="177"/>
      <c r="BI106" s="289"/>
      <c r="BJ106" s="289"/>
      <c r="BK106" s="289"/>
      <c r="BL106" s="177"/>
      <c r="BM106" s="293"/>
      <c r="BN106" s="293"/>
      <c r="BO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23</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82"/>
      <c r="AZ107" s="882"/>
      <c r="BA107" s="882"/>
      <c r="BB107" s="882"/>
      <c r="BC107" s="882"/>
      <c r="BD107" s="177"/>
      <c r="BE107" s="177"/>
      <c r="BF107" s="177"/>
      <c r="BG107" s="177"/>
      <c r="BH107" s="177"/>
      <c r="BI107" s="289"/>
      <c r="BJ107" s="289"/>
      <c r="BK107" s="289"/>
      <c r="BL107" s="177"/>
      <c r="BM107" s="293"/>
      <c r="BN107" s="293"/>
      <c r="BO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November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82"/>
      <c r="AZ108" s="882"/>
      <c r="BA108" s="882"/>
      <c r="BB108" s="882"/>
      <c r="BC108" s="882"/>
      <c r="BD108" s="177"/>
      <c r="BE108" s="177"/>
      <c r="BF108" s="177"/>
      <c r="BG108" s="177"/>
      <c r="BH108" s="177"/>
      <c r="BI108" s="289"/>
      <c r="BJ108" s="289"/>
      <c r="BK108" s="289"/>
      <c r="BL108" s="177"/>
      <c r="BM108" s="274"/>
      <c r="BN108" s="274"/>
      <c r="BO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3</v>
      </c>
      <c r="N109" s="37" t="n">
        <f aca="false">N23</f>
        <v>4</v>
      </c>
      <c r="O109" s="37" t="n">
        <f aca="false">O23</f>
        <v>5</v>
      </c>
      <c r="P109" s="37" t="n">
        <f aca="false">P23</f>
        <v>6</v>
      </c>
      <c r="Q109" s="37" t="n">
        <f aca="false">Q23</f>
        <v>7</v>
      </c>
      <c r="R109" s="37" t="n">
        <f aca="false">R23</f>
        <v>8</v>
      </c>
      <c r="S109" s="37" t="n">
        <f aca="false">S23</f>
        <v>9</v>
      </c>
      <c r="T109" s="0"/>
      <c r="U109" s="37" t="n">
        <f aca="false">U23</f>
        <v>10</v>
      </c>
      <c r="V109" s="37" t="n">
        <f aca="false">V23</f>
        <v>11</v>
      </c>
      <c r="W109" s="37" t="n">
        <f aca="false">W23</f>
        <v>12</v>
      </c>
      <c r="X109" s="37" t="n">
        <f aca="false">X23</f>
        <v>13</v>
      </c>
      <c r="Y109" s="37" t="n">
        <f aca="false">Y23</f>
        <v>14</v>
      </c>
      <c r="Z109" s="37" t="n">
        <f aca="false">Z23</f>
        <v>15</v>
      </c>
      <c r="AA109" s="37" t="n">
        <f aca="false">AA23</f>
        <v>16</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82"/>
      <c r="AZ109" s="882"/>
      <c r="BA109" s="882"/>
      <c r="BB109" s="882"/>
      <c r="BC109" s="882"/>
      <c r="BD109" s="177"/>
      <c r="BE109" s="177"/>
      <c r="BF109" s="177"/>
      <c r="BG109" s="177"/>
      <c r="BH109" s="177"/>
      <c r="BI109" s="289"/>
      <c r="BJ109" s="289"/>
      <c r="BK109" s="289"/>
      <c r="BL109" s="177"/>
      <c r="BM109" s="274"/>
      <c r="BN109" s="274"/>
      <c r="BO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82"/>
      <c r="AZ110" s="882"/>
      <c r="BA110" s="882"/>
      <c r="BB110" s="882"/>
      <c r="BC110" s="882"/>
      <c r="BD110" s="177"/>
      <c r="BE110" s="177"/>
      <c r="BF110" s="177"/>
      <c r="BG110" s="177"/>
      <c r="BH110" s="177"/>
      <c r="BI110" s="289"/>
      <c r="BJ110" s="289"/>
      <c r="BK110" s="289"/>
      <c r="BL110" s="177"/>
      <c r="BM110" s="378"/>
      <c r="BN110" s="378"/>
      <c r="BO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158"/>
      <c r="N111" s="158"/>
      <c r="O111" s="158"/>
      <c r="P111" s="158"/>
      <c r="Q111" s="158"/>
      <c r="R111" s="158"/>
      <c r="S111" s="158"/>
      <c r="T111" s="158"/>
      <c r="U111" s="158"/>
      <c r="V111" s="158"/>
      <c r="W111" s="158"/>
      <c r="X111" s="158"/>
      <c r="Y111" s="158"/>
      <c r="Z111" s="158"/>
      <c r="AA111" s="158"/>
      <c r="AC111" s="437"/>
      <c r="AD111" s="437"/>
      <c r="AE111" s="437"/>
      <c r="AF111" s="437"/>
      <c r="AG111" s="437"/>
      <c r="AH111" s="437"/>
      <c r="AI111" s="437"/>
      <c r="AJ111" s="437"/>
      <c r="AK111" s="430"/>
      <c r="AL111" s="437"/>
      <c r="AM111" s="430"/>
      <c r="AN111" s="437"/>
      <c r="AY111" s="882"/>
      <c r="AZ111" s="882"/>
      <c r="BA111" s="882"/>
      <c r="BB111" s="882"/>
      <c r="BC111" s="882"/>
      <c r="BD111" s="177"/>
      <c r="BE111" s="177"/>
      <c r="BF111" s="177"/>
      <c r="BG111" s="177"/>
      <c r="BH111" s="177"/>
      <c r="BI111" s="289"/>
      <c r="BJ111" s="289"/>
      <c r="BK111" s="289"/>
      <c r="BL111" s="177"/>
      <c r="BM111" s="378"/>
      <c r="BN111" s="378"/>
      <c r="BO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82"/>
      <c r="AZ112" s="882"/>
      <c r="BA112" s="882"/>
      <c r="BB112" s="882"/>
      <c r="BC112" s="882"/>
      <c r="BD112" s="177"/>
      <c r="BE112" s="177"/>
      <c r="BF112" s="177"/>
      <c r="BG112" s="177"/>
      <c r="BH112" s="177"/>
      <c r="BI112" s="475"/>
      <c r="BJ112" s="475"/>
      <c r="BK112" s="475"/>
      <c r="BL112" s="162"/>
      <c r="BM112" s="162"/>
      <c r="BN112" s="162"/>
      <c r="BO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82"/>
      <c r="AZ113" s="882"/>
      <c r="BA113" s="882"/>
      <c r="BB113" s="882"/>
      <c r="BC113" s="882"/>
      <c r="BD113" s="177"/>
      <c r="BE113" s="177"/>
      <c r="BF113" s="177"/>
      <c r="BG113" s="177"/>
      <c r="BH113" s="177"/>
      <c r="BI113" s="465"/>
      <c r="BJ113" s="465"/>
      <c r="BK113" s="465"/>
      <c r="BL113" s="307"/>
      <c r="BM113" s="307"/>
      <c r="BN113" s="307"/>
      <c r="BO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82"/>
      <c r="AZ114" s="882"/>
      <c r="BA114" s="882"/>
      <c r="BB114" s="882"/>
      <c r="BC114" s="882"/>
      <c r="BD114" s="177"/>
      <c r="BE114" s="177"/>
      <c r="BF114" s="177"/>
      <c r="BG114" s="177"/>
      <c r="BH114" s="177"/>
      <c r="BI114" s="465"/>
      <c r="BJ114" s="465"/>
      <c r="BK114" s="307"/>
      <c r="BL114" s="307"/>
      <c r="BM114" s="307"/>
      <c r="BN114" s="307"/>
      <c r="BO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Y115" s="882"/>
      <c r="AZ115" s="882"/>
      <c r="BA115" s="882"/>
      <c r="BB115" s="882"/>
      <c r="BC115" s="882"/>
      <c r="BD115" s="177"/>
      <c r="BE115" s="177"/>
      <c r="BF115" s="177"/>
      <c r="BG115" s="177"/>
      <c r="BH115" s="177"/>
      <c r="BI115" s="465"/>
      <c r="BJ115" s="465"/>
      <c r="BK115" s="307"/>
      <c r="BL115" s="307"/>
      <c r="BM115" s="307"/>
      <c r="BN115" s="307"/>
      <c r="BO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Y116" s="882"/>
      <c r="AZ116" s="882"/>
      <c r="BA116" s="882"/>
      <c r="BB116" s="882"/>
      <c r="BC116" s="882"/>
      <c r="BD116" s="177"/>
      <c r="BE116" s="177"/>
      <c r="BF116" s="177"/>
      <c r="BG116" s="177"/>
      <c r="BH116" s="177"/>
      <c r="BI116" s="307"/>
      <c r="BJ116" s="307"/>
      <c r="BK116" s="307"/>
      <c r="BL116" s="307"/>
      <c r="BM116" s="307"/>
      <c r="BN116" s="307"/>
      <c r="BO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Y117" s="882"/>
      <c r="AZ117" s="882"/>
      <c r="BA117" s="882"/>
      <c r="BB117" s="882"/>
      <c r="BC117" s="882"/>
      <c r="BD117" s="177"/>
      <c r="BE117" s="177"/>
      <c r="BF117" s="177"/>
      <c r="BG117" s="177"/>
      <c r="BH117" s="177"/>
      <c r="BI117" s="266"/>
      <c r="BJ117" s="268"/>
      <c r="BK117" s="268"/>
      <c r="BL117" s="162"/>
      <c r="BM117" s="467"/>
      <c r="BN117" s="467"/>
      <c r="BO117" s="177"/>
      <c r="DN117" s="329"/>
    </row>
    <row r="118" customFormat="false" ht="10.1" hidden="false" customHeight="true" outlineLevel="0" collapsed="false">
      <c r="A118" s="223"/>
      <c r="B118" s="480"/>
      <c r="C118" s="396"/>
      <c r="D118" s="397"/>
      <c r="E118" s="398"/>
      <c r="H118" s="172"/>
      <c r="I118" s="174"/>
      <c r="J118" s="175"/>
      <c r="T118" s="165"/>
      <c r="AC118" s="470"/>
      <c r="AD118" s="466"/>
      <c r="AE118" s="434"/>
      <c r="AF118" s="434"/>
      <c r="AG118" s="434"/>
      <c r="AH118" s="434"/>
      <c r="AI118" s="434"/>
      <c r="AJ118" s="434"/>
      <c r="AK118" s="434"/>
      <c r="AL118" s="434"/>
      <c r="AM118" s="434"/>
      <c r="AN118" s="434"/>
      <c r="AY118" s="882"/>
      <c r="AZ118" s="882"/>
      <c r="BA118" s="882"/>
      <c r="BB118" s="882"/>
      <c r="BC118" s="882"/>
      <c r="BD118" s="177"/>
      <c r="BE118" s="177"/>
      <c r="BF118" s="177"/>
      <c r="BG118" s="177"/>
      <c r="BH118" s="177"/>
      <c r="BI118" s="266"/>
      <c r="BJ118" s="266"/>
      <c r="BK118" s="266"/>
      <c r="BL118" s="162"/>
      <c r="BM118" s="467"/>
      <c r="BN118" s="467"/>
      <c r="BO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Y119" s="882"/>
      <c r="AZ119" s="882"/>
      <c r="BA119" s="882"/>
      <c r="BB119" s="882"/>
      <c r="BC119" s="882"/>
      <c r="BD119" s="177"/>
      <c r="BE119" s="177"/>
      <c r="BF119" s="177"/>
      <c r="BG119" s="177"/>
      <c r="BH119" s="177"/>
      <c r="BI119" s="293"/>
      <c r="BJ119" s="293"/>
      <c r="BK119" s="293"/>
      <c r="BL119" s="162"/>
      <c r="BM119" s="337"/>
      <c r="BN119" s="337"/>
      <c r="BO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Y120" s="882"/>
      <c r="AZ120" s="882"/>
      <c r="BA120" s="882"/>
      <c r="BB120" s="882"/>
      <c r="BC120" s="882"/>
      <c r="BD120" s="177"/>
      <c r="BE120" s="177"/>
      <c r="BF120" s="177"/>
      <c r="BG120" s="177"/>
      <c r="BH120" s="177"/>
      <c r="BI120" s="293"/>
      <c r="BJ120" s="293"/>
      <c r="BK120" s="293"/>
      <c r="BL120" s="162"/>
      <c r="BM120" s="337"/>
      <c r="BN120" s="337"/>
      <c r="BO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Y121" s="882"/>
      <c r="AZ121" s="882"/>
      <c r="BA121" s="882"/>
      <c r="BB121" s="882"/>
      <c r="BC121" s="882"/>
      <c r="BD121" s="177"/>
      <c r="BE121" s="177"/>
      <c r="BF121" s="177"/>
      <c r="BG121" s="177"/>
      <c r="BH121" s="177"/>
      <c r="BI121" s="69"/>
      <c r="BJ121" s="69"/>
      <c r="BK121" s="69"/>
      <c r="BL121" s="69"/>
      <c r="BM121" s="69"/>
      <c r="BN121" s="69"/>
      <c r="BO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Y122" s="882"/>
      <c r="AZ122" s="882"/>
      <c r="BA122" s="882"/>
      <c r="BB122" s="882"/>
      <c r="BC122" s="882"/>
      <c r="BD122" s="177"/>
      <c r="BE122" s="177"/>
      <c r="BF122" s="177"/>
      <c r="BG122" s="177"/>
      <c r="BH122" s="177"/>
      <c r="BI122" s="61"/>
      <c r="BJ122" s="61"/>
      <c r="BK122" s="61"/>
      <c r="BL122" s="69"/>
      <c r="BM122" s="61"/>
      <c r="BN122" s="61"/>
      <c r="BO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Y123" s="882"/>
      <c r="AZ123" s="882"/>
      <c r="BA123" s="882"/>
      <c r="BB123" s="882"/>
      <c r="BC123" s="882"/>
      <c r="BD123" s="177"/>
      <c r="BE123" s="177"/>
      <c r="BF123" s="177"/>
      <c r="BG123" s="177"/>
      <c r="BH123" s="177"/>
      <c r="BI123" s="61"/>
      <c r="BJ123" s="61"/>
      <c r="BK123" s="61"/>
      <c r="BL123" s="69"/>
      <c r="BM123" s="61"/>
      <c r="BN123" s="61"/>
      <c r="BO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Y124" s="882"/>
      <c r="AZ124" s="882"/>
      <c r="BA124" s="882"/>
      <c r="BB124" s="882"/>
      <c r="BC124" s="882"/>
      <c r="BD124" s="177"/>
      <c r="BE124" s="177"/>
      <c r="BF124" s="177"/>
      <c r="BG124" s="177"/>
      <c r="BH124" s="177"/>
      <c r="BI124" s="61"/>
      <c r="BJ124" s="61"/>
      <c r="BK124" s="61"/>
      <c r="BL124" s="69"/>
      <c r="BM124" s="61"/>
      <c r="BN124" s="61"/>
      <c r="BO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AY125" s="882"/>
      <c r="AZ125" s="882"/>
      <c r="BA125" s="882"/>
      <c r="BB125" s="882"/>
      <c r="BC125" s="882"/>
      <c r="BD125" s="177"/>
      <c r="BE125" s="177"/>
      <c r="BF125" s="177"/>
      <c r="BG125" s="177"/>
      <c r="BH125" s="177"/>
      <c r="BI125" s="61"/>
      <c r="BJ125" s="61"/>
      <c r="BK125" s="61"/>
      <c r="BL125" s="69"/>
      <c r="BM125" s="61"/>
      <c r="BN125" s="61"/>
      <c r="BO125" s="177"/>
      <c r="DN125" s="61"/>
      <c r="EE125" s="163"/>
    </row>
    <row r="126" customFormat="false" ht="10.1" hidden="false" customHeight="true" outlineLevel="0" collapsed="false">
      <c r="A126" s="287"/>
      <c r="B126" s="287"/>
      <c r="C126" s="287"/>
      <c r="D126" s="417"/>
      <c r="E126" s="484"/>
      <c r="H126" s="172"/>
      <c r="I126" s="174"/>
      <c r="J126" s="175"/>
      <c r="T126" s="360"/>
      <c r="AB126" s="378"/>
      <c r="AC126" s="437"/>
      <c r="AD126" s="437"/>
      <c r="AE126" s="434"/>
      <c r="AF126" s="434"/>
      <c r="AG126" s="434"/>
      <c r="AH126" s="434"/>
      <c r="AI126" s="434"/>
      <c r="AJ126" s="434"/>
      <c r="AK126" s="434"/>
      <c r="AL126" s="434"/>
      <c r="AM126" s="434"/>
      <c r="AN126" s="434"/>
      <c r="AY126" s="882"/>
      <c r="AZ126" s="882"/>
      <c r="BA126" s="882"/>
      <c r="BB126" s="882"/>
      <c r="BC126" s="882"/>
      <c r="BD126" s="177"/>
      <c r="BE126" s="177"/>
      <c r="BF126" s="177"/>
      <c r="BG126" s="177"/>
      <c r="BH126" s="177"/>
      <c r="BI126" s="61"/>
      <c r="BJ126" s="61"/>
      <c r="BK126" s="61"/>
      <c r="BL126" s="69"/>
      <c r="BM126" s="61"/>
      <c r="BN126" s="61"/>
      <c r="BO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AY127" s="882"/>
      <c r="AZ127" s="882"/>
      <c r="BA127" s="882"/>
      <c r="BB127" s="882"/>
      <c r="BC127" s="882"/>
      <c r="BD127" s="177"/>
      <c r="BE127" s="177"/>
      <c r="BF127" s="177"/>
      <c r="BG127" s="177"/>
      <c r="BH127" s="177"/>
      <c r="BI127" s="61"/>
      <c r="BJ127" s="61"/>
      <c r="BK127" s="61"/>
      <c r="BL127" s="69"/>
      <c r="BM127" s="61"/>
      <c r="BN127" s="61"/>
      <c r="BO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2'!M112&lt;'Master Pay Period 2'!M112</formula>
    </cfRule>
    <cfRule type="expression" priority="5" aboveAverage="0" equalAverage="0" bottom="0" percent="0" rank="0" text="" dxfId="1">
      <formula>'Master Pay Period 2'!M112&gt;'Master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110:S110 U110:AA110">
    <cfRule type="expression" priority="11" aboveAverage="0" equalAverage="0" bottom="0" percent="0" rank="0" text="" dxfId="5">
      <formula>'Master Pay Period 2'!M115&lt;'Master Pay Period 2'!M115</formula>
    </cfRule>
    <cfRule type="expression" priority="12"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3" aboveAverage="0" equalAverage="0" bottom="0" percent="0" rank="0" text="" dxfId="0">
      <formula>(OR(AA37="H",AA37="S",AA37="V"))</formula>
    </cfRule>
    <cfRule type="expression" priority="14" aboveAverage="0" equalAverage="0" bottom="0" percent="0" rank="0" text="" dxfId="1">
      <formula>AA37&gt;0</formula>
    </cfRule>
  </conditionalFormatting>
  <conditionalFormatting sqref="AB107:AB111 AC38:AD38 AC80:AD80 AC75:AD75 AC112:AD112 BI112:BK112">
    <cfRule type="cellIs" priority="15" operator="equal" aboveAverage="0" equalAverage="0" bottom="0" percent="0" rank="0" text="" dxfId="26">
      <formula>1</formula>
    </cfRule>
  </conditionalFormatting>
  <conditionalFormatting sqref="AC36:AD36 BI36:BK36 BI39:BK39">
    <cfRule type="expression" priority="16" aboveAverage="0" equalAverage="0" bottom="0" percent="0" rank="0" text="" dxfId="5">
      <formula>AN37=1</formula>
    </cfRule>
    <cfRule type="expression" priority="17" aboveAverage="0" equalAverage="0" bottom="0" percent="0" rank="0" text="" dxfId="6">
      <formula>AN37=1</formula>
    </cfRule>
  </conditionalFormatting>
  <conditionalFormatting sqref="AC40:AD40">
    <cfRule type="cellIs" priority="18" operator="equal" aboveAverage="0" equalAverage="0" bottom="0" percent="0" rank="0" text="" dxfId="60">
      <formula>1</formula>
    </cfRule>
    <cfRule type="cellIs" priority="19" operator="equal" aboveAverage="0" equalAverage="0" bottom="0" percent="0" rank="0" text="" dxfId="61">
      <formula>"V"</formula>
    </cfRule>
    <cfRule type="cellIs" priority="20" operator="equal" aboveAverage="0" equalAverage="0" bottom="0" percent="0" rank="0" text="" dxfId="62">
      <formula>"H"</formula>
    </cfRule>
  </conditionalFormatting>
  <conditionalFormatting sqref="AC42 BI42:BJ42">
    <cfRule type="expression" priority="21" aboveAverage="0" equalAverage="0" bottom="0" percent="0" rank="0" text="" dxfId="7">
      <formula>N43=1</formula>
    </cfRule>
  </conditionalFormatting>
  <conditionalFormatting sqref="AC44 BI44:BJ44">
    <cfRule type="expression" priority="22" aboveAverage="0" equalAverage="0" bottom="0" percent="0" rank="0" text="" dxfId="8">
      <formula>N45=1</formula>
    </cfRule>
  </conditionalFormatting>
  <conditionalFormatting sqref="AC46:AD46 AC48:AD48 AC50:AD50 AC52:AD52 AC54:AD54 AC56:AD56 AC58:AD58 AC60:AD60 AC62:AD62 AC66:AD66 AC68:AD68">
    <cfRule type="expression" priority="23" aboveAverage="0" equalAverage="0" bottom="0" percent="0" rank="0" text="" dxfId="9">
      <formula>AQ69=1</formula>
    </cfRule>
  </conditionalFormatting>
  <conditionalFormatting sqref="AC63:AD63 AC65:AD65">
    <cfRule type="cellIs" priority="24" operator="equal" aboveAverage="0" equalAverage="0" bottom="0" percent="0" rank="0" text="" dxfId="10">
      <formula>1</formula>
    </cfRule>
    <cfRule type="cellIs" priority="25" operator="equal" aboveAverage="0" equalAverage="0" bottom="0" percent="0" rank="0" text="" dxfId="11">
      <formula>"V"</formula>
    </cfRule>
    <cfRule type="cellIs" priority="26" operator="equal" aboveAverage="0" equalAverage="0" bottom="0" percent="0" rank="0" text="" dxfId="12">
      <formula>"H"</formula>
    </cfRule>
  </conditionalFormatting>
  <conditionalFormatting sqref="AC70:AD70">
    <cfRule type="expression" priority="27" aboveAverage="0" equalAverage="0" bottom="0" percent="0" rank="0" text="" dxfId="13">
      <formula>M71=1</formula>
    </cfRule>
  </conditionalFormatting>
  <conditionalFormatting sqref="AC71 AC77:AD77 AC82:AD82 AC84:AD84 AC86:AD86 AC103:AD103 AD107 AC111:AD111 AD105">
    <cfRule type="cellIs" priority="28" operator="equal" aboveAverage="0" equalAverage="0" bottom="0" percent="0" rank="0" text="" dxfId="14">
      <formula>1</formula>
    </cfRule>
    <cfRule type="cellIs" priority="29" operator="equal" aboveAverage="0" equalAverage="0" bottom="0" percent="0" rank="0" text="" dxfId="15">
      <formula>"V"</formula>
    </cfRule>
    <cfRule type="cellIs" priority="30" operator="equal" aboveAverage="0" equalAverage="0" bottom="0" percent="0" rank="0" text="" dxfId="16">
      <formula>"H"</formula>
    </cfRule>
  </conditionalFormatting>
  <conditionalFormatting sqref="AC73:AD73 AC78:AD78">
    <cfRule type="expression" priority="31"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2" aboveAverage="0" equalAverage="0" bottom="0" percent="0" rank="0" text="" dxfId="18">
      <formula>AQ116=1</formula>
    </cfRule>
  </conditionalFormatting>
  <conditionalFormatting sqref="AC109:AD109 AC105">
    <cfRule type="cellIs" priority="33" operator="equal" aboveAverage="0" equalAverage="0" bottom="0" percent="0" rank="0" text="" dxfId="19">
      <formula>1</formula>
    </cfRule>
    <cfRule type="cellIs" priority="34" operator="equal" aboveAverage="0" equalAverage="0" bottom="0" percent="0" rank="0" text="" dxfId="20">
      <formula>"V"</formula>
    </cfRule>
    <cfRule type="cellIs" priority="35" operator="equal" aboveAverage="0" equalAverage="0" bottom="0" percent="0" rank="0" text="" dxfId="21">
      <formula>"H"</formula>
    </cfRule>
  </conditionalFormatting>
  <conditionalFormatting sqref="AC107 AC114:AD114 AC116:AD116 BI89:BK89 BI91:BK91 BI95:BK95 BI97:BK97 BI99:BK99 BI101:BK101 BI103:BK103 BI107:BK107 BI109:BK109 BI111:BK111 BI93:BK93 BI105:BK105 BI114:BK114 BI116:BK116">
    <cfRule type="cellIs" priority="36" operator="equal" aboveAverage="0" equalAverage="0" bottom="0" percent="0" rank="0" text="" dxfId="22">
      <formula>1</formula>
    </cfRule>
    <cfRule type="cellIs" priority="37" operator="equal" aboveAverage="0" equalAverage="0" bottom="0" percent="0" rank="0" text="" dxfId="23">
      <formula>"V"</formula>
    </cfRule>
    <cfRule type="cellIs" priority="38" operator="equal" aboveAverage="0" equalAverage="0" bottom="0" percent="0" rank="0" text="" dxfId="24">
      <formula>"H"</formula>
    </cfRule>
  </conditionalFormatting>
  <conditionalFormatting sqref="AD42 BK42">
    <cfRule type="expression" priority="39" aboveAverage="0" equalAverage="0" bottom="0" percent="0" rank="0" text="" dxfId="25">
      <formula>M42=1</formula>
    </cfRule>
    <cfRule type="cellIs" priority="40" operator="equal" aboveAverage="0" equalAverage="0" bottom="0" percent="0" rank="0" text="" dxfId="26">
      <formula>"V"</formula>
    </cfRule>
    <cfRule type="cellIs" priority="41" operator="equal" aboveAverage="0" equalAverage="0" bottom="0" percent="0" rank="0" text="" dxfId="27">
      <formula>"H"</formula>
    </cfRule>
  </conditionalFormatting>
  <conditionalFormatting sqref="AD44 BK44">
    <cfRule type="expression" priority="42" aboveAverage="0" equalAverage="0" bottom="0" percent="0" rank="0" text="" dxfId="28">
      <formula>M45=1</formula>
    </cfRule>
  </conditionalFormatting>
  <conditionalFormatting sqref="AD71 BJ47 BI51:BJ51 BI53 BI55:BJ55 BJ59 BI63:BJ63 BI65 BI67:BJ67 BJ71">
    <cfRule type="cellIs" priority="43" operator="equal" aboveAverage="0" equalAverage="0" bottom="0" percent="0" rank="0" text="" dxfId="29">
      <formula>1</formula>
    </cfRule>
    <cfRule type="cellIs" priority="44" operator="equal" aboveAverage="0" equalAverage="0" bottom="0" percent="0" rank="0" text="" dxfId="30">
      <formula>"V"</formula>
    </cfRule>
    <cfRule type="cellIs" priority="45" operator="equal" aboveAverage="0" equalAverage="0" bottom="0" percent="0" rank="0" text="" dxfId="31">
      <formula>"H"</formula>
    </cfRule>
  </conditionalFormatting>
  <conditionalFormatting sqref="BI37:BK37 BI40:BK40 BI43:BK43 BI45:BJ45 BI47 BK47 BI49:BK49 BK51 BJ53:BK53 BK55 BI57:BK57 BI59 BK59 BI61:BK61 BK63 BJ65:BK65 BK67 BI69:BK69 BI71 BK71">
    <cfRule type="cellIs" priority="46" operator="equal" aboveAverage="0" equalAverage="0" bottom="0" percent="0" rank="0" text="" dxfId="32">
      <formula>1</formula>
    </cfRule>
    <cfRule type="cellIs" priority="47" operator="equal" aboveAverage="0" equalAverage="0" bottom="0" percent="0" rank="0" text="" dxfId="33">
      <formula>"V"</formula>
    </cfRule>
    <cfRule type="cellIs" priority="48" operator="equal" aboveAverage="0" equalAverage="0" bottom="0" percent="0" rank="0" text="" dxfId="34">
      <formula>"H"</formula>
    </cfRule>
  </conditionalFormatting>
  <conditionalFormatting sqref="BI38:BK38 BI41:BK41 BI80:BK80 BI72:BK72 BI75:BK75 BI87:BK87">
    <cfRule type="cellIs" priority="49" operator="equal" aboveAverage="0" equalAverage="0" bottom="0" percent="0" rank="0" text="" dxfId="8">
      <formula>1</formula>
    </cfRule>
  </conditionalFormatting>
  <conditionalFormatting sqref="BI46:BK46 BI48:BK48 BI50:BK50 BI52:BK52 BI54:BK54 BI56:BK56 BI58:BK58 BI60:BK60 BI62:BK62 BI64:BK64 BI66:BK66 BI68:BK68 BI70:BK70">
    <cfRule type="expression" priority="50" aboveAverage="0" equalAverage="0" bottom="0" percent="0" rank="0" text="" dxfId="35">
      <formula>BG71=1</formula>
    </cfRule>
  </conditionalFormatting>
  <conditionalFormatting sqref="BI73:BK73 BI76:BK76 BI78:BK78 BI81:BK81 BI83:BK83 BI85:BK85">
    <cfRule type="expression" priority="51" aboveAverage="0" equalAverage="0" bottom="0" percent="0" rank="0" text="" dxfId="36">
      <formula>BG86=1</formula>
    </cfRule>
  </conditionalFormatting>
  <conditionalFormatting sqref="BI74:BK74 BI77:BK77 BI79:BK79 BI82:BK82 BI84:BK84 BI86:BK86">
    <cfRule type="cellIs" priority="52" operator="equal" aboveAverage="0" equalAverage="0" bottom="0" percent="0" rank="0" text="" dxfId="37">
      <formula>1</formula>
    </cfRule>
    <cfRule type="cellIs" priority="53" operator="equal" aboveAverage="0" equalAverage="0" bottom="0" percent="0" rank="0" text="" dxfId="38">
      <formula>"V"</formula>
    </cfRule>
    <cfRule type="cellIs" priority="54" operator="equal" aboveAverage="0" equalAverage="0" bottom="0" percent="0" rank="0" text="" dxfId="39">
      <formula>"H"</formula>
    </cfRule>
  </conditionalFormatting>
  <conditionalFormatting sqref="BI88:BK88 BI90:BK90 BI94:BK94 BI96:BK96 BI98:BK98 BI100:BK100 BI102:BK102 BI106:BK106 BI108:BK108 BI110:BK110 BI92:BK92 BI104:BK104 BI113:BK113 BI115:BK115">
    <cfRule type="expression" priority="55" aboveAverage="0" equalAverage="0" bottom="0" percent="0" rank="0" text="" dxfId="40">
      <formula>BG116=1</formula>
    </cfRule>
  </conditionalFormatting>
  <conditionalFormatting sqref="BK45">
    <cfRule type="cellIs" priority="56" operator="equal" aboveAverage="0" equalAverage="0" bottom="0" percent="0" rank="0" text="" dxfId="41">
      <formula>1</formula>
    </cfRule>
    <cfRule type="cellIs" priority="57" operator="equal" aboveAverage="0" equalAverage="0" bottom="0" percent="0" rank="0" text="" dxfId="42">
      <formula>"V"</formula>
    </cfRule>
    <cfRule type="cellIs" priority="58"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5.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21"/>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4" width="6.19"/>
    <col collapsed="false" customWidth="true" hidden="false" outlineLevel="0" max="48" min="48" style="882" width="8.54"/>
    <col collapsed="false" customWidth="true" hidden="false" outlineLevel="0" max="49" min="49" style="882" width="8.94"/>
    <col collapsed="false" customWidth="true" hidden="false" outlineLevel="0" max="50" min="50" style="88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1" min="61" style="177" width="6.48"/>
    <col collapsed="false" customWidth="true" hidden="false" outlineLevel="0" max="62" min="62" style="177" width="5.66"/>
    <col collapsed="false" customWidth="true" hidden="false" outlineLevel="0" max="63" min="63" style="177" width="20.28"/>
    <col collapsed="false" customWidth="true" hidden="false" outlineLevel="0" max="65" min="64" style="177" width="6.48"/>
    <col collapsed="false" customWidth="true" hidden="false" outlineLevel="0" max="66" min="66" style="177" width="5.66"/>
    <col collapsed="false" customWidth="true" hidden="false" outlineLevel="0" max="67" min="67" style="177" width="20.28"/>
    <col collapsed="false" customWidth="true" hidden="false" outlineLevel="0" max="68" min="68" style="177" width="6.69"/>
    <col collapsed="false" customWidth="true" hidden="false" outlineLevel="0" max="69" min="69" style="177" width="8.72"/>
    <col collapsed="false" customWidth="true" hidden="false" outlineLevel="0" max="70" min="70" style="177" width="8.4"/>
    <col collapsed="false" customWidth="true" hidden="false" outlineLevel="0" max="71" min="71" style="177" width="6.21"/>
    <col collapsed="false" customWidth="true" hidden="false" outlineLevel="0" max="72" min="72" style="177" width="7.75"/>
    <col collapsed="false" customWidth="true" hidden="false" outlineLevel="0" max="73" min="73" style="177" width="8.48"/>
    <col collapsed="false" customWidth="true" hidden="false" outlineLevel="0" max="74" min="74" style="177" width="11.23"/>
    <col collapsed="false" customWidth="true" hidden="false" outlineLevel="0" max="76" min="75" style="177" width="6.21"/>
    <col collapsed="false" customWidth="true" hidden="false" outlineLevel="0" max="77" min="77" style="177" width="10.68"/>
    <col collapsed="false" customWidth="true" hidden="false" outlineLevel="0" max="78" min="78" style="177" width="7.4"/>
    <col collapsed="false" customWidth="true" hidden="false" outlineLevel="0" max="79" min="79" style="177" width="6.15"/>
    <col collapsed="false" customWidth="true" hidden="false" outlineLevel="0" max="80" min="80" style="177" width="9.01"/>
    <col collapsed="false" customWidth="true" hidden="false" outlineLevel="0" max="81" min="81" style="177" width="8.58"/>
    <col collapsed="false" customWidth="true" hidden="false" outlineLevel="0" max="82" min="82" style="177" width="9.98"/>
    <col collapsed="false" customWidth="true" hidden="false" outlineLevel="0" max="83" min="83" style="177" width="8.67"/>
    <col collapsed="false" customWidth="true" hidden="false" outlineLevel="0" max="84" min="84" style="177" width="6.19"/>
    <col collapsed="false" customWidth="true" hidden="false" outlineLevel="0" max="85" min="85" style="177" width="8.54"/>
    <col collapsed="false" customWidth="true" hidden="false" outlineLevel="0" max="86" min="86" style="177" width="8.94"/>
    <col collapsed="false" customWidth="true" hidden="false" outlineLevel="0" max="87" min="87" style="177" width="7.95"/>
    <col collapsed="false" customWidth="true" hidden="false" outlineLevel="0" max="88" min="88" style="177" width="8.85"/>
    <col collapsed="false" customWidth="true" hidden="false" outlineLevel="0" max="89" min="89" style="177" width="10.14"/>
    <col collapsed="false" customWidth="true" hidden="false" outlineLevel="0" max="90" min="90" style="177" width="10.08"/>
    <col collapsed="false" customWidth="true" hidden="false" outlineLevel="0" max="91" min="91" style="177" width="9.06"/>
    <col collapsed="false" customWidth="true" hidden="false" outlineLevel="0" max="92" min="92" style="177" width="9.38"/>
    <col collapsed="false" customWidth="true" hidden="false" outlineLevel="0" max="93" min="93" style="177" width="7.42"/>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7.0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4"/>
      <c r="AV6" s="882"/>
      <c r="AW6" s="882"/>
      <c r="AX6" s="882"/>
      <c r="AY6" s="861"/>
      <c r="AZ6" s="861"/>
      <c r="BA6" s="861"/>
      <c r="BB6" s="861"/>
      <c r="BC6" s="861"/>
      <c r="BD6" s="171"/>
      <c r="BE6" s="171"/>
      <c r="BF6" s="171"/>
      <c r="BG6" s="171"/>
      <c r="BH6" s="171"/>
      <c r="BI6" s="177"/>
      <c r="BJ6" s="177"/>
      <c r="BK6" s="177"/>
      <c r="BL6" s="177"/>
      <c r="BM6" s="177"/>
      <c r="BN6" s="177"/>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4"/>
      <c r="AV7" s="882"/>
      <c r="AW7" s="882"/>
      <c r="AX7" s="882"/>
      <c r="AY7" s="861"/>
      <c r="AZ7" s="861"/>
      <c r="BA7" s="861"/>
      <c r="BB7" s="861"/>
      <c r="BC7" s="861"/>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4"/>
      <c r="AV9" s="882"/>
      <c r="AW9" s="882"/>
      <c r="AX9" s="882"/>
      <c r="AY9" s="861"/>
      <c r="AZ9" s="861"/>
      <c r="BA9" s="861"/>
      <c r="BB9" s="861"/>
      <c r="BC9" s="861"/>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4"/>
      <c r="AV10" s="882"/>
      <c r="AW10" s="882"/>
      <c r="AX10" s="882"/>
      <c r="AY10" s="861"/>
      <c r="AZ10" s="861"/>
      <c r="BA10" s="861"/>
      <c r="BB10" s="861"/>
      <c r="BC10" s="861"/>
      <c r="BI10" s="177"/>
      <c r="BJ10" s="177"/>
      <c r="BK10" s="177"/>
      <c r="BL10" s="177"/>
      <c r="BM10" s="177"/>
      <c r="BN10" s="177"/>
      <c r="BO10" s="177"/>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c r="CL10" s="177"/>
      <c r="CM10" s="177"/>
      <c r="CN10" s="177"/>
      <c r="CO10" s="177"/>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4"/>
      <c r="AV11" s="882"/>
      <c r="AW11" s="882"/>
      <c r="AX11" s="882"/>
      <c r="AY11" s="861"/>
      <c r="AZ11" s="861"/>
      <c r="BA11" s="861"/>
      <c r="BB11" s="861"/>
      <c r="BC11" s="861"/>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4"/>
      <c r="AV12" s="882"/>
      <c r="AW12" s="882"/>
      <c r="AX12" s="882"/>
      <c r="AY12" s="861"/>
      <c r="AZ12" s="861"/>
      <c r="BA12" s="861"/>
      <c r="BB12" s="861"/>
      <c r="BC12" s="861"/>
      <c r="BI12" s="177"/>
      <c r="BJ12" s="177"/>
      <c r="BK12" s="177"/>
      <c r="BL12" s="177"/>
      <c r="BM12" s="177"/>
      <c r="BN12" s="177"/>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4"/>
      <c r="AV13" s="882"/>
      <c r="AW13" s="882"/>
      <c r="AX13" s="882"/>
      <c r="AY13" s="861"/>
      <c r="AZ13" s="861"/>
      <c r="BA13" s="861"/>
      <c r="BB13" s="861"/>
      <c r="BC13" s="861"/>
      <c r="BI13" s="177"/>
      <c r="BJ13" s="177"/>
      <c r="BK13" s="177"/>
      <c r="BL13" s="177"/>
      <c r="BM13" s="177"/>
      <c r="BN13" s="177"/>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4"/>
      <c r="AV14" s="882"/>
      <c r="AW14" s="882"/>
      <c r="AX14" s="882"/>
      <c r="AY14" s="867"/>
      <c r="AZ14" s="867"/>
      <c r="BA14" s="867"/>
      <c r="BB14" s="867"/>
      <c r="BC14" s="867"/>
      <c r="BI14" s="177"/>
      <c r="BJ14" s="177"/>
      <c r="BK14" s="177"/>
      <c r="BL14" s="177"/>
      <c r="BM14" s="177"/>
      <c r="BN14" s="177"/>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4"/>
      <c r="AV15" s="882"/>
      <c r="AW15" s="882"/>
      <c r="AX15" s="882"/>
      <c r="AY15" s="861"/>
      <c r="AZ15" s="861"/>
      <c r="BA15" s="861"/>
      <c r="BB15" s="861"/>
      <c r="BC15" s="861"/>
      <c r="BI15" s="177"/>
      <c r="BJ15" s="177"/>
      <c r="BK15" s="177"/>
      <c r="BL15" s="177"/>
      <c r="BM15" s="177"/>
      <c r="BN15" s="177"/>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Calendar!$A$140</f>
        <v>24</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897" t="str">
        <f aca="false">Calendar!$A$141</f>
        <v>November</v>
      </c>
      <c r="N22" s="459" t="n">
        <f aca="false">Calendar!$B$141</f>
        <v>0</v>
      </c>
      <c r="O22" s="459" t="n">
        <f aca="false">Calendar!$C$141</f>
        <v>0</v>
      </c>
      <c r="P22" s="459" t="n">
        <f aca="false">Calendar!$D$141</f>
        <v>0</v>
      </c>
      <c r="Q22" s="459" t="n">
        <f aca="false">Calendar!$E$141</f>
        <v>0</v>
      </c>
      <c r="R22" s="459" t="n">
        <f aca="false">Calendar!$F$141</f>
        <v>0</v>
      </c>
      <c r="S22" s="459" t="n">
        <f aca="false">Calendar!$G$141</f>
        <v>0</v>
      </c>
      <c r="T22" s="35" t="n">
        <f aca="false">Calendar!$H$141</f>
        <v>2019</v>
      </c>
      <c r="U22" s="459" t="n">
        <f aca="false">Calendar!$I$141</f>
        <v>0</v>
      </c>
      <c r="V22" s="459" t="n">
        <f aca="false">Calendar!$J$141</f>
        <v>0</v>
      </c>
      <c r="W22" s="459" t="n">
        <f aca="false">Calendar!$K$141</f>
        <v>0</v>
      </c>
      <c r="X22" s="459" t="n">
        <f aca="false">Calendar!$L$141</f>
        <v>0</v>
      </c>
      <c r="Y22" s="459" t="n">
        <f aca="false">Calendar!$M$141</f>
        <v>0</v>
      </c>
      <c r="Z22" s="459" t="n">
        <f aca="false">Calendar!$N$141</f>
        <v>0</v>
      </c>
      <c r="AA22" s="459" t="n">
        <f aca="false">Calendar!$O$141</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Calendar!$A$142</f>
        <v>17</v>
      </c>
      <c r="N23" s="37" t="n">
        <f aca="false">Calendar!$B$142</f>
        <v>18</v>
      </c>
      <c r="O23" s="37" t="n">
        <f aca="false">Calendar!$C$142</f>
        <v>19</v>
      </c>
      <c r="P23" s="37" t="n">
        <f aca="false">Calendar!$D$142</f>
        <v>20</v>
      </c>
      <c r="Q23" s="37" t="n">
        <f aca="false">Calendar!$E$142</f>
        <v>21</v>
      </c>
      <c r="R23" s="37" t="n">
        <f aca="false">Calendar!$F$142</f>
        <v>22</v>
      </c>
      <c r="S23" s="37" t="n">
        <f aca="false">Calendar!$G$142</f>
        <v>23</v>
      </c>
      <c r="T23" s="49"/>
      <c r="U23" s="37" t="n">
        <f aca="false">Calendar!$I$142</f>
        <v>24</v>
      </c>
      <c r="V23" s="37" t="n">
        <f aca="false">Calendar!$J$142</f>
        <v>25</v>
      </c>
      <c r="W23" s="37" t="n">
        <f aca="false">Calendar!$K$142</f>
        <v>26</v>
      </c>
      <c r="X23" s="37" t="n">
        <f aca="false">Calendar!$L$142</f>
        <v>27</v>
      </c>
      <c r="Y23" s="37" t="n">
        <f aca="false">Calendar!$M$142</f>
        <v>28</v>
      </c>
      <c r="Z23" s="37" t="n">
        <f aca="false">Calendar!$N$142</f>
        <v>29</v>
      </c>
      <c r="AA23" s="37" t="n">
        <f aca="false">Calendar!$O$142</f>
        <v>30</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332"/>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Y32" s="882"/>
      <c r="AZ32" s="882"/>
      <c r="BA32" s="882"/>
      <c r="BB32" s="882"/>
      <c r="BC32" s="882"/>
      <c r="BD32" s="177"/>
      <c r="BE32" s="177"/>
      <c r="BF32" s="177"/>
      <c r="BG32" s="177"/>
      <c r="BH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82"/>
      <c r="AZ33" s="882"/>
      <c r="BA33" s="882"/>
      <c r="BB33" s="882"/>
      <c r="BC33" s="882"/>
      <c r="BD33" s="177"/>
      <c r="BE33" s="177"/>
      <c r="BF33" s="177"/>
      <c r="BG33" s="177"/>
      <c r="BH33" s="177"/>
      <c r="DN33" s="337"/>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Y34" s="882"/>
      <c r="AZ34" s="882"/>
      <c r="BA34" s="882"/>
      <c r="BB34" s="882"/>
      <c r="BC34" s="882"/>
      <c r="BD34" s="177"/>
      <c r="BE34" s="177"/>
      <c r="BF34" s="177"/>
      <c r="BG34" s="177"/>
      <c r="BH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82"/>
      <c r="AZ35" s="882"/>
      <c r="BA35" s="882"/>
      <c r="BB35" s="882"/>
      <c r="BC35" s="882"/>
      <c r="BD35" s="177"/>
      <c r="BE35" s="177"/>
      <c r="BF35" s="177"/>
      <c r="BG35" s="177"/>
      <c r="BH35" s="177"/>
      <c r="DN35" s="345"/>
      <c r="EE35" s="163"/>
    </row>
    <row r="36" customFormat="false" ht="10.1" hidden="false" customHeight="true" outlineLevel="0" collapsed="false">
      <c r="A36" s="312"/>
      <c r="B36" s="308"/>
      <c r="C36" s="308"/>
      <c r="D36" s="269"/>
      <c r="E36" s="272"/>
      <c r="F36" s="331"/>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Y36" s="882"/>
      <c r="AZ36" s="882"/>
      <c r="BA36" s="882"/>
      <c r="BB36" s="882"/>
      <c r="BC36" s="882"/>
      <c r="BD36" s="177"/>
      <c r="BE36" s="177"/>
      <c r="BF36" s="177"/>
      <c r="BG36" s="177"/>
      <c r="BH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177"/>
      <c r="CD37" s="177"/>
      <c r="CE37" s="177"/>
      <c r="CF37" s="177"/>
      <c r="CG37" s="177"/>
      <c r="CH37" s="177"/>
      <c r="CI37" s="177"/>
      <c r="CJ37" s="177"/>
      <c r="CK37" s="177"/>
      <c r="CL37" s="177"/>
      <c r="CM37" s="177"/>
      <c r="CN37" s="177"/>
      <c r="CO37" s="177"/>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331"/>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82"/>
      <c r="AZ39" s="882"/>
      <c r="BA39" s="882"/>
      <c r="BB39" s="882"/>
      <c r="BC39" s="882"/>
      <c r="BD39" s="177"/>
      <c r="BE39" s="177"/>
      <c r="BF39" s="177"/>
      <c r="BG39" s="177"/>
      <c r="BH39" s="177"/>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177"/>
      <c r="CD40" s="177"/>
      <c r="CE40" s="177"/>
      <c r="CF40" s="177"/>
      <c r="CG40" s="177"/>
      <c r="CH40" s="177"/>
      <c r="CI40" s="177"/>
      <c r="CJ40" s="177"/>
      <c r="CK40" s="177"/>
      <c r="CL40" s="177"/>
      <c r="CM40" s="177"/>
      <c r="CN40" s="177"/>
      <c r="CO40" s="177"/>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177"/>
      <c r="CD41" s="177"/>
      <c r="CE41" s="177"/>
      <c r="CF41" s="177"/>
      <c r="CG41" s="177"/>
      <c r="CH41" s="177"/>
      <c r="CI41" s="177"/>
      <c r="CJ41" s="177"/>
      <c r="CK41" s="177"/>
      <c r="CL41" s="177"/>
      <c r="CM41" s="177"/>
      <c r="CN41" s="177"/>
      <c r="CO41" s="177"/>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331"/>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Y42" s="882"/>
      <c r="AZ42" s="882"/>
      <c r="BA42" s="882"/>
      <c r="BB42" s="882"/>
      <c r="BC42" s="882"/>
      <c r="BD42" s="177"/>
      <c r="BE42" s="177"/>
      <c r="BF42" s="177"/>
      <c r="BG42" s="177"/>
      <c r="BH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177"/>
      <c r="CD43" s="177"/>
      <c r="CE43" s="177"/>
      <c r="CF43" s="177"/>
      <c r="CG43" s="177"/>
      <c r="CH43" s="177"/>
      <c r="CI43" s="177"/>
      <c r="CJ43" s="177"/>
      <c r="CK43" s="177"/>
      <c r="CL43" s="177"/>
      <c r="CM43" s="177"/>
      <c r="CN43" s="177"/>
      <c r="CO43" s="177"/>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331"/>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Y44" s="882"/>
      <c r="AZ44" s="882"/>
      <c r="BA44" s="882"/>
      <c r="BB44" s="882"/>
      <c r="BC44" s="882"/>
      <c r="BD44" s="177"/>
      <c r="BE44" s="177"/>
      <c r="BF44" s="177"/>
      <c r="BG44" s="177"/>
      <c r="BH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82"/>
      <c r="AZ45" s="882"/>
      <c r="BA45" s="882"/>
      <c r="BB45" s="882"/>
      <c r="BC45" s="882"/>
      <c r="BD45" s="177"/>
      <c r="BE45" s="177"/>
      <c r="BF45" s="177"/>
      <c r="BG45" s="177"/>
      <c r="BH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Y46" s="882"/>
      <c r="AZ46" s="882"/>
      <c r="BA46" s="882"/>
      <c r="BB46" s="882"/>
      <c r="BC46" s="882"/>
      <c r="BD46" s="177"/>
      <c r="BE46" s="177"/>
      <c r="BF46" s="177"/>
      <c r="BG46" s="177"/>
      <c r="BH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82"/>
      <c r="AZ47" s="882"/>
      <c r="BA47" s="882"/>
      <c r="BB47" s="882"/>
      <c r="BC47" s="882"/>
      <c r="BD47" s="177"/>
      <c r="BE47" s="177"/>
      <c r="BF47" s="177"/>
      <c r="BG47" s="177"/>
      <c r="BH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Y48" s="882"/>
      <c r="AZ48" s="882"/>
      <c r="BA48" s="882"/>
      <c r="BB48" s="882"/>
      <c r="BC48" s="882"/>
      <c r="BD48" s="177"/>
      <c r="BE48" s="177"/>
      <c r="BF48" s="177"/>
      <c r="BG48" s="177"/>
      <c r="BH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82"/>
      <c r="AZ49" s="882"/>
      <c r="BA49" s="882"/>
      <c r="BB49" s="882"/>
      <c r="BC49" s="882"/>
      <c r="BD49" s="177"/>
      <c r="BE49" s="177"/>
      <c r="BF49" s="177"/>
      <c r="BG49" s="177"/>
      <c r="BH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Y50" s="882"/>
      <c r="AZ50" s="882"/>
      <c r="BA50" s="882"/>
      <c r="BB50" s="882"/>
      <c r="BC50" s="882"/>
      <c r="BD50" s="177"/>
      <c r="BE50" s="177"/>
      <c r="BF50" s="177"/>
      <c r="BG50" s="177"/>
      <c r="BH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82"/>
      <c r="AZ51" s="882"/>
      <c r="BA51" s="882"/>
      <c r="BB51" s="882"/>
      <c r="BC51" s="882"/>
      <c r="BD51" s="177"/>
      <c r="BE51" s="177"/>
      <c r="BF51" s="177"/>
      <c r="BG51" s="177"/>
      <c r="BH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Y52" s="882"/>
      <c r="AZ52" s="882"/>
      <c r="BA52" s="882"/>
      <c r="BB52" s="882"/>
      <c r="BC52" s="882"/>
      <c r="BD52" s="177"/>
      <c r="BE52" s="177"/>
      <c r="BF52" s="177"/>
      <c r="BG52" s="177"/>
      <c r="BH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82"/>
      <c r="AZ53" s="882"/>
      <c r="BA53" s="882"/>
      <c r="BB53" s="882"/>
      <c r="BC53" s="882"/>
      <c r="BD53" s="177"/>
      <c r="BE53" s="177"/>
      <c r="BF53" s="177"/>
      <c r="BG53" s="177"/>
      <c r="BH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Y54" s="882"/>
      <c r="AZ54" s="882"/>
      <c r="BA54" s="882"/>
      <c r="BB54" s="882"/>
      <c r="BC54" s="882"/>
      <c r="BD54" s="177"/>
      <c r="BE54" s="177"/>
      <c r="BF54" s="177"/>
      <c r="BG54" s="177"/>
      <c r="BH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82"/>
      <c r="AZ55" s="882"/>
      <c r="BA55" s="882"/>
      <c r="BB55" s="882"/>
      <c r="BC55" s="882"/>
      <c r="BD55" s="177"/>
      <c r="BE55" s="177"/>
      <c r="BF55" s="177"/>
      <c r="BG55" s="177"/>
      <c r="BH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Y56" s="882"/>
      <c r="AZ56" s="882"/>
      <c r="BA56" s="882"/>
      <c r="BB56" s="882"/>
      <c r="BC56" s="882"/>
      <c r="BD56" s="177"/>
      <c r="BE56" s="177"/>
      <c r="BF56" s="177"/>
      <c r="BG56" s="177"/>
      <c r="BH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82"/>
      <c r="AZ57" s="882"/>
      <c r="BA57" s="882"/>
      <c r="BB57" s="882"/>
      <c r="BC57" s="882"/>
      <c r="BD57" s="177"/>
      <c r="BE57" s="177"/>
      <c r="BF57" s="177"/>
      <c r="BG57" s="177"/>
      <c r="BH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Y58" s="882"/>
      <c r="AZ58" s="882"/>
      <c r="BA58" s="882"/>
      <c r="BB58" s="882"/>
      <c r="BC58" s="882"/>
      <c r="BD58" s="177"/>
      <c r="BE58" s="177"/>
      <c r="BF58" s="177"/>
      <c r="BG58" s="177"/>
      <c r="BH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82"/>
      <c r="AZ59" s="882"/>
      <c r="BA59" s="882"/>
      <c r="BB59" s="882"/>
      <c r="BC59" s="882"/>
      <c r="BD59" s="177"/>
      <c r="BE59" s="177"/>
      <c r="BF59" s="177"/>
      <c r="BG59" s="177"/>
      <c r="BH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Y60" s="882"/>
      <c r="AZ60" s="882"/>
      <c r="BA60" s="882"/>
      <c r="BB60" s="882"/>
      <c r="BC60" s="882"/>
      <c r="BD60" s="177"/>
      <c r="BE60" s="177"/>
      <c r="BF60" s="177"/>
      <c r="BG60" s="177"/>
      <c r="BH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82"/>
      <c r="AZ61" s="882"/>
      <c r="BA61" s="882"/>
      <c r="BB61" s="882"/>
      <c r="BC61" s="882"/>
      <c r="BD61" s="177"/>
      <c r="BE61" s="177"/>
      <c r="BF61" s="177"/>
      <c r="BG61" s="177"/>
      <c r="BH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82"/>
      <c r="AZ62" s="882"/>
      <c r="BA62" s="882"/>
      <c r="BB62" s="882"/>
      <c r="BC62" s="882"/>
      <c r="BD62" s="177"/>
      <c r="BE62" s="177"/>
      <c r="BF62" s="177"/>
      <c r="BG62" s="177"/>
      <c r="BH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82"/>
      <c r="AZ63" s="882"/>
      <c r="BA63" s="882"/>
      <c r="BB63" s="882"/>
      <c r="BC63" s="882"/>
      <c r="BD63" s="177"/>
      <c r="BE63" s="177"/>
      <c r="BF63" s="177"/>
      <c r="BG63" s="177"/>
      <c r="BH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82"/>
      <c r="AZ64" s="882"/>
      <c r="BA64" s="882"/>
      <c r="BB64" s="882"/>
      <c r="BC64" s="882"/>
      <c r="BD64" s="177"/>
      <c r="BE64" s="177"/>
      <c r="BF64" s="177"/>
      <c r="BG64" s="177"/>
      <c r="BH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5"/>
      <c r="U65" s="475"/>
      <c r="V65" s="475"/>
      <c r="W65" s="475"/>
      <c r="X65" s="475"/>
      <c r="Y65" s="475"/>
      <c r="Z65" s="475"/>
      <c r="AA65" s="475"/>
      <c r="AC65" s="437"/>
      <c r="AD65" s="437"/>
      <c r="AY65" s="882"/>
      <c r="AZ65" s="882"/>
      <c r="BA65" s="882"/>
      <c r="BB65" s="882"/>
      <c r="BC65" s="882"/>
      <c r="BD65" s="177"/>
      <c r="BE65" s="177"/>
      <c r="BF65" s="177"/>
      <c r="BG65" s="177"/>
      <c r="BH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82"/>
      <c r="AZ66" s="882"/>
      <c r="BA66" s="882"/>
      <c r="BB66" s="882"/>
      <c r="BC66" s="882"/>
      <c r="BD66" s="177"/>
      <c r="BE66" s="177"/>
      <c r="BF66" s="177"/>
      <c r="BG66" s="177"/>
      <c r="BH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82"/>
      <c r="AZ67" s="882"/>
      <c r="BA67" s="882"/>
      <c r="BB67" s="882"/>
      <c r="BC67" s="882"/>
      <c r="BD67" s="177"/>
      <c r="BE67" s="177"/>
      <c r="BF67" s="177"/>
      <c r="BG67" s="177"/>
      <c r="BH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82"/>
      <c r="AZ68" s="882"/>
      <c r="BA68" s="882"/>
      <c r="BB68" s="882"/>
      <c r="BC68" s="882"/>
      <c r="BD68" s="177"/>
      <c r="BE68" s="177"/>
      <c r="BF68" s="177"/>
      <c r="BG68" s="177"/>
      <c r="BH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82"/>
      <c r="AZ69" s="882"/>
      <c r="BA69" s="882"/>
      <c r="BB69" s="882"/>
      <c r="BC69" s="882"/>
      <c r="BD69" s="177"/>
      <c r="BE69" s="177"/>
      <c r="BF69" s="177"/>
      <c r="BG69" s="177"/>
      <c r="BH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Y70" s="882"/>
      <c r="AZ70" s="882"/>
      <c r="BA70" s="882"/>
      <c r="BB70" s="882"/>
      <c r="BC70" s="882"/>
      <c r="BD70" s="177"/>
      <c r="BE70" s="177"/>
      <c r="BF70" s="177"/>
      <c r="BG70" s="177"/>
      <c r="BH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Y71" s="882"/>
      <c r="AZ71" s="882"/>
      <c r="BA71" s="882"/>
      <c r="BB71" s="882"/>
      <c r="BC71" s="882"/>
      <c r="BD71" s="177"/>
      <c r="BE71" s="177"/>
      <c r="BF71" s="177"/>
      <c r="BG71" s="177"/>
      <c r="BH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82"/>
      <c r="AZ72" s="882"/>
      <c r="BA72" s="882"/>
      <c r="BB72" s="882"/>
      <c r="BC72" s="882"/>
      <c r="BD72" s="177"/>
      <c r="BE72" s="177"/>
      <c r="BF72" s="177"/>
      <c r="BG72" s="177"/>
      <c r="BH72" s="177"/>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82"/>
      <c r="AZ73" s="882"/>
      <c r="BA73" s="882"/>
      <c r="BB73" s="882"/>
      <c r="BC73" s="882"/>
      <c r="BD73" s="177"/>
      <c r="BE73" s="177"/>
      <c r="BF73" s="177"/>
      <c r="BG73" s="177"/>
      <c r="BH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82"/>
      <c r="AZ74" s="882"/>
      <c r="BA74" s="882"/>
      <c r="BB74" s="882"/>
      <c r="BC74" s="882"/>
      <c r="BD74" s="177"/>
      <c r="BE74" s="177"/>
      <c r="BF74" s="177"/>
      <c r="BG74" s="177"/>
      <c r="BH74" s="177"/>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82"/>
      <c r="AZ75" s="882"/>
      <c r="BA75" s="882"/>
      <c r="BB75" s="882"/>
      <c r="BC75" s="882"/>
      <c r="BD75" s="177"/>
      <c r="BE75" s="177"/>
      <c r="BF75" s="177"/>
      <c r="BG75" s="177"/>
      <c r="BH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82"/>
      <c r="AZ76" s="882"/>
      <c r="BA76" s="882"/>
      <c r="BB76" s="882"/>
      <c r="BC76" s="882"/>
      <c r="BD76" s="177"/>
      <c r="BE76" s="177"/>
      <c r="BF76" s="177"/>
      <c r="BG76" s="177"/>
      <c r="BH76" s="177"/>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5"/>
      <c r="U77" s="475"/>
      <c r="V77" s="475"/>
      <c r="W77" s="475"/>
      <c r="X77" s="475"/>
      <c r="Y77" s="475"/>
      <c r="Z77" s="475"/>
      <c r="AA77" s="475"/>
      <c r="AB77" s="471"/>
      <c r="AC77" s="437"/>
      <c r="AD77" s="437"/>
      <c r="AY77" s="882"/>
      <c r="AZ77" s="882"/>
      <c r="BA77" s="882"/>
      <c r="BB77" s="882"/>
      <c r="BC77" s="882"/>
      <c r="BD77" s="177"/>
      <c r="BE77" s="177"/>
      <c r="BF77" s="177"/>
      <c r="BG77" s="177"/>
      <c r="BH77" s="177"/>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Y78" s="882"/>
      <c r="AZ78" s="882"/>
      <c r="BA78" s="882"/>
      <c r="BB78" s="882"/>
      <c r="BC78" s="882"/>
      <c r="BD78" s="177"/>
      <c r="BE78" s="177"/>
      <c r="BF78" s="177"/>
      <c r="BG78" s="177"/>
      <c r="BH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82"/>
      <c r="AZ79" s="882"/>
      <c r="BA79" s="882"/>
      <c r="BB79" s="882"/>
      <c r="BC79" s="882"/>
      <c r="BD79" s="177"/>
      <c r="BE79" s="177"/>
      <c r="BF79" s="177"/>
      <c r="BG79" s="177"/>
      <c r="BH79" s="177"/>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871"/>
      <c r="O80" s="462"/>
      <c r="P80" s="871"/>
      <c r="Q80" s="462"/>
      <c r="R80" s="871"/>
      <c r="S80" s="462"/>
      <c r="T80" s="463"/>
      <c r="U80" s="462"/>
      <c r="V80" s="871"/>
      <c r="W80" s="462"/>
      <c r="X80" s="871"/>
      <c r="Y80" s="462"/>
      <c r="Z80" s="871"/>
      <c r="AA80" s="462"/>
      <c r="AB80" s="471"/>
      <c r="AC80" s="437"/>
      <c r="AD80" s="437"/>
      <c r="AE80" s="437"/>
      <c r="AF80" s="437"/>
      <c r="AG80" s="437"/>
      <c r="AH80" s="437"/>
      <c r="AI80" s="437"/>
      <c r="AJ80" s="437"/>
      <c r="AK80" s="430"/>
      <c r="AL80" s="437"/>
      <c r="AM80" s="430"/>
      <c r="AN80" s="437"/>
      <c r="AY80" s="882"/>
      <c r="AZ80" s="882"/>
      <c r="BA80" s="882"/>
      <c r="BB80" s="882"/>
      <c r="BC80" s="882"/>
      <c r="BD80" s="177"/>
      <c r="BE80" s="177"/>
      <c r="BF80" s="177"/>
      <c r="BG80" s="177"/>
      <c r="BH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82"/>
      <c r="AZ81" s="882"/>
      <c r="BA81" s="882"/>
      <c r="BB81" s="882"/>
      <c r="BC81" s="882"/>
      <c r="BD81" s="177"/>
      <c r="BE81" s="177"/>
      <c r="BF81" s="177"/>
      <c r="BG81" s="177"/>
      <c r="BH81" s="177"/>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Y82" s="882"/>
      <c r="AZ82" s="882"/>
      <c r="BA82" s="882"/>
      <c r="BB82" s="882"/>
      <c r="BC82" s="882"/>
      <c r="BD82" s="177"/>
      <c r="BE82" s="177"/>
      <c r="BF82" s="177"/>
      <c r="BG82" s="177"/>
      <c r="BH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82"/>
      <c r="AZ83" s="882"/>
      <c r="BA83" s="882"/>
      <c r="BB83" s="882"/>
      <c r="BC83" s="882"/>
      <c r="BD83" s="177"/>
      <c r="BE83" s="177"/>
      <c r="BF83" s="177"/>
      <c r="BG83" s="177"/>
      <c r="BH83" s="177"/>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871"/>
      <c r="O84" s="462"/>
      <c r="P84" s="871"/>
      <c r="Q84" s="462"/>
      <c r="R84" s="871"/>
      <c r="S84" s="462"/>
      <c r="T84" s="509"/>
      <c r="U84" s="462"/>
      <c r="V84" s="871"/>
      <c r="W84" s="462"/>
      <c r="X84" s="871"/>
      <c r="Y84" s="462"/>
      <c r="Z84" s="871"/>
      <c r="AA84" s="462"/>
      <c r="AB84" s="471"/>
      <c r="AC84" s="437"/>
      <c r="AD84" s="437"/>
      <c r="AE84" s="437"/>
      <c r="AF84" s="437"/>
      <c r="AG84" s="437"/>
      <c r="AH84" s="437"/>
      <c r="AI84" s="437"/>
      <c r="AJ84" s="437"/>
      <c r="AK84" s="430"/>
      <c r="AL84" s="437"/>
      <c r="AM84" s="430"/>
      <c r="AN84" s="437"/>
      <c r="AY84" s="882"/>
      <c r="AZ84" s="882"/>
      <c r="BA84" s="882"/>
      <c r="BB84" s="882"/>
      <c r="BC84" s="882"/>
      <c r="BD84" s="177"/>
      <c r="BE84" s="177"/>
      <c r="BF84" s="177"/>
      <c r="BG84" s="177"/>
      <c r="BH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82"/>
      <c r="AZ85" s="882"/>
      <c r="BA85" s="882"/>
      <c r="BB85" s="882"/>
      <c r="BC85" s="882"/>
      <c r="BD85" s="177"/>
      <c r="BE85" s="177"/>
      <c r="BF85" s="177"/>
      <c r="BG85" s="177"/>
      <c r="BH85" s="177"/>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871"/>
      <c r="O86" s="462"/>
      <c r="P86" s="462"/>
      <c r="Q86" s="462"/>
      <c r="R86" s="871"/>
      <c r="S86" s="462"/>
      <c r="T86" s="509"/>
      <c r="U86" s="462"/>
      <c r="V86" s="871"/>
      <c r="W86" s="462"/>
      <c r="X86" s="871"/>
      <c r="Y86" s="462"/>
      <c r="Z86" s="871"/>
      <c r="AA86" s="462"/>
      <c r="AB86" s="471"/>
      <c r="AC86" s="437"/>
      <c r="AD86" s="437"/>
      <c r="AE86" s="437"/>
      <c r="AF86" s="437"/>
      <c r="AG86" s="437"/>
      <c r="AH86" s="437"/>
      <c r="AI86" s="437"/>
      <c r="AJ86" s="437"/>
      <c r="AK86" s="430"/>
      <c r="AL86" s="437"/>
      <c r="AM86" s="430"/>
      <c r="AN86" s="437"/>
      <c r="AY86" s="882"/>
      <c r="AZ86" s="882"/>
      <c r="BA86" s="882"/>
      <c r="BB86" s="882"/>
      <c r="BC86" s="882"/>
      <c r="BD86" s="177"/>
      <c r="BE86" s="177"/>
      <c r="BF86" s="177"/>
      <c r="BG86" s="177"/>
      <c r="BH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82"/>
      <c r="AZ87" s="882"/>
      <c r="BA87" s="882"/>
      <c r="BB87" s="882"/>
      <c r="BC87" s="882"/>
      <c r="BD87" s="177"/>
      <c r="BE87" s="177"/>
      <c r="BF87" s="177"/>
      <c r="BG87" s="177"/>
      <c r="BH87" s="177"/>
      <c r="DN87" s="162"/>
    </row>
    <row r="88" customFormat="false" ht="10.1" hidden="false" customHeight="true" outlineLevel="0" collapsed="false">
      <c r="A88" s="312"/>
      <c r="B88" s="308"/>
      <c r="C88" s="308"/>
      <c r="D88" s="269"/>
      <c r="E88" s="272"/>
      <c r="F88" s="310"/>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Y88" s="882"/>
      <c r="AZ88" s="882"/>
      <c r="BA88" s="882"/>
      <c r="BB88" s="882"/>
      <c r="BC88" s="882"/>
      <c r="BD88" s="177"/>
      <c r="BE88" s="177"/>
      <c r="BF88" s="177"/>
      <c r="BG88" s="177"/>
      <c r="BH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82"/>
      <c r="AZ89" s="882"/>
      <c r="BA89" s="882"/>
      <c r="BB89" s="882"/>
      <c r="BC89" s="882"/>
      <c r="BD89" s="177"/>
      <c r="BE89" s="177"/>
      <c r="BF89" s="177"/>
      <c r="BG89" s="177"/>
      <c r="BH89" s="177"/>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Y90" s="882"/>
      <c r="AZ90" s="882"/>
      <c r="BA90" s="882"/>
      <c r="BB90" s="882"/>
      <c r="BC90" s="882"/>
      <c r="BD90" s="177"/>
      <c r="BE90" s="177"/>
      <c r="BF90" s="177"/>
      <c r="BG90" s="177"/>
      <c r="BH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82"/>
      <c r="AZ91" s="882"/>
      <c r="BA91" s="882"/>
      <c r="BB91" s="882"/>
      <c r="BC91" s="882"/>
      <c r="BD91" s="177"/>
      <c r="BE91" s="177"/>
      <c r="BF91" s="177"/>
      <c r="BG91" s="177"/>
      <c r="BH91" s="177"/>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Y92" s="882"/>
      <c r="AZ92" s="882"/>
      <c r="BA92" s="882"/>
      <c r="BB92" s="882"/>
      <c r="BC92" s="882"/>
      <c r="BD92" s="177"/>
      <c r="BE92" s="177"/>
      <c r="BF92" s="177"/>
      <c r="BG92" s="177"/>
      <c r="BH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82"/>
      <c r="AZ93" s="882"/>
      <c r="BA93" s="882"/>
      <c r="BB93" s="882"/>
      <c r="BC93" s="882"/>
      <c r="BD93" s="177"/>
      <c r="BE93" s="177"/>
      <c r="BF93" s="177"/>
      <c r="BG93" s="177"/>
      <c r="BH93" s="177"/>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Y94" s="882"/>
      <c r="AZ94" s="882"/>
      <c r="BA94" s="882"/>
      <c r="BB94" s="882"/>
      <c r="BC94" s="882"/>
      <c r="BD94" s="177"/>
      <c r="BE94" s="177"/>
      <c r="BF94" s="177"/>
      <c r="BG94" s="177"/>
      <c r="BH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82"/>
      <c r="AZ95" s="882"/>
      <c r="BA95" s="882"/>
      <c r="BB95" s="882"/>
      <c r="BC95" s="882"/>
      <c r="BD95" s="177"/>
      <c r="BE95" s="177"/>
      <c r="BF95" s="177"/>
      <c r="BG95" s="177"/>
      <c r="BH95" s="177"/>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Y96" s="882"/>
      <c r="AZ96" s="882"/>
      <c r="BA96" s="882"/>
      <c r="BB96" s="882"/>
      <c r="BC96" s="882"/>
      <c r="BD96" s="177"/>
      <c r="BE96" s="177"/>
      <c r="BF96" s="177"/>
      <c r="BG96" s="177"/>
      <c r="BH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82"/>
      <c r="AZ97" s="882"/>
      <c r="BA97" s="882"/>
      <c r="BB97" s="882"/>
      <c r="BC97" s="882"/>
      <c r="BD97" s="177"/>
      <c r="BE97" s="177"/>
      <c r="BF97" s="177"/>
      <c r="BG97" s="177"/>
      <c r="BH97" s="177"/>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Y98" s="882"/>
      <c r="AZ98" s="882"/>
      <c r="BA98" s="882"/>
      <c r="BB98" s="882"/>
      <c r="BC98" s="882"/>
      <c r="BD98" s="177"/>
      <c r="BE98" s="177"/>
      <c r="BF98" s="177"/>
      <c r="BG98" s="177"/>
      <c r="BH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82"/>
      <c r="AZ99" s="882"/>
      <c r="BA99" s="882"/>
      <c r="BB99" s="882"/>
      <c r="BC99" s="882"/>
      <c r="BD99" s="177"/>
      <c r="BE99" s="177"/>
      <c r="BF99" s="177"/>
      <c r="BG99" s="177"/>
      <c r="BH99" s="177"/>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Y100" s="882"/>
      <c r="AZ100" s="882"/>
      <c r="BA100" s="882"/>
      <c r="BB100" s="882"/>
      <c r="BC100" s="882"/>
      <c r="BD100" s="177"/>
      <c r="BE100" s="177"/>
      <c r="BF100" s="177"/>
      <c r="BG100" s="177"/>
      <c r="BH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82"/>
      <c r="AZ101" s="882"/>
      <c r="BA101" s="882"/>
      <c r="BB101" s="882"/>
      <c r="BC101" s="882"/>
      <c r="BD101" s="177"/>
      <c r="BE101" s="177"/>
      <c r="BF101" s="177"/>
      <c r="BG101" s="177"/>
      <c r="BH101" s="177"/>
      <c r="DN101" s="378"/>
      <c r="DO101" s="184"/>
    </row>
    <row r="102" customFormat="false" ht="10.1" hidden="false" customHeight="true" outlineLevel="0" collapsed="false">
      <c r="A102" s="312"/>
      <c r="B102" s="221"/>
      <c r="C102" s="235"/>
      <c r="D102" s="171"/>
      <c r="E102" s="272"/>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Y102" s="882"/>
      <c r="AZ102" s="882"/>
      <c r="BA102" s="882"/>
      <c r="BB102" s="882"/>
      <c r="BC102" s="882"/>
      <c r="BD102" s="177"/>
      <c r="BE102" s="177"/>
      <c r="BF102" s="177"/>
      <c r="BG102" s="177"/>
      <c r="BH102" s="177"/>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82"/>
      <c r="AZ103" s="882"/>
      <c r="BA103" s="882"/>
      <c r="BB103" s="882"/>
      <c r="BC103" s="882"/>
      <c r="BD103" s="177"/>
      <c r="BE103" s="177"/>
      <c r="BF103" s="177"/>
      <c r="BG103" s="177"/>
      <c r="BH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82"/>
      <c r="AZ104" s="882"/>
      <c r="BA104" s="882"/>
      <c r="BB104" s="882"/>
      <c r="BC104" s="882"/>
      <c r="BD104" s="177"/>
      <c r="BE104" s="177"/>
      <c r="BF104" s="177"/>
      <c r="BG104" s="177"/>
      <c r="BH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Y105" s="882"/>
      <c r="AZ105" s="882"/>
      <c r="BA105" s="882"/>
      <c r="BB105" s="882"/>
      <c r="BC105" s="882"/>
      <c r="BD105" s="177"/>
      <c r="BE105" s="177"/>
      <c r="BF105" s="177"/>
      <c r="BG105" s="177"/>
      <c r="BH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82"/>
      <c r="AZ106" s="882"/>
      <c r="BA106" s="882"/>
      <c r="BB106" s="882"/>
      <c r="BC106" s="882"/>
      <c r="BD106" s="177"/>
      <c r="BE106" s="177"/>
      <c r="BF106" s="177"/>
      <c r="BG106" s="177"/>
      <c r="BH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24</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82"/>
      <c r="AZ107" s="882"/>
      <c r="BA107" s="882"/>
      <c r="BB107" s="882"/>
      <c r="BC107" s="882"/>
      <c r="BD107" s="177"/>
      <c r="BE107" s="177"/>
      <c r="BF107" s="177"/>
      <c r="BG107" s="177"/>
      <c r="BH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November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82"/>
      <c r="AZ108" s="882"/>
      <c r="BA108" s="882"/>
      <c r="BB108" s="882"/>
      <c r="BC108" s="882"/>
      <c r="BD108" s="177"/>
      <c r="BE108" s="177"/>
      <c r="BF108" s="177"/>
      <c r="BG108" s="177"/>
      <c r="BH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17</v>
      </c>
      <c r="N109" s="37" t="n">
        <f aca="false">N23</f>
        <v>18</v>
      </c>
      <c r="O109" s="37" t="n">
        <f aca="false">O23</f>
        <v>19</v>
      </c>
      <c r="P109" s="37" t="n">
        <f aca="false">P23</f>
        <v>20</v>
      </c>
      <c r="Q109" s="37" t="n">
        <f aca="false">Q23</f>
        <v>21</v>
      </c>
      <c r="R109" s="37" t="n">
        <f aca="false">R23</f>
        <v>22</v>
      </c>
      <c r="S109" s="37" t="n">
        <f aca="false">S23</f>
        <v>23</v>
      </c>
      <c r="T109" s="0"/>
      <c r="U109" s="37" t="n">
        <f aca="false">U23</f>
        <v>24</v>
      </c>
      <c r="V109" s="37" t="n">
        <f aca="false">V23</f>
        <v>25</v>
      </c>
      <c r="W109" s="37" t="n">
        <f aca="false">W23</f>
        <v>26</v>
      </c>
      <c r="X109" s="37" t="n">
        <f aca="false">X23</f>
        <v>27</v>
      </c>
      <c r="Y109" s="37" t="n">
        <f aca="false">Y23</f>
        <v>28</v>
      </c>
      <c r="Z109" s="37" t="n">
        <f aca="false">Z23</f>
        <v>29</v>
      </c>
      <c r="AA109" s="37" t="n">
        <f aca="false">AA23</f>
        <v>30</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82"/>
      <c r="AZ109" s="882"/>
      <c r="BA109" s="882"/>
      <c r="BB109" s="882"/>
      <c r="BC109" s="882"/>
      <c r="BD109" s="177"/>
      <c r="BE109" s="177"/>
      <c r="BF109" s="177"/>
      <c r="BG109" s="177"/>
      <c r="BH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82"/>
      <c r="AZ110" s="882"/>
      <c r="BA110" s="882"/>
      <c r="BB110" s="882"/>
      <c r="BC110" s="882"/>
      <c r="BD110" s="177"/>
      <c r="BE110" s="177"/>
      <c r="BF110" s="177"/>
      <c r="BG110" s="177"/>
      <c r="BH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357"/>
      <c r="U111" s="69"/>
      <c r="V111" s="69"/>
      <c r="W111" s="69"/>
      <c r="X111" s="69"/>
      <c r="Y111" s="69"/>
      <c r="Z111" s="69"/>
      <c r="AA111" s="69"/>
      <c r="AC111" s="437"/>
      <c r="AD111" s="437"/>
      <c r="AE111" s="437"/>
      <c r="AF111" s="437"/>
      <c r="AG111" s="437"/>
      <c r="AH111" s="437"/>
      <c r="AI111" s="437"/>
      <c r="AJ111" s="437"/>
      <c r="AK111" s="430"/>
      <c r="AL111" s="437"/>
      <c r="AM111" s="430"/>
      <c r="AN111" s="437"/>
      <c r="AY111" s="882"/>
      <c r="AZ111" s="882"/>
      <c r="BA111" s="882"/>
      <c r="BB111" s="882"/>
      <c r="BC111" s="882"/>
      <c r="BD111" s="177"/>
      <c r="BE111" s="177"/>
      <c r="BF111" s="177"/>
      <c r="BG111" s="177"/>
      <c r="BH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82"/>
      <c r="AZ112" s="882"/>
      <c r="BA112" s="882"/>
      <c r="BB112" s="882"/>
      <c r="BC112" s="882"/>
      <c r="BD112" s="177"/>
      <c r="BE112" s="177"/>
      <c r="BF112" s="177"/>
      <c r="BG112" s="177"/>
      <c r="BH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82"/>
      <c r="AZ113" s="882"/>
      <c r="BA113" s="882"/>
      <c r="BB113" s="882"/>
      <c r="BC113" s="882"/>
      <c r="BD113" s="177"/>
      <c r="BE113" s="177"/>
      <c r="BF113" s="177"/>
      <c r="BG113" s="177"/>
      <c r="BH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82"/>
      <c r="AZ114" s="882"/>
      <c r="BA114" s="882"/>
      <c r="BB114" s="882"/>
      <c r="BC114" s="882"/>
      <c r="BD114" s="177"/>
      <c r="BE114" s="177"/>
      <c r="BF114" s="177"/>
      <c r="BG114" s="177"/>
      <c r="BH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Y115" s="882"/>
      <c r="AZ115" s="882"/>
      <c r="BA115" s="882"/>
      <c r="BB115" s="882"/>
      <c r="BC115" s="882"/>
      <c r="BD115" s="177"/>
      <c r="BE115" s="177"/>
      <c r="BF115" s="177"/>
      <c r="BG115" s="177"/>
      <c r="BH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Y116" s="882"/>
      <c r="AZ116" s="882"/>
      <c r="BA116" s="882"/>
      <c r="BB116" s="882"/>
      <c r="BC116" s="882"/>
      <c r="BD116" s="177"/>
      <c r="BE116" s="177"/>
      <c r="BF116" s="177"/>
      <c r="BG116" s="177"/>
      <c r="BH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Y117" s="882"/>
      <c r="AZ117" s="882"/>
      <c r="BA117" s="882"/>
      <c r="BB117" s="882"/>
      <c r="BC117" s="882"/>
      <c r="BD117" s="177"/>
      <c r="BE117" s="177"/>
      <c r="BF117" s="177"/>
      <c r="BG117" s="177"/>
      <c r="BH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Y118" s="882"/>
      <c r="AZ118" s="882"/>
      <c r="BA118" s="882"/>
      <c r="BB118" s="882"/>
      <c r="BC118" s="882"/>
      <c r="BD118" s="177"/>
      <c r="BE118" s="177"/>
      <c r="BF118" s="177"/>
      <c r="BG118" s="177"/>
      <c r="BH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Y119" s="882"/>
      <c r="AZ119" s="882"/>
      <c r="BA119" s="882"/>
      <c r="BB119" s="882"/>
      <c r="BC119" s="882"/>
      <c r="BD119" s="177"/>
      <c r="BE119" s="177"/>
      <c r="BF119" s="177"/>
      <c r="BG119" s="177"/>
      <c r="BH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Y120" s="882"/>
      <c r="AZ120" s="882"/>
      <c r="BA120" s="882"/>
      <c r="BB120" s="882"/>
      <c r="BC120" s="882"/>
      <c r="BD120" s="177"/>
      <c r="BE120" s="177"/>
      <c r="BF120" s="177"/>
      <c r="BG120" s="177"/>
      <c r="BH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Y121" s="882"/>
      <c r="AZ121" s="882"/>
      <c r="BA121" s="882"/>
      <c r="BB121" s="882"/>
      <c r="BC121" s="882"/>
      <c r="BD121" s="177"/>
      <c r="BE121" s="177"/>
      <c r="BF121" s="177"/>
      <c r="BG121" s="177"/>
      <c r="BH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Y122" s="882"/>
      <c r="AZ122" s="882"/>
      <c r="BA122" s="882"/>
      <c r="BB122" s="882"/>
      <c r="BC122" s="882"/>
      <c r="BD122" s="177"/>
      <c r="BE122" s="177"/>
      <c r="BF122" s="177"/>
      <c r="BG122" s="177"/>
      <c r="BH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Y123" s="882"/>
      <c r="AZ123" s="882"/>
      <c r="BA123" s="882"/>
      <c r="BB123" s="882"/>
      <c r="BC123" s="882"/>
      <c r="BD123" s="177"/>
      <c r="BE123" s="177"/>
      <c r="BF123" s="177"/>
      <c r="BG123" s="177"/>
      <c r="BH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Y124" s="882"/>
      <c r="AZ124" s="882"/>
      <c r="BA124" s="882"/>
      <c r="BB124" s="882"/>
      <c r="BC124" s="882"/>
      <c r="BD124" s="177"/>
      <c r="BE124" s="177"/>
      <c r="BF124" s="177"/>
      <c r="BG124" s="177"/>
      <c r="BH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AY125" s="882"/>
      <c r="AZ125" s="882"/>
      <c r="BA125" s="882"/>
      <c r="BB125" s="882"/>
      <c r="BC125" s="882"/>
      <c r="BD125" s="177"/>
      <c r="BE125" s="177"/>
      <c r="BF125" s="177"/>
      <c r="BG125" s="177"/>
      <c r="BH125" s="1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Y126" s="882"/>
      <c r="AZ126" s="882"/>
      <c r="BA126" s="882"/>
      <c r="BB126" s="882"/>
      <c r="BC126" s="882"/>
      <c r="BD126" s="177"/>
      <c r="BE126" s="177"/>
      <c r="BF126" s="177"/>
      <c r="BG126" s="177"/>
      <c r="BH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AY127" s="882"/>
      <c r="AZ127" s="882"/>
      <c r="BA127" s="882"/>
      <c r="BB127" s="882"/>
      <c r="BC127" s="882"/>
      <c r="BD127" s="177"/>
      <c r="BE127" s="177"/>
      <c r="BF127" s="177"/>
      <c r="BG127" s="177"/>
      <c r="BH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M105:S105 U105:AA105 M78:S78 U78:AA78 M80:S80 U80:AA80 M84:S84 U84:AA84 M86:S86 U86:AA86 M88:S88 U88:AA88 M90:S90 U90:AA90 M92:S92 U92:AA92 M96:S96 U96:AA96 M98:S98 U98:AA98 M100:S100 U100:AA100 M82:S82 U82:AA82 M94:S94 U94:AA94">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10:R110 U110:Z110">
    <cfRule type="expression" priority="23" aboveAverage="0" equalAverage="0" bottom="0" percent="0" rank="0" text="" dxfId="5">
      <formula>'Master Pay Period 3'!M115&lt;'Master Pay Period 3'!M115</formula>
    </cfRule>
    <cfRule type="expression" priority="24" aboveAverage="0" equalAverage="0" bottom="0" percent="0" rank="0" text="" dxfId="6">
      <formula>'Master Pay Period 3'!M115&gt;'Master Pay Period 3'!M115</formula>
    </cfRule>
  </conditionalFormatting>
  <conditionalFormatting sqref="S110 AA110">
    <cfRule type="expression" priority="25" aboveAverage="0" equalAverage="0" bottom="0" percent="0" rank="0" text="" dxfId="5">
      <formula>'Master Pay Period 3'!S115&lt;'Master Pay Period 3'!S115</formula>
    </cfRule>
    <cfRule type="expression" priority="26" aboveAverage="0" equalAverage="0" bottom="0" percent="0" rank="0" text="" dxfId="6">
      <formula>'Master Pay Period 3'!S115&gt;'Master Pay Period 3'!S115</formula>
    </cfRule>
  </conditionalFormatting>
  <conditionalFormatting sqref="T27 AC40:AD40">
    <cfRule type="cellIs" priority="27" operator="equal" aboveAverage="0" equalAverage="0" bottom="0" percent="0" rank="0" text="" dxfId="60">
      <formula>1</formula>
    </cfRule>
    <cfRule type="cellIs" priority="28" operator="equal" aboveAverage="0" equalAverage="0" bottom="0" percent="0" rank="0" text="" dxfId="61">
      <formula>"V"</formula>
    </cfRule>
    <cfRule type="cellIs" priority="29" operator="equal" aboveAverage="0" equalAverage="0" bottom="0" percent="0" rank="0" text="" dxfId="62">
      <formula>"H"</formula>
    </cfRule>
  </conditionalFormatting>
  <conditionalFormatting sqref="U28:AA28 U31:AA31 U70:AA70 U62:AA62 U65:AA65 U77:AA77">
    <cfRule type="cellIs" priority="30" operator="equal" aboveAverage="0" equalAverage="0" bottom="0" percent="0" rank="0" text="" dxfId="8">
      <formula>1</formula>
    </cfRule>
  </conditionalFormatting>
  <conditionalFormatting sqref="Y40">
    <cfRule type="expression" priority="31" aboveAverage="0" equalAverage="0" bottom="0" percent="0" rank="0" text="" dxfId="0">
      <formula>(OR(Y51="H",Y51="S",Y51="V"))</formula>
    </cfRule>
    <cfRule type="expression" priority="32" aboveAverage="0" equalAverage="0" bottom="0" percent="0" rank="0" text="" dxfId="1">
      <formula>Y51&gt;0</formula>
    </cfRule>
  </conditionalFormatting>
  <conditionalFormatting sqref="AC36:AD36">
    <cfRule type="expression" priority="33" aboveAverage="0" equalAverage="0" bottom="0" percent="0" rank="0" text="" dxfId="5">
      <formula>AN37=1</formula>
    </cfRule>
    <cfRule type="expression" priority="34" aboveAverage="0" equalAverage="0" bottom="0" percent="0" rank="0" text="" dxfId="6">
      <formula>AN37=1</formula>
    </cfRule>
  </conditionalFormatting>
  <conditionalFormatting sqref="AC42">
    <cfRule type="expression" priority="35" aboveAverage="0" equalAverage="0" bottom="0" percent="0" rank="0" text="" dxfId="7">
      <formula>N43=1</formula>
    </cfRule>
  </conditionalFormatting>
  <conditionalFormatting sqref="AC44">
    <cfRule type="expression" priority="36" aboveAverage="0" equalAverage="0" bottom="0" percent="0" rank="0" text="" dxfId="8">
      <formula>N45=1</formula>
    </cfRule>
  </conditionalFormatting>
  <conditionalFormatting sqref="AC46:AD46 AC48:AD48 AC50:AD50 AC52:AD52 AC54:AD54 AC56:AD56 AC58:AD58 AC60:AD60 AC62:AD62 AC66:AD66 AC68:AD68">
    <cfRule type="expression" priority="37" aboveAverage="0" equalAverage="0" bottom="0" percent="0" rank="0" text="" dxfId="9">
      <formula>AQ69=1</formula>
    </cfRule>
  </conditionalFormatting>
  <conditionalFormatting sqref="AC63:AD63 AC65:AD65">
    <cfRule type="cellIs" priority="38" operator="equal" aboveAverage="0" equalAverage="0" bottom="0" percent="0" rank="0" text="" dxfId="10">
      <formula>1</formula>
    </cfRule>
    <cfRule type="cellIs" priority="39" operator="equal" aboveAverage="0" equalAverage="0" bottom="0" percent="0" rank="0" text="" dxfId="11">
      <formula>"V"</formula>
    </cfRule>
    <cfRule type="cellIs" priority="40" operator="equal" aboveAverage="0" equalAverage="0" bottom="0" percent="0" rank="0" text="" dxfId="12">
      <formula>"H"</formula>
    </cfRule>
  </conditionalFormatting>
  <conditionalFormatting sqref="AC70:AD70">
    <cfRule type="expression" priority="41" aboveAverage="0" equalAverage="0" bottom="0" percent="0" rank="0" text="" dxfId="13">
      <formula>M71=1</formula>
    </cfRule>
  </conditionalFormatting>
  <conditionalFormatting sqref="AC71 AC77:AD77 AC82:AD82 AC84:AD84 AC86:AD86 AC103:AD103 AD107 AC111:AD111 AD105">
    <cfRule type="cellIs" priority="42" operator="equal" aboveAverage="0" equalAverage="0" bottom="0" percent="0" rank="0" text="" dxfId="14">
      <formula>1</formula>
    </cfRule>
    <cfRule type="cellIs" priority="43" operator="equal" aboveAverage="0" equalAverage="0" bottom="0" percent="0" rank="0" text="" dxfId="15">
      <formula>"V"</formula>
    </cfRule>
    <cfRule type="cellIs" priority="44" operator="equal" aboveAverage="0" equalAverage="0" bottom="0" percent="0" rank="0" text="" dxfId="16">
      <formula>"H"</formula>
    </cfRule>
  </conditionalFormatting>
  <conditionalFormatting sqref="AC73:AD73 AC78:AD78">
    <cfRule type="expression" priority="4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6" aboveAverage="0" equalAverage="0" bottom="0" percent="0" rank="0" text="" dxfId="18">
      <formula>AQ116=1</formula>
    </cfRule>
  </conditionalFormatting>
  <conditionalFormatting sqref="AC109:AD109 AC105">
    <cfRule type="cellIs" priority="47" operator="equal" aboveAverage="0" equalAverage="0" bottom="0" percent="0" rank="0" text="" dxfId="19">
      <formula>1</formula>
    </cfRule>
    <cfRule type="cellIs" priority="48" operator="equal" aboveAverage="0" equalAverage="0" bottom="0" percent="0" rank="0" text="" dxfId="20">
      <formula>"V"</formula>
    </cfRule>
    <cfRule type="cellIs" priority="49" operator="equal" aboveAverage="0" equalAverage="0" bottom="0" percent="0" rank="0" text="" dxfId="21">
      <formula>"H"</formula>
    </cfRule>
  </conditionalFormatting>
  <conditionalFormatting sqref="AC107 AC114:AD114 AC116:AD116">
    <cfRule type="cellIs" priority="50" operator="equal" aboveAverage="0" equalAverage="0" bottom="0" percent="0" rank="0" text="" dxfId="22">
      <formula>1</formula>
    </cfRule>
    <cfRule type="cellIs" priority="51" operator="equal" aboveAverage="0" equalAverage="0" bottom="0" percent="0" rank="0" text="" dxfId="23">
      <formula>"V"</formula>
    </cfRule>
    <cfRule type="cellIs" priority="52" operator="equal" aboveAverage="0" equalAverage="0" bottom="0" percent="0" rank="0" text="" dxfId="24">
      <formula>"H"</formula>
    </cfRule>
  </conditionalFormatting>
  <conditionalFormatting sqref="AD42">
    <cfRule type="expression" priority="53" aboveAverage="0" equalAverage="0" bottom="0" percent="0" rank="0" text="" dxfId="25">
      <formula>M42=1</formula>
    </cfRule>
    <cfRule type="cellIs" priority="54" operator="equal" aboveAverage="0" equalAverage="0" bottom="0" percent="0" rank="0" text="" dxfId="26">
      <formula>"V"</formula>
    </cfRule>
    <cfRule type="cellIs" priority="55" operator="equal" aboveAverage="0" equalAverage="0" bottom="0" percent="0" rank="0" text="" dxfId="27">
      <formula>"H"</formula>
    </cfRule>
  </conditionalFormatting>
  <conditionalFormatting sqref="AD44">
    <cfRule type="expression" priority="56" aboveAverage="0" equalAverage="0" bottom="0" percent="0" rank="0" text="" dxfId="28">
      <formula>M45=1</formula>
    </cfRule>
  </conditionalFormatting>
  <conditionalFormatting sqref="AD71">
    <cfRule type="cellIs" priority="57" operator="equal" aboveAverage="0" equalAverage="0" bottom="0" percent="0" rank="0" text="" dxfId="29">
      <formula>1</formula>
    </cfRule>
    <cfRule type="cellIs" priority="58" operator="equal" aboveAverage="0" equalAverage="0" bottom="0" percent="0" rank="0" text="" dxfId="30">
      <formula>"V"</formula>
    </cfRule>
    <cfRule type="cellIs" priority="59"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6.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6" min="13" style="173" width="6.87"/>
    <col collapsed="false" customWidth="true" hidden="false" outlineLevel="0" max="27" min="27" style="171"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865" width="6.19"/>
    <col collapsed="false" customWidth="true" hidden="false" outlineLevel="0" max="48" min="48" style="872" width="8.54"/>
    <col collapsed="false" customWidth="true" hidden="false" outlineLevel="0" max="49" min="49" style="872" width="8.94"/>
    <col collapsed="false" customWidth="true" hidden="false" outlineLevel="0" max="50" min="50" style="87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6" min="61" style="165" width="6.48"/>
    <col collapsed="false" customWidth="true" hidden="false" outlineLevel="0" max="67" min="67" style="432" width="5.66"/>
    <col collapsed="false" customWidth="true" hidden="false" outlineLevel="0" max="68" min="68" style="862" width="20.28"/>
    <col collapsed="false" customWidth="true" hidden="false" outlineLevel="0" max="69" min="69" style="862" width="6.09"/>
    <col collapsed="false" customWidth="true" hidden="false" outlineLevel="0" max="70" min="70" style="862" width="8.72"/>
    <col collapsed="false" customWidth="true" hidden="false" outlineLevel="0" max="71" min="71" style="862" width="8.4"/>
    <col collapsed="false" customWidth="true" hidden="false" outlineLevel="0" max="72" min="72" style="862" width="6.21"/>
    <col collapsed="false" customWidth="true" hidden="false" outlineLevel="0" max="73" min="73" style="862" width="7.75"/>
    <col collapsed="false" customWidth="true" hidden="false" outlineLevel="0" max="74" min="74" style="862" width="8.48"/>
    <col collapsed="false" customWidth="true" hidden="false" outlineLevel="0" max="75" min="75" style="862" width="11.23"/>
    <col collapsed="false" customWidth="true" hidden="false" outlineLevel="0" max="76" min="76" style="862" width="6.21"/>
    <col collapsed="false" customWidth="true" hidden="false" outlineLevel="0" max="77" min="77" style="862" width="10.68"/>
    <col collapsed="false" customWidth="true" hidden="false" outlineLevel="0" max="78" min="78" style="862" width="7.4"/>
    <col collapsed="false" customWidth="true" hidden="false" outlineLevel="0" max="79" min="79" style="862" width="6.15"/>
    <col collapsed="false" customWidth="true" hidden="false" outlineLevel="0" max="80" min="80" style="862" width="9.01"/>
    <col collapsed="false" customWidth="true" hidden="false" outlineLevel="0" max="81" min="81" style="862" width="8.58"/>
    <col collapsed="false" customWidth="true" hidden="false" outlineLevel="0" max="82" min="82" style="862" width="9.98"/>
    <col collapsed="false" customWidth="true" hidden="false" outlineLevel="0" max="83" min="83" style="862" width="8.67"/>
    <col collapsed="false" customWidth="true" hidden="false" outlineLevel="0" max="84" min="84" style="862" width="6.19"/>
    <col collapsed="false" customWidth="true" hidden="false" outlineLevel="0" max="85" min="85" style="862" width="8.54"/>
    <col collapsed="false" customWidth="true" hidden="false" outlineLevel="0" max="86" min="86" style="862" width="8.94"/>
    <col collapsed="false" customWidth="true" hidden="false" outlineLevel="0" max="87" min="87" style="862" width="7.95"/>
    <col collapsed="false" customWidth="true" hidden="false" outlineLevel="0" max="88" min="88" style="862" width="8.85"/>
    <col collapsed="false" customWidth="true" hidden="false" outlineLevel="0" max="89" min="89" style="862" width="10.14"/>
    <col collapsed="false" customWidth="true" hidden="false" outlineLevel="0" max="90" min="90" style="862" width="10.08"/>
    <col collapsed="false" customWidth="true" hidden="false" outlineLevel="0" max="91" min="91" style="862" width="9.06"/>
    <col collapsed="false" customWidth="true" hidden="false" outlineLevel="0" max="92" min="92" style="862" width="9.38"/>
    <col collapsed="false" customWidth="true" hidden="false" outlineLevel="0" max="93" min="93" style="862" width="7.42"/>
    <col collapsed="false" customWidth="true" hidden="false" outlineLevel="0" max="94" min="94" style="862" width="8.72"/>
    <col collapsed="false" customWidth="true" hidden="false" outlineLevel="0" max="95" min="95" style="862"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A1" s="173"/>
      <c r="AE1" s="433"/>
      <c r="AI1" s="865"/>
      <c r="BL1" s="171"/>
      <c r="BO1" s="862"/>
    </row>
    <row r="2" customFormat="false" ht="17.05"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L2" s="171"/>
      <c r="BO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L3" s="171"/>
      <c r="BO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L4" s="171"/>
      <c r="BO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L5" s="171"/>
      <c r="BO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865"/>
      <c r="AV6" s="872"/>
      <c r="AW6" s="872"/>
      <c r="AX6" s="872"/>
      <c r="AY6" s="861"/>
      <c r="AZ6" s="861"/>
      <c r="BA6" s="861"/>
      <c r="BB6" s="861"/>
      <c r="BC6" s="861"/>
      <c r="BD6" s="171"/>
      <c r="BE6" s="171"/>
      <c r="BF6" s="171"/>
      <c r="BG6" s="171"/>
      <c r="BH6" s="171"/>
      <c r="BI6" s="165"/>
      <c r="BJ6" s="165"/>
      <c r="BK6" s="165"/>
      <c r="BL6" s="171"/>
      <c r="BM6" s="165"/>
      <c r="BN6" s="165"/>
      <c r="BO6" s="862"/>
      <c r="BP6" s="862"/>
      <c r="BQ6" s="862"/>
      <c r="BR6" s="862"/>
      <c r="BS6" s="862"/>
      <c r="BT6" s="862"/>
      <c r="BU6" s="862"/>
      <c r="BV6" s="862"/>
      <c r="BW6" s="862"/>
      <c r="BX6" s="862"/>
      <c r="BY6" s="862"/>
      <c r="BZ6" s="862"/>
      <c r="CA6" s="862"/>
      <c r="CB6" s="862"/>
      <c r="CC6" s="862"/>
      <c r="CD6" s="862"/>
      <c r="CE6" s="862"/>
      <c r="CF6" s="862"/>
      <c r="CG6" s="862"/>
      <c r="CH6" s="862"/>
      <c r="CI6" s="862"/>
      <c r="CJ6" s="862"/>
      <c r="CK6" s="862"/>
      <c r="CL6" s="862"/>
      <c r="CM6" s="862"/>
      <c r="CN6" s="862"/>
      <c r="CO6" s="862"/>
      <c r="CP6" s="862"/>
      <c r="CQ6" s="862"/>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865"/>
      <c r="AV7" s="872"/>
      <c r="AW7" s="872"/>
      <c r="AX7" s="872"/>
      <c r="AY7" s="861"/>
      <c r="AZ7" s="861"/>
      <c r="BA7" s="861"/>
      <c r="BB7" s="861"/>
      <c r="BC7" s="861"/>
      <c r="BI7" s="165"/>
      <c r="BJ7" s="165"/>
      <c r="BK7" s="165"/>
      <c r="BM7" s="165"/>
      <c r="BN7" s="165"/>
      <c r="BO7" s="862"/>
      <c r="BP7" s="862"/>
      <c r="BQ7" s="862"/>
      <c r="BR7" s="862"/>
      <c r="BS7" s="862"/>
      <c r="BT7" s="862"/>
      <c r="BU7" s="862"/>
      <c r="BV7" s="862"/>
      <c r="BW7" s="862"/>
      <c r="BX7" s="862"/>
      <c r="BY7" s="862"/>
      <c r="BZ7" s="862"/>
      <c r="CA7" s="862"/>
      <c r="CB7" s="862"/>
      <c r="CC7" s="862"/>
      <c r="CD7" s="862"/>
      <c r="CE7" s="862"/>
      <c r="CF7" s="862"/>
      <c r="CG7" s="862"/>
      <c r="CH7" s="862"/>
      <c r="CI7" s="862"/>
      <c r="CJ7" s="862"/>
      <c r="CK7" s="862"/>
      <c r="CL7" s="862"/>
      <c r="CM7" s="862"/>
      <c r="CN7" s="862"/>
      <c r="CO7" s="862"/>
      <c r="CP7" s="862"/>
      <c r="CQ7" s="862"/>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L8" s="171"/>
      <c r="BO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865"/>
      <c r="AV9" s="872"/>
      <c r="AW9" s="872"/>
      <c r="AX9" s="872"/>
      <c r="AY9" s="861"/>
      <c r="AZ9" s="861"/>
      <c r="BA9" s="861"/>
      <c r="BB9" s="861"/>
      <c r="BC9" s="861"/>
      <c r="BI9" s="165"/>
      <c r="BJ9" s="165"/>
      <c r="BK9" s="165"/>
      <c r="BM9" s="165"/>
      <c r="BN9" s="165"/>
      <c r="BO9" s="862"/>
      <c r="BP9" s="862"/>
      <c r="BQ9" s="862"/>
      <c r="BR9" s="862"/>
      <c r="BS9" s="862"/>
      <c r="BT9" s="862"/>
      <c r="BU9" s="862"/>
      <c r="BV9" s="862"/>
      <c r="BW9" s="862"/>
      <c r="BX9" s="862"/>
      <c r="BY9" s="862"/>
      <c r="BZ9" s="862"/>
      <c r="CA9" s="862"/>
      <c r="CB9" s="862"/>
      <c r="CC9" s="862"/>
      <c r="CD9" s="862"/>
      <c r="CE9" s="862"/>
      <c r="CF9" s="862"/>
      <c r="CG9" s="862"/>
      <c r="CH9" s="862"/>
      <c r="CI9" s="862"/>
      <c r="CJ9" s="862"/>
      <c r="CK9" s="862"/>
      <c r="CL9" s="862"/>
      <c r="CM9" s="862"/>
      <c r="CN9" s="862"/>
      <c r="CO9" s="862"/>
      <c r="CP9" s="862"/>
      <c r="CQ9" s="862"/>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865"/>
      <c r="AV10" s="872"/>
      <c r="AW10" s="872"/>
      <c r="AX10" s="872"/>
      <c r="AY10" s="861"/>
      <c r="AZ10" s="861"/>
      <c r="BA10" s="861"/>
      <c r="BB10" s="861"/>
      <c r="BC10" s="861"/>
      <c r="BI10" s="165"/>
      <c r="BJ10" s="165"/>
      <c r="BK10" s="165"/>
      <c r="BM10" s="165"/>
      <c r="BN10" s="165"/>
      <c r="BO10" s="862"/>
      <c r="BP10" s="862"/>
      <c r="BQ10" s="862"/>
      <c r="BR10" s="862"/>
      <c r="BS10" s="862"/>
      <c r="BT10" s="862"/>
      <c r="BU10" s="862"/>
      <c r="BV10" s="862"/>
      <c r="BW10" s="862"/>
      <c r="BX10" s="862"/>
      <c r="BY10" s="862"/>
      <c r="BZ10" s="862"/>
      <c r="CA10" s="862"/>
      <c r="CB10" s="862"/>
      <c r="CC10" s="862"/>
      <c r="CD10" s="862"/>
      <c r="CE10" s="862"/>
      <c r="CF10" s="862"/>
      <c r="CG10" s="862"/>
      <c r="CH10" s="862"/>
      <c r="CI10" s="862"/>
      <c r="CJ10" s="862"/>
      <c r="CK10" s="862"/>
      <c r="CL10" s="862"/>
      <c r="CM10" s="862"/>
      <c r="CN10" s="862"/>
      <c r="CO10" s="862"/>
      <c r="CP10" s="862"/>
      <c r="CQ10" s="862"/>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865"/>
      <c r="AV11" s="872"/>
      <c r="AW11" s="872"/>
      <c r="AX11" s="872"/>
      <c r="AY11" s="861"/>
      <c r="AZ11" s="861"/>
      <c r="BA11" s="861"/>
      <c r="BB11" s="861"/>
      <c r="BC11" s="861"/>
      <c r="BI11" s="165"/>
      <c r="BJ11" s="165"/>
      <c r="BK11" s="165"/>
      <c r="BM11" s="165"/>
      <c r="BN11" s="165"/>
      <c r="BO11" s="862"/>
      <c r="BP11" s="862"/>
      <c r="BQ11" s="862"/>
      <c r="BR11" s="862"/>
      <c r="BS11" s="862"/>
      <c r="BT11" s="862"/>
      <c r="BU11" s="862"/>
      <c r="BV11" s="862"/>
      <c r="BW11" s="862"/>
      <c r="BX11" s="862"/>
      <c r="BY11" s="862"/>
      <c r="BZ11" s="862"/>
      <c r="CA11" s="862"/>
      <c r="CB11" s="862"/>
      <c r="CC11" s="862"/>
      <c r="CD11" s="862"/>
      <c r="CE11" s="862"/>
      <c r="CF11" s="862"/>
      <c r="CG11" s="862"/>
      <c r="CH11" s="862"/>
      <c r="CI11" s="862"/>
      <c r="CJ11" s="862"/>
      <c r="CK11" s="862"/>
      <c r="CL11" s="862"/>
      <c r="CM11" s="862"/>
      <c r="CN11" s="862"/>
      <c r="CO11" s="862"/>
      <c r="CP11" s="862"/>
      <c r="CQ11" s="862"/>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865"/>
      <c r="AV12" s="872"/>
      <c r="AW12" s="872"/>
      <c r="AX12" s="872"/>
      <c r="AY12" s="861"/>
      <c r="AZ12" s="861"/>
      <c r="BA12" s="861"/>
      <c r="BB12" s="861"/>
      <c r="BC12" s="861"/>
      <c r="BI12" s="165"/>
      <c r="BJ12" s="165"/>
      <c r="BK12" s="165"/>
      <c r="BM12" s="165"/>
      <c r="BN12" s="165"/>
      <c r="BO12" s="862"/>
      <c r="BP12" s="862"/>
      <c r="BQ12" s="862"/>
      <c r="BR12" s="862"/>
      <c r="BS12" s="862"/>
      <c r="BT12" s="862"/>
      <c r="BU12" s="862"/>
      <c r="BV12" s="862"/>
      <c r="BW12" s="862"/>
      <c r="BX12" s="862"/>
      <c r="BY12" s="862"/>
      <c r="BZ12" s="862"/>
      <c r="CA12" s="862"/>
      <c r="CB12" s="862"/>
      <c r="CC12" s="862"/>
      <c r="CD12" s="862"/>
      <c r="CE12" s="862"/>
      <c r="CF12" s="862"/>
      <c r="CG12" s="862"/>
      <c r="CH12" s="862"/>
      <c r="CI12" s="862"/>
      <c r="CJ12" s="862"/>
      <c r="CK12" s="862"/>
      <c r="CL12" s="862"/>
      <c r="CM12" s="862"/>
      <c r="CN12" s="862"/>
      <c r="CO12" s="862"/>
      <c r="CP12" s="862"/>
      <c r="CQ12" s="862"/>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865"/>
      <c r="AV13" s="872"/>
      <c r="AW13" s="872"/>
      <c r="AX13" s="872"/>
      <c r="AY13" s="861"/>
      <c r="AZ13" s="861"/>
      <c r="BA13" s="861"/>
      <c r="BB13" s="861"/>
      <c r="BC13" s="861"/>
      <c r="BI13" s="163"/>
      <c r="BJ13" s="163"/>
      <c r="BK13" s="163"/>
      <c r="BM13" s="163"/>
      <c r="BN13" s="163"/>
      <c r="BO13" s="862"/>
      <c r="BP13" s="862"/>
      <c r="BQ13" s="862"/>
      <c r="BR13" s="862"/>
      <c r="BS13" s="862"/>
      <c r="BT13" s="862"/>
      <c r="BU13" s="862"/>
      <c r="BV13" s="862"/>
      <c r="BW13" s="862"/>
      <c r="BX13" s="862"/>
      <c r="BY13" s="862"/>
      <c r="BZ13" s="862"/>
      <c r="CA13" s="862"/>
      <c r="CB13" s="862"/>
      <c r="CC13" s="862"/>
      <c r="CD13" s="862"/>
      <c r="CE13" s="862"/>
      <c r="CF13" s="862"/>
      <c r="CG13" s="862"/>
      <c r="CH13" s="862"/>
      <c r="CI13" s="862"/>
      <c r="CJ13" s="862"/>
      <c r="CK13" s="862"/>
      <c r="CL13" s="862"/>
      <c r="CM13" s="862"/>
      <c r="CN13" s="862"/>
      <c r="CO13" s="862"/>
      <c r="CP13" s="862"/>
      <c r="CQ13" s="862"/>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865"/>
      <c r="AV14" s="872"/>
      <c r="AW14" s="872"/>
      <c r="AX14" s="872"/>
      <c r="AY14" s="867"/>
      <c r="AZ14" s="867"/>
      <c r="BA14" s="867"/>
      <c r="BB14" s="867"/>
      <c r="BC14" s="867"/>
      <c r="BI14" s="239"/>
      <c r="BJ14" s="239"/>
      <c r="BK14" s="239"/>
      <c r="BL14" s="239"/>
      <c r="BM14" s="239"/>
      <c r="BN14" s="239"/>
      <c r="BO14" s="862"/>
      <c r="BP14" s="862"/>
      <c r="BQ14" s="862"/>
      <c r="BR14" s="862"/>
      <c r="BS14" s="862"/>
      <c r="BT14" s="862"/>
      <c r="BU14" s="862"/>
      <c r="BV14" s="862"/>
      <c r="BW14" s="862"/>
      <c r="BX14" s="862"/>
      <c r="BY14" s="862"/>
      <c r="BZ14" s="862"/>
      <c r="CA14" s="862"/>
      <c r="CB14" s="862"/>
      <c r="CC14" s="862"/>
      <c r="CD14" s="862"/>
      <c r="CE14" s="862"/>
      <c r="CF14" s="862"/>
      <c r="CG14" s="862"/>
      <c r="CH14" s="862"/>
      <c r="CI14" s="862"/>
      <c r="CJ14" s="862"/>
      <c r="CK14" s="862"/>
      <c r="CL14" s="862"/>
      <c r="CM14" s="862"/>
      <c r="CN14" s="862"/>
      <c r="CO14" s="862"/>
      <c r="CP14" s="862"/>
      <c r="CQ14" s="862"/>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865"/>
      <c r="AV15" s="872"/>
      <c r="AW15" s="872"/>
      <c r="AX15" s="872"/>
      <c r="AY15" s="861"/>
      <c r="AZ15" s="861"/>
      <c r="BA15" s="861"/>
      <c r="BB15" s="861"/>
      <c r="BC15" s="861"/>
      <c r="BI15" s="165"/>
      <c r="BJ15" s="165"/>
      <c r="BK15" s="165"/>
      <c r="BL15" s="165"/>
      <c r="BM15" s="165"/>
      <c r="BN15" s="165"/>
      <c r="BO15" s="862"/>
      <c r="BP15" s="862"/>
      <c r="BQ15" s="862"/>
      <c r="BR15" s="862"/>
      <c r="BS15" s="862"/>
      <c r="BT15" s="862"/>
      <c r="BU15" s="862"/>
      <c r="BV15" s="862"/>
      <c r="BW15" s="862"/>
      <c r="BX15" s="862"/>
      <c r="BY15" s="862"/>
      <c r="BZ15" s="862"/>
      <c r="CA15" s="862"/>
      <c r="CB15" s="862"/>
      <c r="CC15" s="862"/>
      <c r="CD15" s="862"/>
      <c r="CE15" s="862"/>
      <c r="CF15" s="862"/>
      <c r="CG15" s="862"/>
      <c r="CH15" s="862"/>
      <c r="CI15" s="862"/>
      <c r="CJ15" s="862"/>
      <c r="CK15" s="862"/>
      <c r="CL15" s="862"/>
      <c r="CM15" s="862"/>
      <c r="CN15" s="862"/>
      <c r="CO15" s="862"/>
      <c r="CP15" s="862"/>
      <c r="CQ15" s="862"/>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O16" s="862"/>
    </row>
    <row r="17" customFormat="false" ht="10.1" hidden="false" customHeight="true" outlineLevel="0" collapsed="false">
      <c r="A17" s="863"/>
      <c r="B17" s="866"/>
      <c r="C17" s="232"/>
      <c r="D17" s="0"/>
      <c r="E17" s="863"/>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I17" s="61"/>
      <c r="BJ17" s="61"/>
      <c r="BK17" s="61"/>
      <c r="BL17" s="69"/>
      <c r="BM17" s="61"/>
      <c r="BN17" s="61"/>
      <c r="BO17" s="862"/>
      <c r="DN17" s="61"/>
    </row>
    <row r="18" customFormat="false" ht="10.1" hidden="false" customHeight="true" outlineLevel="0" collapsed="false">
      <c r="A18" s="863"/>
      <c r="B18" s="866"/>
      <c r="C18" s="232"/>
      <c r="D18" s="0"/>
      <c r="E18" s="863"/>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I18" s="61"/>
      <c r="BJ18" s="61"/>
      <c r="BK18" s="61"/>
      <c r="BL18" s="69"/>
      <c r="BM18" s="61"/>
      <c r="BN18" s="61"/>
      <c r="BO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I19" s="61"/>
      <c r="BJ19" s="61"/>
      <c r="BK19" s="61"/>
      <c r="BL19" s="69"/>
      <c r="BM19" s="61"/>
      <c r="BN19" s="61"/>
      <c r="BO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I20" s="61"/>
      <c r="BJ20" s="61"/>
      <c r="BK20" s="61"/>
      <c r="BL20" s="69"/>
      <c r="BM20" s="61"/>
      <c r="BN20" s="61"/>
      <c r="BO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Calendar!$A$146</f>
        <v>25</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I21" s="61"/>
      <c r="BJ21" s="61"/>
      <c r="BK21" s="61"/>
      <c r="BL21" s="69"/>
      <c r="BM21" s="61"/>
      <c r="BN21" s="61"/>
      <c r="BO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Calendar!$A$147</f>
        <v>December</v>
      </c>
      <c r="N22" s="459" t="n">
        <f aca="false">Calendar!$B$147</f>
        <v>0</v>
      </c>
      <c r="O22" s="459" t="n">
        <f aca="false">Calendar!$C$147</f>
        <v>0</v>
      </c>
      <c r="P22" s="459" t="n">
        <f aca="false">Calendar!$D$147</f>
        <v>0</v>
      </c>
      <c r="Q22" s="459" t="n">
        <f aca="false">Calendar!$E$147</f>
        <v>0</v>
      </c>
      <c r="R22" s="459" t="n">
        <f aca="false">Calendar!$F$147</f>
        <v>0</v>
      </c>
      <c r="S22" s="459" t="n">
        <f aca="false">Calendar!$G$147</f>
        <v>0</v>
      </c>
      <c r="T22" s="35" t="n">
        <f aca="false">Calendar!$H$147</f>
        <v>2019</v>
      </c>
      <c r="U22" s="459" t="n">
        <f aca="false">Calendar!$I$147</f>
        <v>0</v>
      </c>
      <c r="V22" s="459" t="n">
        <f aca="false">Calendar!$J$147</f>
        <v>0</v>
      </c>
      <c r="W22" s="459" t="n">
        <f aca="false">Calendar!$K$147</f>
        <v>0</v>
      </c>
      <c r="X22" s="459" t="n">
        <f aca="false">Calendar!$L$147</f>
        <v>0</v>
      </c>
      <c r="Y22" s="459" t="n">
        <f aca="false">Calendar!$M$147</f>
        <v>0</v>
      </c>
      <c r="Z22" s="459" t="n">
        <f aca="false">Calendar!$N$147</f>
        <v>0</v>
      </c>
      <c r="AA22" s="459" t="n">
        <f aca="false">Calendar!$O$147</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I22" s="61"/>
      <c r="BJ22" s="61"/>
      <c r="BK22" s="61"/>
      <c r="BL22" s="69"/>
      <c r="BM22" s="61"/>
      <c r="BN22" s="61"/>
      <c r="BO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Calendar!$A$148</f>
        <v>1</v>
      </c>
      <c r="N23" s="37" t="n">
        <f aca="false">Calendar!$B$148</f>
        <v>2</v>
      </c>
      <c r="O23" s="37" t="n">
        <f aca="false">Calendar!$C$148</f>
        <v>3</v>
      </c>
      <c r="P23" s="37" t="n">
        <f aca="false">Calendar!$D$148</f>
        <v>4</v>
      </c>
      <c r="Q23" s="37" t="n">
        <f aca="false">Calendar!$E$148</f>
        <v>5</v>
      </c>
      <c r="R23" s="37" t="n">
        <f aca="false">Calendar!$F$148</f>
        <v>6</v>
      </c>
      <c r="S23" s="37" t="n">
        <f aca="false">Calendar!$G$148</f>
        <v>7</v>
      </c>
      <c r="T23" s="49"/>
      <c r="U23" s="37" t="n">
        <f aca="false">Calendar!$I$148</f>
        <v>8</v>
      </c>
      <c r="V23" s="37" t="n">
        <f aca="false">Calendar!$J$148</f>
        <v>9</v>
      </c>
      <c r="W23" s="37" t="n">
        <f aca="false">Calendar!$K$148</f>
        <v>10</v>
      </c>
      <c r="X23" s="37" t="n">
        <f aca="false">Calendar!$L$148</f>
        <v>11</v>
      </c>
      <c r="Y23" s="37" t="n">
        <f aca="false">Calendar!$M$148</f>
        <v>12</v>
      </c>
      <c r="Z23" s="37" t="n">
        <f aca="false">Calendar!$N$148</f>
        <v>13</v>
      </c>
      <c r="AA23" s="37" t="n">
        <f aca="false">Calendar!$O$148</f>
        <v>14</v>
      </c>
      <c r="AB23" s="461" t="s">
        <v>306</v>
      </c>
      <c r="AE23" s="437" t="s">
        <v>249</v>
      </c>
      <c r="AF23" s="437" t="s">
        <v>272</v>
      </c>
      <c r="AG23" s="437" t="s">
        <v>278</v>
      </c>
      <c r="AH23" s="437" t="s">
        <v>278</v>
      </c>
      <c r="AI23" s="437" t="s">
        <v>247</v>
      </c>
      <c r="AJ23" s="437" t="s">
        <v>278</v>
      </c>
      <c r="AK23" s="437" t="s">
        <v>275</v>
      </c>
      <c r="AL23" s="437" t="s">
        <v>253</v>
      </c>
      <c r="AM23" s="437" t="s">
        <v>245</v>
      </c>
      <c r="AN23" s="437" t="s">
        <v>279</v>
      </c>
      <c r="BO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I24" s="69"/>
      <c r="BJ24" s="69"/>
      <c r="BK24" s="69"/>
      <c r="BM24" s="69"/>
      <c r="BN24" s="69"/>
      <c r="BO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I25" s="69"/>
      <c r="BJ25" s="69"/>
      <c r="BK25" s="69"/>
      <c r="BM25" s="69"/>
      <c r="BN25" s="69"/>
      <c r="BO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BI26" s="307"/>
      <c r="BJ26" s="307"/>
      <c r="BK26" s="307"/>
      <c r="BL26" s="162"/>
      <c r="BM26" s="307"/>
      <c r="BN26" s="307"/>
      <c r="BO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1'!M27</f>
        <v>0</v>
      </c>
      <c r="N27" s="464" t="n">
        <f aca="false">'Master Pay Period 1'!N27</f>
        <v>0</v>
      </c>
      <c r="O27" s="464" t="n">
        <f aca="false">'Master Pay Period 1'!O27</f>
        <v>1</v>
      </c>
      <c r="P27" s="464" t="n">
        <f aca="false">'Master Pay Period 1'!P27</f>
        <v>1</v>
      </c>
      <c r="Q27" s="464" t="n">
        <f aca="false">'Master Pay Period 1'!Q27</f>
        <v>1</v>
      </c>
      <c r="R27" s="464" t="n">
        <f aca="false">'Master Pay Period 1'!R27</f>
        <v>1</v>
      </c>
      <c r="S27" s="464" t="n">
        <f aca="false">'Master Pay Period 1'!S27</f>
        <v>0</v>
      </c>
      <c r="T27" s="465"/>
      <c r="U27" s="464" t="n">
        <f aca="false">'Master Pay Period 1'!U27</f>
        <v>0</v>
      </c>
      <c r="V27" s="464" t="n">
        <f aca="false">'Master Pay Period 1'!V27</f>
        <v>0</v>
      </c>
      <c r="W27" s="464" t="n">
        <f aca="false">'Master Pay Period 1'!W27</f>
        <v>1</v>
      </c>
      <c r="X27" s="464" t="n">
        <f aca="false">'Master Pay Period 1'!X27</f>
        <v>1</v>
      </c>
      <c r="Y27" s="464" t="n">
        <f aca="false">'Master Pay Period 1'!Y27</f>
        <v>1</v>
      </c>
      <c r="Z27" s="464" t="n">
        <f aca="false">'Master Pay Period 1'!Z27</f>
        <v>1</v>
      </c>
      <c r="AA27" s="464" t="n">
        <f aca="false">'Master Pay Period 1'!AA27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I27" s="69"/>
      <c r="BJ27" s="69"/>
      <c r="BK27" s="69"/>
      <c r="BM27" s="69"/>
      <c r="BN27" s="69"/>
      <c r="BO27" s="862"/>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65"/>
      <c r="U28" s="465"/>
      <c r="V28" s="465"/>
      <c r="W28" s="465"/>
      <c r="X28" s="465"/>
      <c r="Y28" s="465"/>
      <c r="Z28" s="465"/>
      <c r="AA28" s="465"/>
      <c r="AC28" s="437"/>
      <c r="AD28" s="437"/>
      <c r="AE28" s="437"/>
      <c r="AF28" s="437"/>
      <c r="AG28" s="437"/>
      <c r="AH28" s="437"/>
      <c r="AI28" s="437"/>
      <c r="AJ28" s="437"/>
      <c r="AK28" s="430"/>
      <c r="AL28" s="437"/>
      <c r="AM28" s="430"/>
      <c r="AN28" s="437"/>
      <c r="BI28" s="323"/>
      <c r="BJ28" s="323"/>
      <c r="BK28" s="323"/>
      <c r="BM28" s="323"/>
      <c r="BN28" s="323"/>
      <c r="BO28" s="862"/>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c r="BO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1'!M30</f>
        <v>0</v>
      </c>
      <c r="N30" s="464" t="n">
        <f aca="false">'Master Pay Period 1'!N30</f>
        <v>1</v>
      </c>
      <c r="O30" s="464" t="n">
        <f aca="false">'Master Pay Period 1'!O30</f>
        <v>1</v>
      </c>
      <c r="P30" s="464" t="n">
        <f aca="false">'Master Pay Period 1'!P30</f>
        <v>1</v>
      </c>
      <c r="Q30" s="464" t="n">
        <f aca="false">'Master Pay Period 1'!Q30</f>
        <v>1</v>
      </c>
      <c r="R30" s="464" t="n">
        <f aca="false">'Master Pay Period 1'!R30</f>
        <v>1</v>
      </c>
      <c r="S30" s="464" t="n">
        <f aca="false">'Master Pay Period 1'!S30</f>
        <v>0</v>
      </c>
      <c r="T30" s="465"/>
      <c r="U30" s="464" t="n">
        <f aca="false">'Master Pay Period 1'!U30</f>
        <v>0</v>
      </c>
      <c r="V30" s="464" t="n">
        <f aca="false">'Master Pay Period 1'!V30</f>
        <v>1</v>
      </c>
      <c r="W30" s="464" t="n">
        <f aca="false">'Master Pay Period 1'!W30</f>
        <v>1</v>
      </c>
      <c r="X30" s="464" t="n">
        <f aca="false">'Master Pay Period 1'!X30</f>
        <v>1</v>
      </c>
      <c r="Y30" s="464" t="n">
        <f aca="false">'Master Pay Period 1'!Y30</f>
        <v>1</v>
      </c>
      <c r="Z30" s="464" t="n">
        <f aca="false">'Master Pay Period 1'!Z30</f>
        <v>1</v>
      </c>
      <c r="AA30" s="464" t="n">
        <f aca="false">'Master Pay Period 1'!AA30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I30" s="163"/>
      <c r="BJ30" s="163"/>
      <c r="BK30" s="163"/>
      <c r="BM30" s="163"/>
      <c r="BN30" s="163"/>
      <c r="BO30" s="862"/>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65"/>
      <c r="U31" s="465"/>
      <c r="V31" s="465"/>
      <c r="W31" s="465"/>
      <c r="X31" s="465"/>
      <c r="Y31" s="465"/>
      <c r="Z31" s="465"/>
      <c r="AA31" s="465"/>
      <c r="AC31" s="466"/>
      <c r="AD31" s="466"/>
      <c r="AE31" s="437"/>
      <c r="AF31" s="437"/>
      <c r="AG31" s="437"/>
      <c r="AH31" s="437"/>
      <c r="AI31" s="437"/>
      <c r="AJ31" s="437"/>
      <c r="AK31" s="430"/>
      <c r="AL31" s="437"/>
      <c r="AM31" s="430"/>
      <c r="AN31" s="437"/>
      <c r="BI31" s="268"/>
      <c r="BJ31" s="268"/>
      <c r="BK31" s="268"/>
      <c r="BL31" s="162"/>
      <c r="BM31" s="266"/>
      <c r="BN31" s="266"/>
      <c r="BO31" s="862"/>
      <c r="DN31" s="265"/>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2"/>
      <c r="U32" s="462"/>
      <c r="V32" s="871"/>
      <c r="W32" s="462"/>
      <c r="X32" s="871"/>
      <c r="Y32" s="462"/>
      <c r="Z32" s="462"/>
      <c r="AA32" s="462"/>
      <c r="AC32" s="470"/>
      <c r="AD32" s="466"/>
      <c r="AE32" s="437"/>
      <c r="AF32" s="437"/>
      <c r="AG32" s="437"/>
      <c r="AH32" s="437"/>
      <c r="AI32" s="437"/>
      <c r="AJ32" s="437"/>
      <c r="AK32" s="430"/>
      <c r="AL32" s="437"/>
      <c r="AM32" s="430"/>
      <c r="AN32" s="437"/>
      <c r="AY32" s="872"/>
      <c r="AZ32" s="872"/>
      <c r="BA32" s="872"/>
      <c r="BB32" s="872"/>
      <c r="BC32" s="872"/>
      <c r="BD32" s="862"/>
      <c r="BE32" s="862"/>
      <c r="BF32" s="862"/>
      <c r="BG32" s="862"/>
      <c r="BH32" s="862"/>
      <c r="BI32" s="266"/>
      <c r="BJ32" s="266"/>
      <c r="BK32" s="266"/>
      <c r="BL32" s="162"/>
      <c r="BM32" s="266"/>
      <c r="BN32" s="266"/>
      <c r="BO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1'!M33</f>
        <v>1</v>
      </c>
      <c r="N33" s="464" t="n">
        <f aca="false">'Master Pay Period 1'!N33</f>
        <v>0</v>
      </c>
      <c r="O33" s="464" t="n">
        <f aca="false">'Master Pay Period 1'!O33</f>
        <v>0</v>
      </c>
      <c r="P33" s="464" t="n">
        <f aca="false">'Master Pay Period 1'!P33</f>
        <v>1</v>
      </c>
      <c r="Q33" s="464" t="n">
        <f aca="false">'Master Pay Period 1'!Q33</f>
        <v>0</v>
      </c>
      <c r="R33" s="464" t="n">
        <f aca="false">'Master Pay Period 1'!R33</f>
        <v>1</v>
      </c>
      <c r="S33" s="464" t="n">
        <f aca="false">'Master Pay Period 1'!S33</f>
        <v>0</v>
      </c>
      <c r="T33" s="469"/>
      <c r="U33" s="464" t="n">
        <f aca="false">'Master Pay Period 1'!U33</f>
        <v>0</v>
      </c>
      <c r="V33" s="464" t="n">
        <f aca="false">'Master Pay Period 1'!V33</f>
        <v>1</v>
      </c>
      <c r="W33" s="464" t="n">
        <f aca="false">'Master Pay Period 1'!W33</f>
        <v>0</v>
      </c>
      <c r="X33" s="464" t="n">
        <f aca="false">'Master Pay Period 1'!X33</f>
        <v>1</v>
      </c>
      <c r="Y33" s="464" t="n">
        <f aca="false">'Master Pay Period 1'!Y33</f>
        <v>1</v>
      </c>
      <c r="Z33" s="464" t="n">
        <f aca="false">'Master Pay Period 1'!Z33</f>
        <v>0</v>
      </c>
      <c r="AA33" s="464" t="n">
        <f aca="false">'Master Pay Period 1'!AA33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72"/>
      <c r="AZ33" s="872"/>
      <c r="BA33" s="872"/>
      <c r="BB33" s="872"/>
      <c r="BC33" s="872"/>
      <c r="BD33" s="862"/>
      <c r="BE33" s="862"/>
      <c r="BF33" s="862"/>
      <c r="BG33" s="862"/>
      <c r="BH33" s="862"/>
      <c r="BI33" s="293"/>
      <c r="BJ33" s="293"/>
      <c r="BK33" s="293"/>
      <c r="BL33" s="162"/>
      <c r="BM33" s="293"/>
      <c r="BN33" s="293"/>
      <c r="BO33" s="862"/>
      <c r="DN33" s="293"/>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472"/>
      <c r="U34" s="462"/>
      <c r="V34" s="462"/>
      <c r="W34" s="462"/>
      <c r="X34" s="871"/>
      <c r="Y34" s="462"/>
      <c r="Z34" s="462"/>
      <c r="AA34" s="462"/>
      <c r="AC34" s="437"/>
      <c r="AD34" s="437"/>
      <c r="AE34" s="437"/>
      <c r="AF34" s="437"/>
      <c r="AG34" s="437"/>
      <c r="AH34" s="437"/>
      <c r="AI34" s="437"/>
      <c r="AJ34" s="437"/>
      <c r="AK34" s="430"/>
      <c r="AL34" s="437"/>
      <c r="AM34" s="430"/>
      <c r="AN34" s="437"/>
      <c r="AY34" s="872"/>
      <c r="AZ34" s="872"/>
      <c r="BA34" s="872"/>
      <c r="BB34" s="872"/>
      <c r="BC34" s="872"/>
      <c r="BD34" s="862"/>
      <c r="BE34" s="862"/>
      <c r="BF34" s="862"/>
      <c r="BG34" s="862"/>
      <c r="BH34" s="862"/>
      <c r="BI34" s="293"/>
      <c r="BJ34" s="293"/>
      <c r="BK34" s="293"/>
      <c r="BL34" s="162"/>
      <c r="BM34" s="293"/>
      <c r="BN34" s="293"/>
      <c r="BO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1'!M35</f>
        <v>0</v>
      </c>
      <c r="N35" s="464" t="n">
        <f aca="false">'Master Pay Period 1'!N35</f>
        <v>1</v>
      </c>
      <c r="O35" s="464" t="n">
        <f aca="false">'Master Pay Period 1'!O35</f>
        <v>1</v>
      </c>
      <c r="P35" s="464" t="n">
        <f aca="false">'Master Pay Period 1'!P35</f>
        <v>0</v>
      </c>
      <c r="Q35" s="464" t="n">
        <f aca="false">'Master Pay Period 1'!Q35</f>
        <v>0</v>
      </c>
      <c r="R35" s="464" t="n">
        <f aca="false">'Master Pay Period 1'!R35</f>
        <v>0</v>
      </c>
      <c r="S35" s="464" t="n">
        <f aca="false">'Master Pay Period 1'!S35</f>
        <v>1</v>
      </c>
      <c r="T35" s="469"/>
      <c r="U35" s="464" t="n">
        <f aca="false">'Master Pay Period 1'!U35</f>
        <v>1</v>
      </c>
      <c r="V35" s="464" t="n">
        <f aca="false">'Master Pay Period 1'!V35</f>
        <v>0</v>
      </c>
      <c r="W35" s="464" t="n">
        <f aca="false">'Master Pay Period 1'!W35</f>
        <v>1</v>
      </c>
      <c r="X35" s="464" t="n">
        <f aca="false">'Master Pay Period 1'!X35</f>
        <v>0</v>
      </c>
      <c r="Y35" s="464" t="n">
        <f aca="false">'Master Pay Period 1'!Y35</f>
        <v>0</v>
      </c>
      <c r="Z35" s="464" t="n">
        <f aca="false">'Master Pay Period 1'!Z35</f>
        <v>1</v>
      </c>
      <c r="AA35" s="464" t="n">
        <f aca="false">'Master Pay Period 1'!AA35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72"/>
      <c r="AZ35" s="872"/>
      <c r="BA35" s="872"/>
      <c r="BB35" s="872"/>
      <c r="BC35" s="872"/>
      <c r="BD35" s="862"/>
      <c r="BE35" s="862"/>
      <c r="BF35" s="862"/>
      <c r="BG35" s="862"/>
      <c r="BH35" s="862"/>
      <c r="BI35" s="345"/>
      <c r="BJ35" s="345"/>
      <c r="BK35" s="345"/>
      <c r="BL35" s="345"/>
      <c r="BM35" s="345"/>
      <c r="BN35" s="345"/>
      <c r="BO35" s="862"/>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472"/>
      <c r="U36" s="462"/>
      <c r="V36" s="871"/>
      <c r="W36" s="462"/>
      <c r="X36" s="871"/>
      <c r="Y36" s="462"/>
      <c r="Z36" s="871"/>
      <c r="AA36" s="462"/>
      <c r="AB36" s="471"/>
      <c r="AC36" s="437"/>
      <c r="AD36" s="437"/>
      <c r="AE36" s="437"/>
      <c r="AF36" s="437"/>
      <c r="AG36" s="437"/>
      <c r="AH36" s="437"/>
      <c r="AI36" s="437"/>
      <c r="AJ36" s="437"/>
      <c r="AK36" s="430"/>
      <c r="AL36" s="437"/>
      <c r="AM36" s="430"/>
      <c r="AN36" s="437"/>
      <c r="AY36" s="872"/>
      <c r="AZ36" s="872"/>
      <c r="BA36" s="872"/>
      <c r="BB36" s="872"/>
      <c r="BC36" s="872"/>
      <c r="BD36" s="862"/>
      <c r="BE36" s="862"/>
      <c r="BF36" s="862"/>
      <c r="BG36" s="862"/>
      <c r="BH36" s="862"/>
      <c r="BI36" s="465"/>
      <c r="BJ36" s="465"/>
      <c r="BK36" s="465"/>
      <c r="BL36" s="862"/>
      <c r="BM36" s="307"/>
      <c r="BN36" s="307"/>
      <c r="BO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1'!M37</f>
        <v>0</v>
      </c>
      <c r="N37" s="464" t="n">
        <f aca="false">'Master Pay Period 1'!N37</f>
        <v>1</v>
      </c>
      <c r="O37" s="464" t="n">
        <f aca="false">'Master Pay Period 1'!O37</f>
        <v>0</v>
      </c>
      <c r="P37" s="464" t="n">
        <f aca="false">'Master Pay Period 1'!P37</f>
        <v>1</v>
      </c>
      <c r="Q37" s="464" t="n">
        <f aca="false">'Master Pay Period 1'!Q37</f>
        <v>1</v>
      </c>
      <c r="R37" s="464" t="n">
        <f aca="false">'Master Pay Period 1'!R37</f>
        <v>0</v>
      </c>
      <c r="S37" s="464" t="n">
        <f aca="false">'Master Pay Period 1'!S37</f>
        <v>0</v>
      </c>
      <c r="T37" s="469"/>
      <c r="U37" s="464" t="n">
        <f aca="false">'Master Pay Period 1'!U37</f>
        <v>0</v>
      </c>
      <c r="V37" s="464" t="n">
        <f aca="false">'Master Pay Period 1'!V37</f>
        <v>1</v>
      </c>
      <c r="W37" s="464" t="n">
        <f aca="false">'Master Pay Period 1'!W37</f>
        <v>0</v>
      </c>
      <c r="X37" s="464" t="n">
        <f aca="false">'Master Pay Period 1'!X37</f>
        <v>1</v>
      </c>
      <c r="Y37" s="464" t="n">
        <f aca="false">'Master Pay Period 1'!Y37</f>
        <v>0</v>
      </c>
      <c r="Z37" s="464" t="n">
        <f aca="false">'Master Pay Period 1'!Z37</f>
        <v>0</v>
      </c>
      <c r="AA37" s="464" t="n">
        <f aca="false">'Master Pay Period 1'!AA37</f>
        <v>1</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862"/>
      <c r="BF37" s="862"/>
      <c r="BG37" s="862"/>
      <c r="BH37" s="862"/>
      <c r="BI37" s="465"/>
      <c r="BJ37" s="465"/>
      <c r="BK37" s="465"/>
      <c r="BL37" s="862"/>
      <c r="BM37" s="307"/>
      <c r="BN37" s="307"/>
      <c r="BO37" s="862"/>
      <c r="BP37" s="862"/>
      <c r="BQ37" s="862"/>
      <c r="BR37" s="862"/>
      <c r="BS37" s="862"/>
      <c r="BT37" s="862"/>
      <c r="BU37" s="862"/>
      <c r="BV37" s="862"/>
      <c r="BW37" s="862"/>
      <c r="BX37" s="862"/>
      <c r="BY37" s="862"/>
      <c r="BZ37" s="862"/>
      <c r="CA37" s="862"/>
      <c r="CB37" s="862"/>
      <c r="CC37" s="862"/>
      <c r="CD37" s="862"/>
      <c r="CE37" s="862"/>
      <c r="CF37" s="862"/>
      <c r="CG37" s="862"/>
      <c r="CH37" s="862"/>
      <c r="CI37" s="862"/>
      <c r="CJ37" s="862"/>
      <c r="CK37" s="862"/>
      <c r="CL37" s="862"/>
      <c r="CM37" s="862"/>
      <c r="CN37" s="862"/>
      <c r="CO37" s="862"/>
      <c r="CP37" s="862"/>
      <c r="CQ37" s="862"/>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2"/>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862"/>
      <c r="BF38" s="862"/>
      <c r="BG38" s="862"/>
      <c r="BH38" s="862"/>
      <c r="BI38" s="465"/>
      <c r="BJ38" s="465"/>
      <c r="BK38" s="465"/>
      <c r="BL38" s="862"/>
      <c r="BM38" s="307"/>
      <c r="BN38" s="307"/>
      <c r="BO38" s="862"/>
      <c r="BP38" s="862"/>
      <c r="BQ38" s="862"/>
      <c r="BR38" s="862"/>
      <c r="BS38" s="862"/>
      <c r="BT38" s="862"/>
      <c r="BU38" s="862"/>
      <c r="BV38" s="862"/>
      <c r="BW38" s="862"/>
      <c r="BX38" s="862"/>
      <c r="BY38" s="862"/>
      <c r="BZ38" s="862"/>
      <c r="CA38" s="862"/>
      <c r="CB38" s="862"/>
      <c r="CC38" s="862"/>
      <c r="CD38" s="862"/>
      <c r="CE38" s="862"/>
      <c r="CF38" s="862"/>
      <c r="CG38" s="862"/>
      <c r="CH38" s="862"/>
      <c r="CI38" s="862"/>
      <c r="CJ38" s="862"/>
      <c r="CK38" s="862"/>
      <c r="CL38" s="862"/>
      <c r="CM38" s="862"/>
      <c r="CN38" s="862"/>
      <c r="CO38" s="862"/>
      <c r="CP38" s="862"/>
      <c r="CQ38" s="862"/>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1'!M39</f>
        <v>1</v>
      </c>
      <c r="N39" s="464" t="n">
        <f aca="false">'Master Pay Period 1'!N39</f>
        <v>0</v>
      </c>
      <c r="O39" s="464" t="n">
        <f aca="false">'Master Pay Period 1'!O39</f>
        <v>0</v>
      </c>
      <c r="P39" s="464" t="n">
        <f aca="false">'Master Pay Period 1'!P39</f>
        <v>0</v>
      </c>
      <c r="Q39" s="464" t="n">
        <f aca="false">'Master Pay Period 1'!Q39</f>
        <v>0</v>
      </c>
      <c r="R39" s="464" t="n">
        <f aca="false">'Master Pay Period 1'!R39</f>
        <v>1</v>
      </c>
      <c r="S39" s="464" t="n">
        <f aca="false">'Master Pay Period 1'!S39</f>
        <v>0</v>
      </c>
      <c r="T39" s="469"/>
      <c r="U39" s="464" t="n">
        <f aca="false">'Master Pay Period 1'!U39</f>
        <v>0</v>
      </c>
      <c r="V39" s="464" t="n">
        <f aca="false">'Master Pay Period 1'!V39</f>
        <v>1</v>
      </c>
      <c r="W39" s="464" t="n">
        <f aca="false">'Master Pay Period 1'!W39</f>
        <v>1</v>
      </c>
      <c r="X39" s="464" t="n">
        <f aca="false">'Master Pay Period 1'!X39</f>
        <v>0</v>
      </c>
      <c r="Y39" s="464" t="n">
        <f aca="false">'Master Pay Period 1'!Y39</f>
        <v>0</v>
      </c>
      <c r="Z39" s="464" t="n">
        <f aca="false">'Master Pay Period 1'!Z39</f>
        <v>1</v>
      </c>
      <c r="AA39" s="464" t="n">
        <f aca="false">'Master Pay Period 1'!AA39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72"/>
      <c r="AZ39" s="872"/>
      <c r="BA39" s="872"/>
      <c r="BB39" s="872"/>
      <c r="BC39" s="872"/>
      <c r="BD39" s="862"/>
      <c r="BE39" s="862"/>
      <c r="BF39" s="862"/>
      <c r="BG39" s="862"/>
      <c r="BH39" s="862"/>
      <c r="BI39" s="465"/>
      <c r="BJ39" s="465"/>
      <c r="BK39" s="465"/>
      <c r="BL39" s="862"/>
      <c r="BM39" s="307"/>
      <c r="BN39" s="307"/>
      <c r="BO39" s="862"/>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2"/>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862"/>
      <c r="BF40" s="862"/>
      <c r="BG40" s="862"/>
      <c r="BH40" s="862"/>
      <c r="BI40" s="465"/>
      <c r="BJ40" s="465"/>
      <c r="BK40" s="465"/>
      <c r="BL40" s="862"/>
      <c r="BM40" s="307"/>
      <c r="BN40" s="307"/>
      <c r="BO40" s="862"/>
      <c r="BP40" s="862"/>
      <c r="BQ40" s="862"/>
      <c r="BR40" s="862"/>
      <c r="BS40" s="862"/>
      <c r="BT40" s="862"/>
      <c r="BU40" s="862"/>
      <c r="BV40" s="862"/>
      <c r="BW40" s="862"/>
      <c r="BX40" s="862"/>
      <c r="BY40" s="862"/>
      <c r="BZ40" s="862"/>
      <c r="CA40" s="862"/>
      <c r="CB40" s="862"/>
      <c r="CC40" s="862"/>
      <c r="CD40" s="862"/>
      <c r="CE40" s="862"/>
      <c r="CF40" s="862"/>
      <c r="CG40" s="862"/>
      <c r="CH40" s="862"/>
      <c r="CI40" s="862"/>
      <c r="CJ40" s="862"/>
      <c r="CK40" s="862"/>
      <c r="CL40" s="862"/>
      <c r="CM40" s="862"/>
      <c r="CN40" s="862"/>
      <c r="CO40" s="862"/>
      <c r="CP40" s="862"/>
      <c r="CQ40" s="862"/>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1'!M41</f>
        <v>0</v>
      </c>
      <c r="N41" s="464" t="n">
        <f aca="false">'Master Pay Period 1'!N41</f>
        <v>0</v>
      </c>
      <c r="O41" s="464" t="n">
        <f aca="false">'Master Pay Period 1'!O41</f>
        <v>1</v>
      </c>
      <c r="P41" s="464" t="n">
        <f aca="false">'Master Pay Period 1'!P41</f>
        <v>0</v>
      </c>
      <c r="Q41" s="464" t="n">
        <f aca="false">'Master Pay Period 1'!Q41</f>
        <v>1</v>
      </c>
      <c r="R41" s="464" t="n">
        <f aca="false">'Master Pay Period 1'!R41</f>
        <v>0</v>
      </c>
      <c r="S41" s="464" t="n">
        <f aca="false">'Master Pay Period 1'!S41</f>
        <v>1</v>
      </c>
      <c r="T41" s="469"/>
      <c r="U41" s="464" t="n">
        <f aca="false">'Master Pay Period 1'!U41</f>
        <v>1</v>
      </c>
      <c r="V41" s="464" t="n">
        <f aca="false">'Master Pay Period 1'!V41</f>
        <v>0</v>
      </c>
      <c r="W41" s="464" t="n">
        <f aca="false">'Master Pay Period 1'!W41</f>
        <v>1</v>
      </c>
      <c r="X41" s="464" t="n">
        <f aca="false">'Master Pay Period 1'!X41</f>
        <v>0</v>
      </c>
      <c r="Y41" s="464" t="n">
        <f aca="false">'Master Pay Period 1'!Y41</f>
        <v>1</v>
      </c>
      <c r="Z41" s="464" t="n">
        <f aca="false">'Master Pay Period 1'!Z41</f>
        <v>0</v>
      </c>
      <c r="AA41" s="464" t="n">
        <f aca="false">'Master Pay Period 1'!AA41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862"/>
      <c r="BF41" s="862"/>
      <c r="BG41" s="862"/>
      <c r="BH41" s="862"/>
      <c r="BI41" s="465"/>
      <c r="BJ41" s="465"/>
      <c r="BK41" s="465"/>
      <c r="BL41" s="862"/>
      <c r="BM41" s="307"/>
      <c r="BN41" s="307"/>
      <c r="BO41" s="862"/>
      <c r="BP41" s="862"/>
      <c r="BQ41" s="862"/>
      <c r="BR41" s="862"/>
      <c r="BS41" s="862"/>
      <c r="BT41" s="862"/>
      <c r="BU41" s="862"/>
      <c r="BV41" s="862"/>
      <c r="BW41" s="862"/>
      <c r="BX41" s="862"/>
      <c r="BY41" s="862"/>
      <c r="BZ41" s="862"/>
      <c r="CA41" s="862"/>
      <c r="CB41" s="862"/>
      <c r="CC41" s="862"/>
      <c r="CD41" s="862"/>
      <c r="CE41" s="862"/>
      <c r="CF41" s="862"/>
      <c r="CG41" s="862"/>
      <c r="CH41" s="862"/>
      <c r="CI41" s="862"/>
      <c r="CJ41" s="862"/>
      <c r="CK41" s="862"/>
      <c r="CL41" s="862"/>
      <c r="CM41" s="862"/>
      <c r="CN41" s="862"/>
      <c r="CO41" s="862"/>
      <c r="CP41" s="862"/>
      <c r="CQ41" s="862"/>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472"/>
      <c r="U42" s="873"/>
      <c r="V42" s="476"/>
      <c r="W42" s="873"/>
      <c r="X42" s="462"/>
      <c r="Y42" s="873"/>
      <c r="Z42" s="462"/>
      <c r="AA42" s="873"/>
      <c r="AB42" s="471"/>
      <c r="AC42" s="437"/>
      <c r="AD42" s="437"/>
      <c r="AE42" s="437"/>
      <c r="AF42" s="437"/>
      <c r="AG42" s="437"/>
      <c r="AH42" s="437"/>
      <c r="AI42" s="437"/>
      <c r="AJ42" s="437"/>
      <c r="AK42" s="430"/>
      <c r="AL42" s="437"/>
      <c r="AM42" s="430"/>
      <c r="AN42" s="437"/>
      <c r="AY42" s="872"/>
      <c r="AZ42" s="872"/>
      <c r="BA42" s="872"/>
      <c r="BB42" s="872"/>
      <c r="BC42" s="872"/>
      <c r="BD42" s="862"/>
      <c r="BE42" s="862"/>
      <c r="BF42" s="862"/>
      <c r="BG42" s="862"/>
      <c r="BH42" s="862"/>
      <c r="BI42" s="289"/>
      <c r="BJ42" s="289"/>
      <c r="BK42" s="289"/>
      <c r="BL42" s="862"/>
      <c r="BM42" s="307"/>
      <c r="BN42" s="307"/>
      <c r="BO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1'!M43</f>
        <v>0</v>
      </c>
      <c r="N43" s="464" t="n">
        <f aca="false">'Master Pay Period 1'!N43</f>
        <v>1</v>
      </c>
      <c r="O43" s="464" t="n">
        <f aca="false">'Master Pay Period 1'!O43</f>
        <v>0</v>
      </c>
      <c r="P43" s="464" t="n">
        <f aca="false">'Master Pay Period 1'!P43</f>
        <v>1</v>
      </c>
      <c r="Q43" s="464" t="n">
        <f aca="false">'Master Pay Period 1'!Q43</f>
        <v>1</v>
      </c>
      <c r="R43" s="464" t="n">
        <f aca="false">'Master Pay Period 1'!R43</f>
        <v>0</v>
      </c>
      <c r="S43" s="464" t="n">
        <f aca="false">'Master Pay Period 1'!S43</f>
        <v>0</v>
      </c>
      <c r="T43" s="469"/>
      <c r="U43" s="464" t="n">
        <f aca="false">'Master Pay Period 1'!U43</f>
        <v>0</v>
      </c>
      <c r="V43" s="464" t="n">
        <f aca="false">'Master Pay Period 1'!V43</f>
        <v>0</v>
      </c>
      <c r="W43" s="464" t="n">
        <f aca="false">'Master Pay Period 1'!W43</f>
        <v>0</v>
      </c>
      <c r="X43" s="464" t="n">
        <f aca="false">'Master Pay Period 1'!X43</f>
        <v>0</v>
      </c>
      <c r="Y43" s="464" t="n">
        <f aca="false">'Master Pay Period 1'!Y43</f>
        <v>1</v>
      </c>
      <c r="Z43" s="464" t="n">
        <f aca="false">'Master Pay Period 1'!Z43</f>
        <v>0</v>
      </c>
      <c r="AA43" s="464" t="n">
        <f aca="false">'Master Pay Period 1'!AA43</f>
        <v>1</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862"/>
      <c r="BF43" s="862"/>
      <c r="BG43" s="862"/>
      <c r="BH43" s="862"/>
      <c r="BI43" s="289"/>
      <c r="BJ43" s="289"/>
      <c r="BK43" s="289"/>
      <c r="BL43" s="862"/>
      <c r="BM43" s="307"/>
      <c r="BN43" s="307"/>
      <c r="BO43" s="862"/>
      <c r="BP43" s="862"/>
      <c r="BQ43" s="862"/>
      <c r="BR43" s="862"/>
      <c r="BS43" s="862"/>
      <c r="BT43" s="862"/>
      <c r="BU43" s="862"/>
      <c r="BV43" s="862"/>
      <c r="BW43" s="862"/>
      <c r="BX43" s="862"/>
      <c r="BY43" s="862"/>
      <c r="BZ43" s="862"/>
      <c r="CA43" s="862"/>
      <c r="CB43" s="862"/>
      <c r="CC43" s="862"/>
      <c r="CD43" s="862"/>
      <c r="CE43" s="862"/>
      <c r="CF43" s="862"/>
      <c r="CG43" s="862"/>
      <c r="CH43" s="862"/>
      <c r="CI43" s="862"/>
      <c r="CJ43" s="862"/>
      <c r="CK43" s="862"/>
      <c r="CL43" s="862"/>
      <c r="CM43" s="862"/>
      <c r="CN43" s="862"/>
      <c r="CO43" s="862"/>
      <c r="CP43" s="862"/>
      <c r="CQ43" s="862"/>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2"/>
      <c r="U44" s="462"/>
      <c r="V44" s="871"/>
      <c r="W44" s="462"/>
      <c r="X44" s="871"/>
      <c r="Y44" s="462"/>
      <c r="Z44" s="871"/>
      <c r="AA44" s="462"/>
      <c r="AB44" s="471"/>
      <c r="AC44" s="437"/>
      <c r="AD44" s="437"/>
      <c r="AE44" s="437"/>
      <c r="AF44" s="437"/>
      <c r="AG44" s="437"/>
      <c r="AH44" s="437"/>
      <c r="AI44" s="437"/>
      <c r="AJ44" s="437"/>
      <c r="AK44" s="430"/>
      <c r="AL44" s="437"/>
      <c r="AM44" s="430"/>
      <c r="AN44" s="437"/>
      <c r="AY44" s="872"/>
      <c r="AZ44" s="872"/>
      <c r="BA44" s="872"/>
      <c r="BB44" s="872"/>
      <c r="BC44" s="872"/>
      <c r="BD44" s="862"/>
      <c r="BE44" s="862"/>
      <c r="BF44" s="862"/>
      <c r="BG44" s="862"/>
      <c r="BH44" s="862"/>
      <c r="BI44" s="289"/>
      <c r="BJ44" s="289"/>
      <c r="BK44" s="289"/>
      <c r="BL44" s="862"/>
      <c r="BM44" s="307"/>
      <c r="BN44" s="307"/>
      <c r="BO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1'!M45</f>
        <v>0</v>
      </c>
      <c r="N45" s="464" t="n">
        <f aca="false">'Master Pay Period 1'!N45</f>
        <v>0</v>
      </c>
      <c r="O45" s="464" t="n">
        <f aca="false">'Master Pay Period 1'!O45</f>
        <v>1</v>
      </c>
      <c r="P45" s="464" t="n">
        <f aca="false">'Master Pay Period 1'!P45</f>
        <v>0</v>
      </c>
      <c r="Q45" s="464" t="n">
        <f aca="false">'Master Pay Period 1'!Q45</f>
        <v>0</v>
      </c>
      <c r="R45" s="464" t="n">
        <f aca="false">'Master Pay Period 1'!R45</f>
        <v>1</v>
      </c>
      <c r="S45" s="464" t="n">
        <f aca="false">'Master Pay Period 1'!S45</f>
        <v>0</v>
      </c>
      <c r="T45" s="469"/>
      <c r="U45" s="464" t="n">
        <f aca="false">'Master Pay Period 1'!U45</f>
        <v>0</v>
      </c>
      <c r="V45" s="464" t="n">
        <f aca="false">'Master Pay Period 1'!V45</f>
        <v>0</v>
      </c>
      <c r="W45" s="464" t="n">
        <f aca="false">'Master Pay Period 1'!W45</f>
        <v>0</v>
      </c>
      <c r="X45" s="464" t="n">
        <f aca="false">'Master Pay Period 1'!X45</f>
        <v>1</v>
      </c>
      <c r="Y45" s="464" t="n">
        <f aca="false">'Master Pay Period 1'!Y45</f>
        <v>0</v>
      </c>
      <c r="Z45" s="464" t="n">
        <f aca="false">'Master Pay Period 1'!Z45</f>
        <v>1</v>
      </c>
      <c r="AA45" s="464" t="n">
        <f aca="false">'Master Pay Period 1'!AA45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72"/>
      <c r="AZ45" s="872"/>
      <c r="BA45" s="872"/>
      <c r="BB45" s="872"/>
      <c r="BC45" s="872"/>
      <c r="BD45" s="862"/>
      <c r="BE45" s="862"/>
      <c r="BF45" s="862"/>
      <c r="BG45" s="862"/>
      <c r="BH45" s="862"/>
      <c r="BI45" s="289"/>
      <c r="BJ45" s="289"/>
      <c r="BK45" s="289"/>
      <c r="BL45" s="862"/>
      <c r="BM45" s="307"/>
      <c r="BN45" s="307"/>
      <c r="BO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472"/>
      <c r="U46" s="462"/>
      <c r="V46" s="871"/>
      <c r="W46" s="462"/>
      <c r="X46" s="871"/>
      <c r="Y46" s="462"/>
      <c r="Z46" s="871"/>
      <c r="AA46" s="462"/>
      <c r="AB46" s="471"/>
      <c r="AC46" s="437"/>
      <c r="AD46" s="437"/>
      <c r="AE46" s="437"/>
      <c r="AF46" s="437"/>
      <c r="AG46" s="437"/>
      <c r="AH46" s="437"/>
      <c r="AI46" s="437"/>
      <c r="AJ46" s="437"/>
      <c r="AK46" s="430"/>
      <c r="AL46" s="437"/>
      <c r="AM46" s="430"/>
      <c r="AN46" s="437"/>
      <c r="AY46" s="872"/>
      <c r="AZ46" s="872"/>
      <c r="BA46" s="872"/>
      <c r="BB46" s="872"/>
      <c r="BC46" s="872"/>
      <c r="BD46" s="862"/>
      <c r="BE46" s="862"/>
      <c r="BF46" s="862"/>
      <c r="BG46" s="862"/>
      <c r="BH46" s="862"/>
      <c r="BI46" s="289"/>
      <c r="BJ46" s="289"/>
      <c r="BK46" s="289"/>
      <c r="BL46" s="862"/>
      <c r="BM46" s="293"/>
      <c r="BN46" s="293"/>
      <c r="BO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1'!M47</f>
        <v>0</v>
      </c>
      <c r="N47" s="464" t="n">
        <f aca="false">'Master Pay Period 1'!N47</f>
        <v>0</v>
      </c>
      <c r="O47" s="464" t="n">
        <f aca="false">'Master Pay Period 1'!O47</f>
        <v>0</v>
      </c>
      <c r="P47" s="464" t="n">
        <f aca="false">'Master Pay Period 1'!P47</f>
        <v>0</v>
      </c>
      <c r="Q47" s="464" t="n">
        <f aca="false">'Master Pay Period 1'!Q47</f>
        <v>0</v>
      </c>
      <c r="R47" s="464" t="n">
        <f aca="false">'Master Pay Period 1'!R47</f>
        <v>0</v>
      </c>
      <c r="S47" s="464" t="n">
        <f aca="false">'Master Pay Period 1'!S47</f>
        <v>0</v>
      </c>
      <c r="T47" s="469"/>
      <c r="U47" s="464" t="n">
        <f aca="false">'Master Pay Period 1'!U47</f>
        <v>0</v>
      </c>
      <c r="V47" s="464" t="n">
        <f aca="false">'Master Pay Period 1'!V47</f>
        <v>0</v>
      </c>
      <c r="W47" s="464" t="n">
        <f aca="false">'Master Pay Period 1'!W47</f>
        <v>0</v>
      </c>
      <c r="X47" s="464" t="n">
        <f aca="false">'Master Pay Period 1'!X47</f>
        <v>0</v>
      </c>
      <c r="Y47" s="464" t="n">
        <f aca="false">'Master Pay Period 1'!Y47</f>
        <v>0</v>
      </c>
      <c r="Z47" s="464" t="n">
        <f aca="false">'Master Pay Period 1'!Z47</f>
        <v>0</v>
      </c>
      <c r="AA47" s="464" t="n">
        <f aca="false">'Master Pay Period 1'!AA47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72"/>
      <c r="AZ47" s="872"/>
      <c r="BA47" s="872"/>
      <c r="BB47" s="872"/>
      <c r="BC47" s="872"/>
      <c r="BD47" s="862"/>
      <c r="BE47" s="862"/>
      <c r="BF47" s="862"/>
      <c r="BG47" s="862"/>
      <c r="BH47" s="862"/>
      <c r="BI47" s="289"/>
      <c r="BJ47" s="289"/>
      <c r="BK47" s="289"/>
      <c r="BL47" s="862"/>
      <c r="BM47" s="293"/>
      <c r="BN47" s="293"/>
      <c r="BO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472"/>
      <c r="U48" s="462"/>
      <c r="V48" s="871"/>
      <c r="W48" s="462"/>
      <c r="X48" s="871"/>
      <c r="Y48" s="462"/>
      <c r="Z48" s="871"/>
      <c r="AA48" s="462"/>
      <c r="AB48" s="471"/>
      <c r="AC48" s="437"/>
      <c r="AD48" s="437"/>
      <c r="AE48" s="437"/>
      <c r="AF48" s="437"/>
      <c r="AG48" s="437"/>
      <c r="AH48" s="437"/>
      <c r="AI48" s="437"/>
      <c r="AJ48" s="437"/>
      <c r="AK48" s="430"/>
      <c r="AL48" s="437"/>
      <c r="AM48" s="430"/>
      <c r="AN48" s="437"/>
      <c r="AY48" s="872"/>
      <c r="AZ48" s="872"/>
      <c r="BA48" s="872"/>
      <c r="BB48" s="872"/>
      <c r="BC48" s="872"/>
      <c r="BD48" s="862"/>
      <c r="BE48" s="862"/>
      <c r="BF48" s="862"/>
      <c r="BG48" s="862"/>
      <c r="BH48" s="862"/>
      <c r="BI48" s="289"/>
      <c r="BJ48" s="289"/>
      <c r="BK48" s="289"/>
      <c r="BL48" s="862"/>
      <c r="BM48" s="293"/>
      <c r="BN48" s="293"/>
      <c r="BO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1'!M49</f>
        <v>0</v>
      </c>
      <c r="N49" s="464" t="n">
        <f aca="false">'Master Pay Period 1'!N49</f>
        <v>0</v>
      </c>
      <c r="O49" s="464" t="n">
        <f aca="false">'Master Pay Period 1'!O49</f>
        <v>0</v>
      </c>
      <c r="P49" s="464" t="n">
        <f aca="false">'Master Pay Period 1'!P49</f>
        <v>0</v>
      </c>
      <c r="Q49" s="464" t="n">
        <f aca="false">'Master Pay Period 1'!Q49</f>
        <v>0</v>
      </c>
      <c r="R49" s="464" t="n">
        <f aca="false">'Master Pay Period 1'!R49</f>
        <v>0</v>
      </c>
      <c r="S49" s="464" t="n">
        <f aca="false">'Master Pay Period 1'!S49</f>
        <v>0</v>
      </c>
      <c r="T49" s="469"/>
      <c r="U49" s="464" t="n">
        <f aca="false">'Master Pay Period 1'!U49</f>
        <v>0</v>
      </c>
      <c r="V49" s="464" t="n">
        <f aca="false">'Master Pay Period 1'!V49</f>
        <v>0</v>
      </c>
      <c r="W49" s="464" t="n">
        <f aca="false">'Master Pay Period 1'!W49</f>
        <v>0</v>
      </c>
      <c r="X49" s="464" t="n">
        <f aca="false">'Master Pay Period 1'!X49</f>
        <v>0</v>
      </c>
      <c r="Y49" s="464" t="n">
        <f aca="false">'Master Pay Period 1'!Y49</f>
        <v>0</v>
      </c>
      <c r="Z49" s="464" t="n">
        <f aca="false">'Master Pay Period 1'!Z49</f>
        <v>0</v>
      </c>
      <c r="AA49" s="464" t="n">
        <f aca="false">'Master Pay Period 1'!AA49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72"/>
      <c r="AZ49" s="872"/>
      <c r="BA49" s="872"/>
      <c r="BB49" s="872"/>
      <c r="BC49" s="872"/>
      <c r="BD49" s="862"/>
      <c r="BE49" s="862"/>
      <c r="BF49" s="862"/>
      <c r="BG49" s="862"/>
      <c r="BH49" s="862"/>
      <c r="BI49" s="289"/>
      <c r="BJ49" s="289"/>
      <c r="BK49" s="289"/>
      <c r="BL49" s="862"/>
      <c r="BM49" s="293"/>
      <c r="BN49" s="293"/>
      <c r="BO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2"/>
      <c r="U50" s="462"/>
      <c r="V50" s="871"/>
      <c r="W50" s="462"/>
      <c r="X50" s="871"/>
      <c r="Y50" s="462"/>
      <c r="Z50" s="871"/>
      <c r="AA50" s="462"/>
      <c r="AB50" s="471"/>
      <c r="AC50" s="437"/>
      <c r="AD50" s="437"/>
      <c r="AE50" s="437"/>
      <c r="AF50" s="437"/>
      <c r="AG50" s="437"/>
      <c r="AH50" s="437"/>
      <c r="AI50" s="437"/>
      <c r="AJ50" s="437"/>
      <c r="AK50" s="430"/>
      <c r="AL50" s="437"/>
      <c r="AM50" s="430"/>
      <c r="AN50" s="437"/>
      <c r="AY50" s="872"/>
      <c r="AZ50" s="872"/>
      <c r="BA50" s="872"/>
      <c r="BB50" s="872"/>
      <c r="BC50" s="872"/>
      <c r="BD50" s="862"/>
      <c r="BE50" s="862"/>
      <c r="BF50" s="862"/>
      <c r="BG50" s="862"/>
      <c r="BH50" s="862"/>
      <c r="BI50" s="289"/>
      <c r="BJ50" s="289"/>
      <c r="BK50" s="289"/>
      <c r="BL50" s="862"/>
      <c r="BM50" s="293"/>
      <c r="BN50" s="293"/>
      <c r="BO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1'!M51</f>
        <v>0</v>
      </c>
      <c r="N51" s="464" t="n">
        <f aca="false">'Master Pay Period 1'!N51</f>
        <v>0</v>
      </c>
      <c r="O51" s="464" t="n">
        <f aca="false">'Master Pay Period 1'!O51</f>
        <v>0</v>
      </c>
      <c r="P51" s="464" t="n">
        <f aca="false">'Master Pay Period 1'!P51</f>
        <v>0</v>
      </c>
      <c r="Q51" s="464" t="n">
        <f aca="false">'Master Pay Period 1'!Q51</f>
        <v>0</v>
      </c>
      <c r="R51" s="464" t="n">
        <f aca="false">'Master Pay Period 1'!R51</f>
        <v>0</v>
      </c>
      <c r="S51" s="464" t="n">
        <f aca="false">'Master Pay Period 1'!S51</f>
        <v>0</v>
      </c>
      <c r="T51" s="469"/>
      <c r="U51" s="464" t="n">
        <f aca="false">'Master Pay Period 1'!U51</f>
        <v>0</v>
      </c>
      <c r="V51" s="464" t="n">
        <f aca="false">'Master Pay Period 1'!V51</f>
        <v>0</v>
      </c>
      <c r="W51" s="464" t="n">
        <f aca="false">'Master Pay Period 1'!W51</f>
        <v>0</v>
      </c>
      <c r="X51" s="464" t="n">
        <f aca="false">'Master Pay Period 1'!X51</f>
        <v>0</v>
      </c>
      <c r="Y51" s="464" t="n">
        <f aca="false">'Master Pay Period 1'!Y51</f>
        <v>0</v>
      </c>
      <c r="Z51" s="464" t="n">
        <f aca="false">'Master Pay Period 1'!Z51</f>
        <v>0</v>
      </c>
      <c r="AA51" s="464" t="n">
        <f aca="false">'Master Pay Period 1'!AA51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72"/>
      <c r="AZ51" s="872"/>
      <c r="BA51" s="872"/>
      <c r="BB51" s="872"/>
      <c r="BC51" s="872"/>
      <c r="BD51" s="862"/>
      <c r="BE51" s="862"/>
      <c r="BF51" s="862"/>
      <c r="BG51" s="862"/>
      <c r="BH51" s="862"/>
      <c r="BI51" s="289"/>
      <c r="BJ51" s="289"/>
      <c r="BK51" s="289"/>
      <c r="BL51" s="862"/>
      <c r="BM51" s="293"/>
      <c r="BN51" s="293"/>
      <c r="BO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2"/>
      <c r="U52" s="462"/>
      <c r="V52" s="871"/>
      <c r="W52" s="462"/>
      <c r="X52" s="871"/>
      <c r="Y52" s="462"/>
      <c r="Z52" s="871"/>
      <c r="AA52" s="462"/>
      <c r="AB52" s="471"/>
      <c r="AC52" s="437"/>
      <c r="AD52" s="437"/>
      <c r="AE52" s="437"/>
      <c r="AF52" s="437"/>
      <c r="AG52" s="437"/>
      <c r="AH52" s="437"/>
      <c r="AI52" s="437"/>
      <c r="AJ52" s="437"/>
      <c r="AK52" s="430"/>
      <c r="AL52" s="437"/>
      <c r="AM52" s="430"/>
      <c r="AN52" s="437"/>
      <c r="AY52" s="872"/>
      <c r="AZ52" s="872"/>
      <c r="BA52" s="872"/>
      <c r="BB52" s="872"/>
      <c r="BC52" s="872"/>
      <c r="BD52" s="862"/>
      <c r="BE52" s="862"/>
      <c r="BF52" s="862"/>
      <c r="BG52" s="862"/>
      <c r="BH52" s="862"/>
      <c r="BI52" s="289"/>
      <c r="BJ52" s="289"/>
      <c r="BK52" s="289"/>
      <c r="BL52" s="862"/>
      <c r="BM52" s="293"/>
      <c r="BN52" s="293"/>
      <c r="BO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1'!M53</f>
        <v>0</v>
      </c>
      <c r="N53" s="464" t="n">
        <f aca="false">'Master Pay Period 1'!N53</f>
        <v>0</v>
      </c>
      <c r="O53" s="464" t="n">
        <f aca="false">'Master Pay Period 1'!O53</f>
        <v>0</v>
      </c>
      <c r="P53" s="464" t="n">
        <f aca="false">'Master Pay Period 1'!P53</f>
        <v>0</v>
      </c>
      <c r="Q53" s="464" t="n">
        <f aca="false">'Master Pay Period 1'!Q53</f>
        <v>0</v>
      </c>
      <c r="R53" s="464" t="n">
        <f aca="false">'Master Pay Period 1'!R53</f>
        <v>0</v>
      </c>
      <c r="S53" s="464" t="n">
        <f aca="false">'Master Pay Period 1'!S53</f>
        <v>0</v>
      </c>
      <c r="T53" s="469"/>
      <c r="U53" s="464" t="n">
        <f aca="false">'Master Pay Period 1'!U53</f>
        <v>0</v>
      </c>
      <c r="V53" s="464" t="n">
        <f aca="false">'Master Pay Period 1'!V53</f>
        <v>0</v>
      </c>
      <c r="W53" s="464" t="n">
        <f aca="false">'Master Pay Period 1'!W53</f>
        <v>0</v>
      </c>
      <c r="X53" s="464" t="n">
        <f aca="false">'Master Pay Period 1'!X53</f>
        <v>0</v>
      </c>
      <c r="Y53" s="464" t="n">
        <f aca="false">'Master Pay Period 1'!Y53</f>
        <v>0</v>
      </c>
      <c r="Z53" s="464" t="n">
        <f aca="false">'Master Pay Period 1'!Z53</f>
        <v>0</v>
      </c>
      <c r="AA53" s="464" t="n">
        <f aca="false">'Master Pay Period 1'!AA53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72"/>
      <c r="AZ53" s="872"/>
      <c r="BA53" s="872"/>
      <c r="BB53" s="872"/>
      <c r="BC53" s="872"/>
      <c r="BD53" s="862"/>
      <c r="BE53" s="862"/>
      <c r="BF53" s="862"/>
      <c r="BG53" s="862"/>
      <c r="BH53" s="862"/>
      <c r="BI53" s="289"/>
      <c r="BJ53" s="289"/>
      <c r="BK53" s="289"/>
      <c r="BL53" s="862"/>
      <c r="BM53" s="293"/>
      <c r="BN53" s="293"/>
      <c r="BO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472"/>
      <c r="U54" s="873"/>
      <c r="V54" s="476"/>
      <c r="W54" s="873"/>
      <c r="X54" s="462"/>
      <c r="Y54" s="873"/>
      <c r="Z54" s="462"/>
      <c r="AA54" s="873"/>
      <c r="AB54" s="471"/>
      <c r="AC54" s="437"/>
      <c r="AD54" s="437"/>
      <c r="AE54" s="437"/>
      <c r="AF54" s="437"/>
      <c r="AG54" s="437"/>
      <c r="AH54" s="437"/>
      <c r="AI54" s="437"/>
      <c r="AJ54" s="437"/>
      <c r="AK54" s="430"/>
      <c r="AL54" s="437"/>
      <c r="AM54" s="430"/>
      <c r="AN54" s="437"/>
      <c r="AY54" s="872"/>
      <c r="AZ54" s="872"/>
      <c r="BA54" s="872"/>
      <c r="BB54" s="872"/>
      <c r="BC54" s="872"/>
      <c r="BD54" s="862"/>
      <c r="BE54" s="862"/>
      <c r="BF54" s="862"/>
      <c r="BG54" s="862"/>
      <c r="BH54" s="862"/>
      <c r="BI54" s="289"/>
      <c r="BJ54" s="289"/>
      <c r="BK54" s="289"/>
      <c r="BL54" s="862"/>
      <c r="BM54" s="293"/>
      <c r="BN54" s="293"/>
      <c r="BO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1'!M55</f>
        <v>0</v>
      </c>
      <c r="N55" s="464" t="n">
        <f aca="false">'Master Pay Period 1'!N55</f>
        <v>0</v>
      </c>
      <c r="O55" s="464" t="n">
        <f aca="false">'Master Pay Period 1'!O55</f>
        <v>0</v>
      </c>
      <c r="P55" s="464" t="n">
        <f aca="false">'Master Pay Period 1'!P55</f>
        <v>0</v>
      </c>
      <c r="Q55" s="464" t="n">
        <f aca="false">'Master Pay Period 1'!Q55</f>
        <v>0</v>
      </c>
      <c r="R55" s="464" t="n">
        <f aca="false">'Master Pay Period 1'!R55</f>
        <v>0</v>
      </c>
      <c r="S55" s="464" t="n">
        <f aca="false">'Master Pay Period 1'!S55</f>
        <v>0</v>
      </c>
      <c r="T55" s="469"/>
      <c r="U55" s="464" t="n">
        <f aca="false">'Master Pay Period 1'!U55</f>
        <v>0</v>
      </c>
      <c r="V55" s="464" t="n">
        <f aca="false">'Master Pay Period 1'!V55</f>
        <v>0</v>
      </c>
      <c r="W55" s="464" t="n">
        <f aca="false">'Master Pay Period 1'!W55</f>
        <v>0</v>
      </c>
      <c r="X55" s="464" t="n">
        <f aca="false">'Master Pay Period 1'!X55</f>
        <v>0</v>
      </c>
      <c r="Y55" s="464" t="n">
        <f aca="false">'Master Pay Period 1'!Y55</f>
        <v>0</v>
      </c>
      <c r="Z55" s="464" t="n">
        <f aca="false">'Master Pay Period 1'!Z55</f>
        <v>0</v>
      </c>
      <c r="AA55" s="464" t="n">
        <f aca="false">'Master Pay Period 1'!AA55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72"/>
      <c r="AZ55" s="872"/>
      <c r="BA55" s="872"/>
      <c r="BB55" s="872"/>
      <c r="BC55" s="872"/>
      <c r="BD55" s="862"/>
      <c r="BE55" s="862"/>
      <c r="BF55" s="862"/>
      <c r="BG55" s="862"/>
      <c r="BH55" s="862"/>
      <c r="BI55" s="289"/>
      <c r="BJ55" s="289"/>
      <c r="BK55" s="289"/>
      <c r="BL55" s="862"/>
      <c r="BM55" s="293"/>
      <c r="BN55" s="293"/>
      <c r="BO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2"/>
      <c r="U56" s="462"/>
      <c r="V56" s="871"/>
      <c r="W56" s="462"/>
      <c r="X56" s="871"/>
      <c r="Y56" s="462"/>
      <c r="Z56" s="871"/>
      <c r="AA56" s="462"/>
      <c r="AB56" s="471"/>
      <c r="AC56" s="437"/>
      <c r="AD56" s="437"/>
      <c r="AE56" s="437"/>
      <c r="AF56" s="437"/>
      <c r="AG56" s="437"/>
      <c r="AH56" s="437"/>
      <c r="AI56" s="437"/>
      <c r="AJ56" s="437"/>
      <c r="AK56" s="430"/>
      <c r="AL56" s="437"/>
      <c r="AM56" s="430"/>
      <c r="AN56" s="437"/>
      <c r="AY56" s="872"/>
      <c r="AZ56" s="872"/>
      <c r="BA56" s="872"/>
      <c r="BB56" s="872"/>
      <c r="BC56" s="872"/>
      <c r="BD56" s="862"/>
      <c r="BE56" s="862"/>
      <c r="BF56" s="862"/>
      <c r="BG56" s="862"/>
      <c r="BH56" s="862"/>
      <c r="BI56" s="289"/>
      <c r="BJ56" s="289"/>
      <c r="BK56" s="289"/>
      <c r="BL56" s="862"/>
      <c r="BM56" s="293"/>
      <c r="BN56" s="293"/>
      <c r="BO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1'!M57</f>
        <v>0</v>
      </c>
      <c r="N57" s="464" t="n">
        <f aca="false">'Master Pay Period 1'!N57</f>
        <v>0</v>
      </c>
      <c r="O57" s="464" t="n">
        <f aca="false">'Master Pay Period 1'!O57</f>
        <v>0</v>
      </c>
      <c r="P57" s="464" t="n">
        <f aca="false">'Master Pay Period 1'!P57</f>
        <v>0</v>
      </c>
      <c r="Q57" s="464" t="n">
        <f aca="false">'Master Pay Period 1'!Q57</f>
        <v>0</v>
      </c>
      <c r="R57" s="464" t="n">
        <f aca="false">'Master Pay Period 1'!R57</f>
        <v>0</v>
      </c>
      <c r="S57" s="464" t="n">
        <f aca="false">'Master Pay Period 1'!S57</f>
        <v>0</v>
      </c>
      <c r="T57" s="469"/>
      <c r="U57" s="464" t="n">
        <f aca="false">'Master Pay Period 1'!U57</f>
        <v>0</v>
      </c>
      <c r="V57" s="464" t="n">
        <f aca="false">'Master Pay Period 1'!V57</f>
        <v>0</v>
      </c>
      <c r="W57" s="464" t="n">
        <f aca="false">'Master Pay Period 1'!W57</f>
        <v>0</v>
      </c>
      <c r="X57" s="464" t="n">
        <f aca="false">'Master Pay Period 1'!X57</f>
        <v>0</v>
      </c>
      <c r="Y57" s="464" t="n">
        <f aca="false">'Master Pay Period 1'!Y57</f>
        <v>0</v>
      </c>
      <c r="Z57" s="464" t="n">
        <f aca="false">'Master Pay Period 1'!Z57</f>
        <v>0</v>
      </c>
      <c r="AA57" s="464" t="n">
        <f aca="false">'Master Pay Period 1'!AA57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72"/>
      <c r="AZ57" s="872"/>
      <c r="BA57" s="872"/>
      <c r="BB57" s="872"/>
      <c r="BC57" s="872"/>
      <c r="BD57" s="862"/>
      <c r="BE57" s="862"/>
      <c r="BF57" s="862"/>
      <c r="BG57" s="862"/>
      <c r="BH57" s="862"/>
      <c r="BI57" s="289"/>
      <c r="BJ57" s="289"/>
      <c r="BK57" s="289"/>
      <c r="BL57" s="862"/>
      <c r="BM57" s="293"/>
      <c r="BN57" s="293"/>
      <c r="BO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472"/>
      <c r="U58" s="462"/>
      <c r="V58" s="871"/>
      <c r="W58" s="462"/>
      <c r="X58" s="871"/>
      <c r="Y58" s="462"/>
      <c r="Z58" s="871"/>
      <c r="AA58" s="462"/>
      <c r="AB58" s="471"/>
      <c r="AC58" s="437"/>
      <c r="AD58" s="437"/>
      <c r="AE58" s="437"/>
      <c r="AF58" s="437"/>
      <c r="AG58" s="437"/>
      <c r="AH58" s="437"/>
      <c r="AI58" s="437"/>
      <c r="AJ58" s="437"/>
      <c r="AK58" s="430"/>
      <c r="AL58" s="437"/>
      <c r="AM58" s="430"/>
      <c r="AN58" s="437"/>
      <c r="AY58" s="872"/>
      <c r="AZ58" s="872"/>
      <c r="BA58" s="872"/>
      <c r="BB58" s="872"/>
      <c r="BC58" s="872"/>
      <c r="BD58" s="862"/>
      <c r="BE58" s="862"/>
      <c r="BF58" s="862"/>
      <c r="BG58" s="862"/>
      <c r="BH58" s="862"/>
      <c r="BI58" s="289"/>
      <c r="BJ58" s="289"/>
      <c r="BK58" s="289"/>
      <c r="BL58" s="862"/>
      <c r="BM58" s="293"/>
      <c r="BN58" s="293"/>
      <c r="BO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1'!M59</f>
        <v>0</v>
      </c>
      <c r="N59" s="464" t="n">
        <f aca="false">'Master Pay Period 1'!N59</f>
        <v>0</v>
      </c>
      <c r="O59" s="464" t="n">
        <f aca="false">'Master Pay Period 1'!O59</f>
        <v>0</v>
      </c>
      <c r="P59" s="464" t="n">
        <f aca="false">'Master Pay Period 1'!P59</f>
        <v>0</v>
      </c>
      <c r="Q59" s="464" t="n">
        <f aca="false">'Master Pay Period 1'!Q59</f>
        <v>0</v>
      </c>
      <c r="R59" s="464" t="n">
        <f aca="false">'Master Pay Period 1'!R59</f>
        <v>0</v>
      </c>
      <c r="S59" s="464" t="n">
        <f aca="false">'Master Pay Period 1'!S59</f>
        <v>0</v>
      </c>
      <c r="T59" s="469"/>
      <c r="U59" s="464" t="n">
        <f aca="false">'Master Pay Period 1'!U59</f>
        <v>0</v>
      </c>
      <c r="V59" s="464" t="n">
        <f aca="false">'Master Pay Period 1'!V59</f>
        <v>0</v>
      </c>
      <c r="W59" s="464" t="n">
        <f aca="false">'Master Pay Period 1'!W59</f>
        <v>0</v>
      </c>
      <c r="X59" s="464" t="n">
        <f aca="false">'Master Pay Period 1'!X59</f>
        <v>0</v>
      </c>
      <c r="Y59" s="464" t="n">
        <f aca="false">'Master Pay Period 1'!Y59</f>
        <v>0</v>
      </c>
      <c r="Z59" s="464" t="n">
        <f aca="false">'Master Pay Period 1'!Z59</f>
        <v>0</v>
      </c>
      <c r="AA59" s="464" t="n">
        <f aca="false">'Master Pay Period 1'!AA59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72"/>
      <c r="AZ59" s="872"/>
      <c r="BA59" s="872"/>
      <c r="BB59" s="872"/>
      <c r="BC59" s="872"/>
      <c r="BD59" s="862"/>
      <c r="BE59" s="862"/>
      <c r="BF59" s="862"/>
      <c r="BG59" s="862"/>
      <c r="BH59" s="862"/>
      <c r="BI59" s="289"/>
      <c r="BJ59" s="289"/>
      <c r="BK59" s="289"/>
      <c r="BL59" s="862"/>
      <c r="BM59" s="293"/>
      <c r="BN59" s="293"/>
      <c r="BO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472"/>
      <c r="U60" s="462"/>
      <c r="V60" s="462"/>
      <c r="W60" s="462"/>
      <c r="X60" s="462"/>
      <c r="Y60" s="462"/>
      <c r="Z60" s="462"/>
      <c r="AA60" s="462"/>
      <c r="AB60" s="471"/>
      <c r="AC60" s="437"/>
      <c r="AD60" s="437"/>
      <c r="AE60" s="437"/>
      <c r="AF60" s="437"/>
      <c r="AG60" s="437"/>
      <c r="AH60" s="437"/>
      <c r="AI60" s="437"/>
      <c r="AJ60" s="437"/>
      <c r="AK60" s="430"/>
      <c r="AL60" s="437"/>
      <c r="AM60" s="430"/>
      <c r="AN60" s="437"/>
      <c r="AY60" s="872"/>
      <c r="AZ60" s="872"/>
      <c r="BA60" s="872"/>
      <c r="BB60" s="872"/>
      <c r="BC60" s="872"/>
      <c r="BD60" s="862"/>
      <c r="BE60" s="862"/>
      <c r="BF60" s="862"/>
      <c r="BG60" s="862"/>
      <c r="BH60" s="862"/>
      <c r="BI60" s="289"/>
      <c r="BJ60" s="289"/>
      <c r="BK60" s="289"/>
      <c r="BL60" s="862"/>
      <c r="BM60" s="293"/>
      <c r="BN60" s="293"/>
      <c r="BO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1'!M61</f>
        <v>0</v>
      </c>
      <c r="N61" s="464" t="n">
        <f aca="false">'Master Pay Period 1'!N61</f>
        <v>0</v>
      </c>
      <c r="O61" s="464" t="n">
        <f aca="false">'Master Pay Period 1'!O61</f>
        <v>0</v>
      </c>
      <c r="P61" s="464" t="n">
        <f aca="false">'Master Pay Period 1'!P61</f>
        <v>0</v>
      </c>
      <c r="Q61" s="464" t="n">
        <f aca="false">'Master Pay Period 1'!Q61</f>
        <v>0</v>
      </c>
      <c r="R61" s="464" t="n">
        <f aca="false">'Master Pay Period 1'!R61</f>
        <v>0</v>
      </c>
      <c r="S61" s="464" t="n">
        <f aca="false">'Master Pay Period 1'!S61</f>
        <v>0</v>
      </c>
      <c r="T61" s="469"/>
      <c r="U61" s="464" t="n">
        <f aca="false">'Master Pay Period 1'!U61</f>
        <v>0</v>
      </c>
      <c r="V61" s="464" t="n">
        <f aca="false">'Master Pay Period 1'!V61</f>
        <v>0</v>
      </c>
      <c r="W61" s="464" t="n">
        <f aca="false">'Master Pay Period 1'!W61</f>
        <v>0</v>
      </c>
      <c r="X61" s="464" t="n">
        <f aca="false">'Master Pay Period 1'!X61</f>
        <v>0</v>
      </c>
      <c r="Y61" s="464" t="n">
        <f aca="false">'Master Pay Period 1'!Y61</f>
        <v>0</v>
      </c>
      <c r="Z61" s="464" t="n">
        <f aca="false">'Master Pay Period 1'!Z61</f>
        <v>0</v>
      </c>
      <c r="AA61" s="464" t="n">
        <f aca="false">'Master Pay Period 1'!AA61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72"/>
      <c r="AZ61" s="872"/>
      <c r="BA61" s="872"/>
      <c r="BB61" s="872"/>
      <c r="BC61" s="872"/>
      <c r="BD61" s="862"/>
      <c r="BE61" s="862"/>
      <c r="BF61" s="862"/>
      <c r="BG61" s="862"/>
      <c r="BH61" s="862"/>
      <c r="BI61" s="289"/>
      <c r="BJ61" s="289"/>
      <c r="BK61" s="289"/>
      <c r="BL61" s="862"/>
      <c r="BM61" s="293"/>
      <c r="BN61" s="293"/>
      <c r="BO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72"/>
      <c r="AZ62" s="872"/>
      <c r="BA62" s="872"/>
      <c r="BB62" s="872"/>
      <c r="BC62" s="872"/>
      <c r="BD62" s="862"/>
      <c r="BE62" s="862"/>
      <c r="BF62" s="862"/>
      <c r="BG62" s="862"/>
      <c r="BH62" s="862"/>
      <c r="BI62" s="289"/>
      <c r="BJ62" s="289"/>
      <c r="BK62" s="289"/>
      <c r="BL62" s="862"/>
      <c r="BM62" s="293"/>
      <c r="BN62" s="293"/>
      <c r="BO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72"/>
      <c r="AZ63" s="872"/>
      <c r="BA63" s="872"/>
      <c r="BB63" s="872"/>
      <c r="BC63" s="872"/>
      <c r="BD63" s="862"/>
      <c r="BE63" s="862"/>
      <c r="BF63" s="862"/>
      <c r="BG63" s="862"/>
      <c r="BH63" s="862"/>
      <c r="BI63" s="289"/>
      <c r="BJ63" s="289"/>
      <c r="BK63" s="289"/>
      <c r="BL63" s="862"/>
      <c r="BM63" s="293"/>
      <c r="BN63" s="293"/>
      <c r="BO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1'!M64</f>
        <v>0</v>
      </c>
      <c r="N64" s="464" t="n">
        <f aca="false">'Master Pay Period 1'!N64</f>
        <v>0</v>
      </c>
      <c r="O64" s="464" t="n">
        <f aca="false">'Master Pay Period 1'!O64</f>
        <v>0</v>
      </c>
      <c r="P64" s="464" t="n">
        <f aca="false">'Master Pay Period 1'!P64</f>
        <v>0</v>
      </c>
      <c r="Q64" s="464" t="n">
        <f aca="false">'Master Pay Period 1'!Q64</f>
        <v>0</v>
      </c>
      <c r="R64" s="464" t="n">
        <f aca="false">'Master Pay Period 1'!R64</f>
        <v>0</v>
      </c>
      <c r="S64" s="464" t="n">
        <f aca="false">'Master Pay Period 1'!S64</f>
        <v>0</v>
      </c>
      <c r="T64" s="474"/>
      <c r="U64" s="464" t="n">
        <f aca="false">'Master Pay Period 1'!U64</f>
        <v>0</v>
      </c>
      <c r="V64" s="464" t="n">
        <f aca="false">'Master Pay Period 1'!V64</f>
        <v>0</v>
      </c>
      <c r="W64" s="464" t="n">
        <f aca="false">'Master Pay Period 1'!W64</f>
        <v>0</v>
      </c>
      <c r="X64" s="464" t="n">
        <f aca="false">'Master Pay Period 1'!X64</f>
        <v>0</v>
      </c>
      <c r="Y64" s="464" t="n">
        <f aca="false">'Master Pay Period 1'!Y64</f>
        <v>0</v>
      </c>
      <c r="Z64" s="464" t="n">
        <f aca="false">'Master Pay Period 1'!Z64</f>
        <v>0</v>
      </c>
      <c r="AA64" s="464" t="n">
        <f aca="false">'Master Pay Period 1'!AA64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72"/>
      <c r="AZ64" s="872"/>
      <c r="BA64" s="872"/>
      <c r="BB64" s="872"/>
      <c r="BC64" s="872"/>
      <c r="BD64" s="862"/>
      <c r="BE64" s="862"/>
      <c r="BF64" s="862"/>
      <c r="BG64" s="862"/>
      <c r="BH64" s="862"/>
      <c r="BI64" s="289"/>
      <c r="BJ64" s="289"/>
      <c r="BK64" s="289"/>
      <c r="BL64" s="862"/>
      <c r="BM64" s="293"/>
      <c r="BN64" s="293"/>
      <c r="BO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475"/>
      <c r="N65" s="475"/>
      <c r="O65" s="475"/>
      <c r="P65" s="475"/>
      <c r="Q65" s="475"/>
      <c r="R65" s="475"/>
      <c r="S65" s="475"/>
      <c r="T65" s="474"/>
      <c r="U65" s="475"/>
      <c r="V65" s="475"/>
      <c r="W65" s="475"/>
      <c r="X65" s="475"/>
      <c r="Y65" s="475"/>
      <c r="Z65" s="475"/>
      <c r="AA65" s="475"/>
      <c r="AC65" s="437"/>
      <c r="AD65" s="437"/>
      <c r="AY65" s="872"/>
      <c r="AZ65" s="872"/>
      <c r="BA65" s="872"/>
      <c r="BB65" s="872"/>
      <c r="BC65" s="872"/>
      <c r="BD65" s="862"/>
      <c r="BE65" s="862"/>
      <c r="BF65" s="862"/>
      <c r="BG65" s="862"/>
      <c r="BH65" s="862"/>
      <c r="BI65" s="289"/>
      <c r="BJ65" s="289"/>
      <c r="BK65" s="289"/>
      <c r="BL65" s="862"/>
      <c r="BM65" s="293"/>
      <c r="BN65" s="293"/>
      <c r="BO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72"/>
      <c r="AZ66" s="872"/>
      <c r="BA66" s="872"/>
      <c r="BB66" s="872"/>
      <c r="BC66" s="872"/>
      <c r="BD66" s="862"/>
      <c r="BE66" s="862"/>
      <c r="BF66" s="862"/>
      <c r="BG66" s="862"/>
      <c r="BH66" s="862"/>
      <c r="BI66" s="289"/>
      <c r="BJ66" s="289"/>
      <c r="BK66" s="289"/>
      <c r="BL66" s="862"/>
      <c r="BM66" s="293"/>
      <c r="BN66" s="293"/>
      <c r="BO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1'!M67</f>
        <v>0</v>
      </c>
      <c r="N67" s="464" t="n">
        <f aca="false">'Master Pay Period 1'!N67</f>
        <v>0</v>
      </c>
      <c r="O67" s="464" t="n">
        <f aca="false">'Master Pay Period 1'!O67</f>
        <v>0</v>
      </c>
      <c r="P67" s="464" t="n">
        <f aca="false">'Master Pay Period 1'!P67</f>
        <v>0</v>
      </c>
      <c r="Q67" s="464" t="n">
        <f aca="false">'Master Pay Period 1'!Q67</f>
        <v>0</v>
      </c>
      <c r="R67" s="464" t="n">
        <f aca="false">'Master Pay Period 1'!R67</f>
        <v>0</v>
      </c>
      <c r="S67" s="464" t="n">
        <f aca="false">'Master Pay Period 1'!S67</f>
        <v>0</v>
      </c>
      <c r="T67" s="474"/>
      <c r="U67" s="464" t="n">
        <f aca="false">'Master Pay Period 1'!U67</f>
        <v>0</v>
      </c>
      <c r="V67" s="464" t="n">
        <f aca="false">'Master Pay Period 1'!V67</f>
        <v>0</v>
      </c>
      <c r="W67" s="464" t="n">
        <f aca="false">'Master Pay Period 1'!W67</f>
        <v>0</v>
      </c>
      <c r="X67" s="464" t="n">
        <f aca="false">'Master Pay Period 1'!X67</f>
        <v>0</v>
      </c>
      <c r="Y67" s="464" t="n">
        <f aca="false">'Master Pay Period 1'!Y67</f>
        <v>0</v>
      </c>
      <c r="Z67" s="464" t="n">
        <f aca="false">'Master Pay Period 1'!Z67</f>
        <v>0</v>
      </c>
      <c r="AA67" s="464" t="n">
        <f aca="false">'Master Pay Period 1'!AA67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72"/>
      <c r="AZ67" s="872"/>
      <c r="BA67" s="872"/>
      <c r="BB67" s="872"/>
      <c r="BC67" s="872"/>
      <c r="BD67" s="862"/>
      <c r="BE67" s="862"/>
      <c r="BF67" s="862"/>
      <c r="BG67" s="862"/>
      <c r="BH67" s="862"/>
      <c r="BI67" s="289"/>
      <c r="BJ67" s="289"/>
      <c r="BK67" s="289"/>
      <c r="BL67" s="862"/>
      <c r="BM67" s="293"/>
      <c r="BN67" s="293"/>
      <c r="BO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72"/>
      <c r="AZ68" s="872"/>
      <c r="BA68" s="872"/>
      <c r="BB68" s="872"/>
      <c r="BC68" s="872"/>
      <c r="BD68" s="862"/>
      <c r="BE68" s="862"/>
      <c r="BF68" s="862"/>
      <c r="BG68" s="862"/>
      <c r="BH68" s="862"/>
      <c r="BI68" s="289"/>
      <c r="BJ68" s="289"/>
      <c r="BK68" s="289"/>
      <c r="BL68" s="862"/>
      <c r="BM68" s="293"/>
      <c r="BN68" s="293"/>
      <c r="BO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1'!M69</f>
        <v>0</v>
      </c>
      <c r="N69" s="464" t="n">
        <f aca="false">'Master Pay Period 1'!N69</f>
        <v>0</v>
      </c>
      <c r="O69" s="464" t="n">
        <f aca="false">'Master Pay Period 1'!O69</f>
        <v>0</v>
      </c>
      <c r="P69" s="464" t="n">
        <f aca="false">'Master Pay Period 1'!P69</f>
        <v>0</v>
      </c>
      <c r="Q69" s="464" t="n">
        <f aca="false">'Master Pay Period 1'!Q69</f>
        <v>0</v>
      </c>
      <c r="R69" s="464" t="n">
        <f aca="false">'Master Pay Period 1'!R69</f>
        <v>0</v>
      </c>
      <c r="S69" s="464" t="n">
        <f aca="false">'Master Pay Period 1'!S69</f>
        <v>0</v>
      </c>
      <c r="T69" s="465"/>
      <c r="U69" s="464" t="n">
        <f aca="false">'Master Pay Period 1'!U69</f>
        <v>0</v>
      </c>
      <c r="V69" s="464" t="n">
        <f aca="false">'Master Pay Period 1'!V69</f>
        <v>0</v>
      </c>
      <c r="W69" s="464" t="n">
        <f aca="false">'Master Pay Period 1'!W69</f>
        <v>0</v>
      </c>
      <c r="X69" s="464" t="n">
        <f aca="false">'Master Pay Period 1'!X69</f>
        <v>0</v>
      </c>
      <c r="Y69" s="464" t="n">
        <f aca="false">'Master Pay Period 1'!Y69</f>
        <v>0</v>
      </c>
      <c r="Z69" s="464" t="n">
        <f aca="false">'Master Pay Period 1'!Z69</f>
        <v>0</v>
      </c>
      <c r="AA69" s="464" t="n">
        <f aca="false">'Master Pay Period 1'!AA69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72"/>
      <c r="AZ69" s="872"/>
      <c r="BA69" s="872"/>
      <c r="BB69" s="872"/>
      <c r="BC69" s="872"/>
      <c r="BD69" s="862"/>
      <c r="BE69" s="862"/>
      <c r="BF69" s="862"/>
      <c r="BG69" s="862"/>
      <c r="BH69" s="862"/>
      <c r="BI69" s="289"/>
      <c r="BJ69" s="289"/>
      <c r="BK69" s="289"/>
      <c r="BL69" s="862"/>
      <c r="BM69" s="293"/>
      <c r="BN69" s="293"/>
      <c r="BO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465"/>
      <c r="N70" s="465"/>
      <c r="O70" s="465"/>
      <c r="P70" s="465"/>
      <c r="Q70" s="465"/>
      <c r="R70" s="465"/>
      <c r="S70" s="465"/>
      <c r="T70" s="465"/>
      <c r="U70" s="465"/>
      <c r="V70" s="465"/>
      <c r="W70" s="465"/>
      <c r="X70" s="465"/>
      <c r="Y70" s="465"/>
      <c r="Z70" s="465"/>
      <c r="AA70" s="465"/>
      <c r="AB70" s="471"/>
      <c r="AC70" s="437"/>
      <c r="AD70" s="437"/>
      <c r="AE70" s="437"/>
      <c r="AF70" s="437"/>
      <c r="AG70" s="437"/>
      <c r="AH70" s="437"/>
      <c r="AI70" s="437"/>
      <c r="AJ70" s="437"/>
      <c r="AK70" s="430"/>
      <c r="AL70" s="437"/>
      <c r="AM70" s="430"/>
      <c r="AN70" s="437"/>
      <c r="AY70" s="872"/>
      <c r="AZ70" s="872"/>
      <c r="BA70" s="872"/>
      <c r="BB70" s="872"/>
      <c r="BC70" s="872"/>
      <c r="BD70" s="862"/>
      <c r="BE70" s="862"/>
      <c r="BF70" s="862"/>
      <c r="BG70" s="862"/>
      <c r="BH70" s="862"/>
      <c r="BI70" s="289"/>
      <c r="BJ70" s="289"/>
      <c r="BK70" s="289"/>
      <c r="BL70" s="862"/>
      <c r="BM70" s="293"/>
      <c r="BN70" s="293"/>
      <c r="BO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476"/>
      <c r="U71" s="462"/>
      <c r="V71" s="462"/>
      <c r="W71" s="462"/>
      <c r="X71" s="462"/>
      <c r="Y71" s="462"/>
      <c r="Z71" s="462"/>
      <c r="AA71" s="462"/>
      <c r="AB71" s="435"/>
      <c r="AC71" s="437"/>
      <c r="AD71" s="437"/>
      <c r="AE71" s="437"/>
      <c r="AF71" s="437"/>
      <c r="AG71" s="437"/>
      <c r="AH71" s="437"/>
      <c r="AI71" s="437"/>
      <c r="AJ71" s="437"/>
      <c r="AK71" s="430"/>
      <c r="AL71" s="437"/>
      <c r="AM71" s="430"/>
      <c r="AN71" s="437"/>
      <c r="AY71" s="872"/>
      <c r="AZ71" s="872"/>
      <c r="BA71" s="872"/>
      <c r="BB71" s="872"/>
      <c r="BC71" s="872"/>
      <c r="BD71" s="862"/>
      <c r="BE71" s="862"/>
      <c r="BF71" s="862"/>
      <c r="BG71" s="862"/>
      <c r="BH71" s="862"/>
      <c r="BI71" s="289"/>
      <c r="BJ71" s="289"/>
      <c r="BK71" s="289"/>
      <c r="BL71" s="862"/>
      <c r="BM71" s="293"/>
      <c r="BN71" s="293"/>
      <c r="BO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1'!M72</f>
        <v>0</v>
      </c>
      <c r="N72" s="464" t="n">
        <f aca="false">'Master Pay Period 1'!N72</f>
        <v>0</v>
      </c>
      <c r="O72" s="464" t="n">
        <f aca="false">'Master Pay Period 1'!O72</f>
        <v>0</v>
      </c>
      <c r="P72" s="464" t="n">
        <f aca="false">'Master Pay Period 1'!P72</f>
        <v>0</v>
      </c>
      <c r="Q72" s="464" t="n">
        <f aca="false">'Master Pay Period 1'!Q72</f>
        <v>0</v>
      </c>
      <c r="R72" s="464" t="n">
        <f aca="false">'Master Pay Period 1'!R72</f>
        <v>0</v>
      </c>
      <c r="S72" s="464" t="n">
        <f aca="false">'Master Pay Period 1'!S72</f>
        <v>0</v>
      </c>
      <c r="T72" s="465"/>
      <c r="U72" s="464" t="n">
        <f aca="false">'Master Pay Period 1'!U72</f>
        <v>0</v>
      </c>
      <c r="V72" s="464" t="n">
        <f aca="false">'Master Pay Period 1'!V72</f>
        <v>0</v>
      </c>
      <c r="W72" s="464" t="n">
        <f aca="false">'Master Pay Period 1'!W72</f>
        <v>0</v>
      </c>
      <c r="X72" s="464" t="n">
        <f aca="false">'Master Pay Period 1'!X72</f>
        <v>0</v>
      </c>
      <c r="Y72" s="464" t="n">
        <f aca="false">'Master Pay Period 1'!Y72</f>
        <v>0</v>
      </c>
      <c r="Z72" s="464" t="n">
        <f aca="false">'Master Pay Period 1'!Z72</f>
        <v>0</v>
      </c>
      <c r="AA72" s="464" t="n">
        <f aca="false">'Master Pay Period 1'!AA72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72"/>
      <c r="AZ72" s="872"/>
      <c r="BA72" s="872"/>
      <c r="BB72" s="872"/>
      <c r="BC72" s="872"/>
      <c r="BD72" s="862"/>
      <c r="BE72" s="862"/>
      <c r="BF72" s="862"/>
      <c r="BG72" s="862"/>
      <c r="BH72" s="862"/>
      <c r="BI72" s="465"/>
      <c r="BJ72" s="465"/>
      <c r="BK72" s="465"/>
      <c r="BL72" s="862"/>
      <c r="BM72" s="307"/>
      <c r="BN72" s="307"/>
      <c r="BO72" s="862"/>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72"/>
      <c r="AZ73" s="872"/>
      <c r="BA73" s="872"/>
      <c r="BB73" s="872"/>
      <c r="BC73" s="872"/>
      <c r="BD73" s="862"/>
      <c r="BE73" s="862"/>
      <c r="BF73" s="862"/>
      <c r="BG73" s="862"/>
      <c r="BH73" s="862"/>
      <c r="BI73" s="465"/>
      <c r="BJ73" s="465"/>
      <c r="BK73" s="465"/>
      <c r="BL73" s="862"/>
      <c r="BM73" s="307"/>
      <c r="BN73" s="307"/>
      <c r="BO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1'!M74</f>
        <v>0</v>
      </c>
      <c r="N74" s="464" t="n">
        <f aca="false">'Master Pay Period 1'!N74</f>
        <v>0</v>
      </c>
      <c r="O74" s="464" t="n">
        <f aca="false">'Master Pay Period 1'!O74</f>
        <v>0</v>
      </c>
      <c r="P74" s="464" t="n">
        <f aca="false">'Master Pay Period 1'!P74</f>
        <v>0</v>
      </c>
      <c r="Q74" s="464" t="n">
        <f aca="false">'Master Pay Period 1'!Q74</f>
        <v>0</v>
      </c>
      <c r="R74" s="464" t="n">
        <f aca="false">'Master Pay Period 1'!R74</f>
        <v>0</v>
      </c>
      <c r="S74" s="464" t="n">
        <f aca="false">'Master Pay Period 1'!S74</f>
        <v>0</v>
      </c>
      <c r="T74" s="474"/>
      <c r="U74" s="464" t="n">
        <f aca="false">'Master Pay Period 1'!U74</f>
        <v>0</v>
      </c>
      <c r="V74" s="464" t="n">
        <f aca="false">'Master Pay Period 1'!V74</f>
        <v>0</v>
      </c>
      <c r="W74" s="464" t="n">
        <f aca="false">'Master Pay Period 1'!W74</f>
        <v>0</v>
      </c>
      <c r="X74" s="464" t="n">
        <f aca="false">'Master Pay Period 1'!X74</f>
        <v>0</v>
      </c>
      <c r="Y74" s="464" t="n">
        <f aca="false">'Master Pay Period 1'!Y74</f>
        <v>0</v>
      </c>
      <c r="Z74" s="464" t="n">
        <f aca="false">'Master Pay Period 1'!Z74</f>
        <v>0</v>
      </c>
      <c r="AA74" s="464" t="n">
        <f aca="false">'Master Pay Period 1'!AA74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72"/>
      <c r="AZ74" s="872"/>
      <c r="BA74" s="872"/>
      <c r="BB74" s="872"/>
      <c r="BC74" s="872"/>
      <c r="BD74" s="862"/>
      <c r="BE74" s="862"/>
      <c r="BF74" s="862"/>
      <c r="BG74" s="862"/>
      <c r="BH74" s="862"/>
      <c r="BI74" s="465"/>
      <c r="BJ74" s="465"/>
      <c r="BK74" s="465"/>
      <c r="BL74" s="862"/>
      <c r="BM74" s="307"/>
      <c r="BN74" s="307"/>
      <c r="BO74" s="862"/>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72"/>
      <c r="AZ75" s="872"/>
      <c r="BA75" s="872"/>
      <c r="BB75" s="872"/>
      <c r="BC75" s="872"/>
      <c r="BD75" s="862"/>
      <c r="BE75" s="862"/>
      <c r="BF75" s="862"/>
      <c r="BG75" s="862"/>
      <c r="BH75" s="862"/>
      <c r="BI75" s="475"/>
      <c r="BJ75" s="475"/>
      <c r="BK75" s="475"/>
      <c r="BL75" s="862"/>
      <c r="BM75" s="162"/>
      <c r="BN75" s="162"/>
      <c r="BO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1'!M76</f>
        <v>0</v>
      </c>
      <c r="N76" s="464" t="n">
        <f aca="false">'Master Pay Period 1'!N76</f>
        <v>0</v>
      </c>
      <c r="O76" s="464" t="n">
        <f aca="false">'Master Pay Period 1'!O76</f>
        <v>0</v>
      </c>
      <c r="P76" s="464" t="n">
        <f aca="false">'Master Pay Period 1'!P76</f>
        <v>0</v>
      </c>
      <c r="Q76" s="464" t="n">
        <f aca="false">'Master Pay Period 1'!Q76</f>
        <v>0</v>
      </c>
      <c r="R76" s="464" t="n">
        <f aca="false">'Master Pay Period 1'!R76</f>
        <v>0</v>
      </c>
      <c r="S76" s="464" t="n">
        <f aca="false">'Master Pay Period 1'!S76</f>
        <v>0</v>
      </c>
      <c r="T76" s="474"/>
      <c r="U76" s="464" t="n">
        <f aca="false">'Master Pay Period 1'!U76</f>
        <v>0</v>
      </c>
      <c r="V76" s="464" t="n">
        <f aca="false">'Master Pay Period 1'!V76</f>
        <v>0</v>
      </c>
      <c r="W76" s="464" t="n">
        <f aca="false">'Master Pay Period 1'!W76</f>
        <v>0</v>
      </c>
      <c r="X76" s="464" t="n">
        <f aca="false">'Master Pay Period 1'!X76</f>
        <v>0</v>
      </c>
      <c r="Y76" s="464" t="n">
        <f aca="false">'Master Pay Period 1'!Y76</f>
        <v>0</v>
      </c>
      <c r="Z76" s="464" t="n">
        <f aca="false">'Master Pay Period 1'!Z76</f>
        <v>0</v>
      </c>
      <c r="AA76" s="464" t="n">
        <f aca="false">'Master Pay Period 1'!AA76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72"/>
      <c r="AZ76" s="872"/>
      <c r="BA76" s="872"/>
      <c r="BB76" s="872"/>
      <c r="BC76" s="872"/>
      <c r="BD76" s="862"/>
      <c r="BE76" s="862"/>
      <c r="BF76" s="862"/>
      <c r="BG76" s="862"/>
      <c r="BH76" s="862"/>
      <c r="BI76" s="465"/>
      <c r="BJ76" s="465"/>
      <c r="BK76" s="465"/>
      <c r="BL76" s="862"/>
      <c r="BM76" s="307"/>
      <c r="BN76" s="307"/>
      <c r="BO76" s="862"/>
      <c r="DN76" s="307"/>
      <c r="EE76" s="163"/>
    </row>
    <row r="77" customFormat="false" ht="10.1" hidden="false" customHeight="true" outlineLevel="0" collapsed="false">
      <c r="A77" s="312"/>
      <c r="B77" s="221"/>
      <c r="C77" s="235"/>
      <c r="D77" s="171"/>
      <c r="E77" s="272"/>
      <c r="H77" s="172"/>
      <c r="I77" s="174"/>
      <c r="J77" s="175"/>
      <c r="L77" s="230"/>
      <c r="M77" s="475"/>
      <c r="N77" s="475"/>
      <c r="O77" s="475"/>
      <c r="P77" s="475"/>
      <c r="Q77" s="475"/>
      <c r="R77" s="475"/>
      <c r="S77" s="475"/>
      <c r="T77" s="474"/>
      <c r="U77" s="475"/>
      <c r="V77" s="475"/>
      <c r="W77" s="475"/>
      <c r="X77" s="475"/>
      <c r="Y77" s="475"/>
      <c r="Z77" s="475"/>
      <c r="AA77" s="475"/>
      <c r="AB77" s="471"/>
      <c r="AC77" s="437"/>
      <c r="AD77" s="437"/>
      <c r="AY77" s="872"/>
      <c r="AZ77" s="872"/>
      <c r="BA77" s="872"/>
      <c r="BB77" s="872"/>
      <c r="BC77" s="872"/>
      <c r="BD77" s="862"/>
      <c r="BE77" s="862"/>
      <c r="BF77" s="862"/>
      <c r="BG77" s="862"/>
      <c r="BH77" s="862"/>
      <c r="BI77" s="465"/>
      <c r="BJ77" s="465"/>
      <c r="BK77" s="465"/>
      <c r="BL77" s="862"/>
      <c r="BM77" s="307"/>
      <c r="BN77" s="307"/>
      <c r="BO77" s="862"/>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477"/>
      <c r="U78" s="462"/>
      <c r="V78" s="871"/>
      <c r="W78" s="462"/>
      <c r="X78" s="462"/>
      <c r="Y78" s="871"/>
      <c r="Z78" s="462"/>
      <c r="AA78" s="462"/>
      <c r="AB78" s="471"/>
      <c r="AC78" s="437"/>
      <c r="AD78" s="437"/>
      <c r="AE78" s="437"/>
      <c r="AF78" s="437"/>
      <c r="AG78" s="437"/>
      <c r="AH78" s="437"/>
      <c r="AI78" s="437"/>
      <c r="AJ78" s="437"/>
      <c r="AK78" s="430"/>
      <c r="AL78" s="437"/>
      <c r="AM78" s="430"/>
      <c r="AN78" s="437"/>
      <c r="AY78" s="872"/>
      <c r="AZ78" s="872"/>
      <c r="BA78" s="872"/>
      <c r="BB78" s="872"/>
      <c r="BC78" s="872"/>
      <c r="BD78" s="862"/>
      <c r="BE78" s="862"/>
      <c r="BF78" s="862"/>
      <c r="BG78" s="862"/>
      <c r="BH78" s="862"/>
      <c r="BI78" s="465"/>
      <c r="BJ78" s="465"/>
      <c r="BK78" s="465"/>
      <c r="BL78" s="862"/>
      <c r="BM78" s="307"/>
      <c r="BN78" s="307"/>
      <c r="BO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348"/>
      <c r="M79" s="464" t="n">
        <f aca="false">'Master Pay Period 1'!M79</f>
        <v>1</v>
      </c>
      <c r="N79" s="464" t="n">
        <f aca="false">'Master Pay Period 1'!N79</f>
        <v>0</v>
      </c>
      <c r="O79" s="464" t="n">
        <f aca="false">'Master Pay Period 1'!O79</f>
        <v>0</v>
      </c>
      <c r="P79" s="464" t="n">
        <f aca="false">'Master Pay Period 1'!P79</f>
        <v>1</v>
      </c>
      <c r="Q79" s="464" t="n">
        <f aca="false">'Master Pay Period 1'!Q79</f>
        <v>1</v>
      </c>
      <c r="R79" s="464" t="n">
        <f aca="false">'Master Pay Period 1'!R79</f>
        <v>0</v>
      </c>
      <c r="S79" s="464" t="n">
        <f aca="false">'Master Pay Period 1'!S79</f>
        <v>0</v>
      </c>
      <c r="T79" s="874"/>
      <c r="U79" s="464" t="n">
        <f aca="false">'Master Pay Period 1'!U79</f>
        <v>0</v>
      </c>
      <c r="V79" s="464" t="n">
        <f aca="false">'Master Pay Period 1'!V79</f>
        <v>1</v>
      </c>
      <c r="W79" s="464" t="n">
        <f aca="false">'Master Pay Period 1'!W79</f>
        <v>1</v>
      </c>
      <c r="X79" s="464" t="n">
        <f aca="false">'Master Pay Period 1'!X79</f>
        <v>0</v>
      </c>
      <c r="Y79" s="464" t="n">
        <f aca="false">'Master Pay Period 1'!Y79</f>
        <v>1</v>
      </c>
      <c r="Z79" s="464" t="n">
        <f aca="false">'Master Pay Period 1'!Z79</f>
        <v>0</v>
      </c>
      <c r="AA79" s="464" t="n">
        <f aca="false">'Master Pay Period 1'!AA79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72"/>
      <c r="AZ79" s="872"/>
      <c r="BA79" s="872"/>
      <c r="BB79" s="872"/>
      <c r="BC79" s="872"/>
      <c r="BD79" s="862"/>
      <c r="BE79" s="862"/>
      <c r="BF79" s="862"/>
      <c r="BG79" s="862"/>
      <c r="BH79" s="862"/>
      <c r="BI79" s="465"/>
      <c r="BJ79" s="465"/>
      <c r="BK79" s="465"/>
      <c r="BL79" s="862"/>
      <c r="BM79" s="307"/>
      <c r="BN79" s="307"/>
      <c r="BO79" s="862"/>
      <c r="DN79" s="307"/>
      <c r="EE79" s="163"/>
    </row>
    <row r="80" customFormat="false" ht="10.1" hidden="false" customHeight="true" outlineLevel="0" collapsed="false">
      <c r="A80" s="312"/>
      <c r="B80" s="308"/>
      <c r="C80" s="308"/>
      <c r="D80" s="269"/>
      <c r="E80" s="272"/>
      <c r="F80" s="289"/>
      <c r="G80" s="289"/>
      <c r="H80" s="274"/>
      <c r="I80" s="304"/>
      <c r="J80" s="276"/>
      <c r="K80" s="269"/>
      <c r="L80" s="308"/>
      <c r="M80" s="462"/>
      <c r="N80" s="462"/>
      <c r="O80" s="462"/>
      <c r="P80" s="462"/>
      <c r="Q80" s="462"/>
      <c r="R80" s="462"/>
      <c r="S80" s="462"/>
      <c r="T80" s="477"/>
      <c r="U80" s="462"/>
      <c r="V80" s="462"/>
      <c r="W80" s="871"/>
      <c r="X80" s="462"/>
      <c r="Y80" s="871"/>
      <c r="Z80" s="462"/>
      <c r="AA80" s="462"/>
      <c r="AB80" s="471"/>
      <c r="AC80" s="437"/>
      <c r="AD80" s="437"/>
      <c r="AE80" s="437"/>
      <c r="AF80" s="437"/>
      <c r="AG80" s="437"/>
      <c r="AH80" s="437"/>
      <c r="AI80" s="437"/>
      <c r="AJ80" s="437"/>
      <c r="AK80" s="430"/>
      <c r="AL80" s="437"/>
      <c r="AM80" s="430"/>
      <c r="AN80" s="437"/>
      <c r="AY80" s="872"/>
      <c r="AZ80" s="872"/>
      <c r="BA80" s="872"/>
      <c r="BB80" s="872"/>
      <c r="BC80" s="872"/>
      <c r="BD80" s="862"/>
      <c r="BE80" s="862"/>
      <c r="BF80" s="862"/>
      <c r="BG80" s="862"/>
      <c r="BH80" s="862"/>
      <c r="BI80" s="465"/>
      <c r="BJ80" s="465"/>
      <c r="BK80" s="465"/>
      <c r="BL80" s="862"/>
      <c r="BM80" s="307"/>
      <c r="BN80" s="307"/>
      <c r="BO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319"/>
      <c r="M81" s="464" t="n">
        <f aca="false">'Master Pay Period 1'!M81</f>
        <v>0</v>
      </c>
      <c r="N81" s="464" t="n">
        <f aca="false">'Master Pay Period 1'!N81</f>
        <v>0</v>
      </c>
      <c r="O81" s="464" t="n">
        <f aca="false">'Master Pay Period 1'!O81</f>
        <v>1</v>
      </c>
      <c r="P81" s="464" t="n">
        <f aca="false">'Master Pay Period 1'!P81</f>
        <v>0</v>
      </c>
      <c r="Q81" s="464" t="n">
        <f aca="false">'Master Pay Period 1'!Q81</f>
        <v>0</v>
      </c>
      <c r="R81" s="464" t="n">
        <f aca="false">'Master Pay Period 1'!R81</f>
        <v>1</v>
      </c>
      <c r="S81" s="464" t="n">
        <f aca="false">'Master Pay Period 1'!S81</f>
        <v>1</v>
      </c>
      <c r="T81" s="874"/>
      <c r="U81" s="464" t="n">
        <f aca="false">'Master Pay Period 1'!U81</f>
        <v>1</v>
      </c>
      <c r="V81" s="464" t="n">
        <f aca="false">'Master Pay Period 1'!V81</f>
        <v>0</v>
      </c>
      <c r="W81" s="464" t="n">
        <f aca="false">'Master Pay Period 1'!W81</f>
        <v>0</v>
      </c>
      <c r="X81" s="464" t="n">
        <f aca="false">'Master Pay Period 1'!X81</f>
        <v>1</v>
      </c>
      <c r="Y81" s="464" t="n">
        <f aca="false">'Master Pay Period 1'!Y81</f>
        <v>0</v>
      </c>
      <c r="Z81" s="464" t="n">
        <f aca="false">'Master Pay Period 1'!Z81</f>
        <v>0</v>
      </c>
      <c r="AA81" s="464" t="n">
        <f aca="false">'Master Pay Period 1'!AA81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72"/>
      <c r="AZ81" s="872"/>
      <c r="BA81" s="872"/>
      <c r="BB81" s="872"/>
      <c r="BC81" s="872"/>
      <c r="BD81" s="862"/>
      <c r="BE81" s="862"/>
      <c r="BF81" s="862"/>
      <c r="BG81" s="862"/>
      <c r="BH81" s="862"/>
      <c r="BI81" s="465"/>
      <c r="BJ81" s="465"/>
      <c r="BK81" s="465"/>
      <c r="BL81" s="862"/>
      <c r="BM81" s="307"/>
      <c r="BN81" s="307"/>
      <c r="BO81" s="862"/>
      <c r="DN81" s="307"/>
      <c r="EE81" s="163"/>
    </row>
    <row r="82" customFormat="false" ht="10.1" hidden="false" customHeight="true" outlineLevel="0" collapsed="false">
      <c r="A82" s="312"/>
      <c r="B82" s="308"/>
      <c r="C82" s="308"/>
      <c r="D82" s="269"/>
      <c r="E82" s="272"/>
      <c r="F82" s="289"/>
      <c r="G82" s="310"/>
      <c r="H82" s="274"/>
      <c r="I82" s="304"/>
      <c r="J82" s="350"/>
      <c r="K82" s="269"/>
      <c r="L82" s="308"/>
      <c r="M82" s="462"/>
      <c r="N82" s="462"/>
      <c r="O82" s="462"/>
      <c r="P82" s="462"/>
      <c r="Q82" s="462"/>
      <c r="R82" s="462"/>
      <c r="S82" s="462"/>
      <c r="T82" s="477"/>
      <c r="U82" s="462"/>
      <c r="V82" s="462"/>
      <c r="W82" s="871"/>
      <c r="X82" s="462"/>
      <c r="Y82" s="462"/>
      <c r="Z82" s="462"/>
      <c r="AA82" s="462"/>
      <c r="AB82" s="471"/>
      <c r="AC82" s="437"/>
      <c r="AD82" s="437"/>
      <c r="AE82" s="437"/>
      <c r="AF82" s="437"/>
      <c r="AG82" s="437"/>
      <c r="AH82" s="437"/>
      <c r="AI82" s="437"/>
      <c r="AJ82" s="437"/>
      <c r="AK82" s="430"/>
      <c r="AL82" s="437"/>
      <c r="AM82" s="430"/>
      <c r="AN82" s="437"/>
      <c r="AY82" s="872"/>
      <c r="AZ82" s="872"/>
      <c r="BA82" s="872"/>
      <c r="BB82" s="872"/>
      <c r="BC82" s="872"/>
      <c r="BD82" s="862"/>
      <c r="BE82" s="862"/>
      <c r="BF82" s="862"/>
      <c r="BG82" s="862"/>
      <c r="BH82" s="862"/>
      <c r="BI82" s="465"/>
      <c r="BJ82" s="465"/>
      <c r="BK82" s="465"/>
      <c r="BL82" s="862"/>
      <c r="BM82" s="307"/>
      <c r="BN82" s="307"/>
      <c r="BO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348"/>
      <c r="M83" s="464" t="n">
        <f aca="false">'Master Pay Period 1'!M83</f>
        <v>0</v>
      </c>
      <c r="N83" s="464" t="n">
        <f aca="false">'Master Pay Period 1'!N83</f>
        <v>1</v>
      </c>
      <c r="O83" s="464" t="n">
        <f aca="false">'Master Pay Period 1'!O83</f>
        <v>0</v>
      </c>
      <c r="P83" s="464" t="n">
        <f aca="false">'Master Pay Period 1'!P83</f>
        <v>0</v>
      </c>
      <c r="Q83" s="464" t="n">
        <f aca="false">'Master Pay Period 1'!Q83</f>
        <v>0</v>
      </c>
      <c r="R83" s="464" t="n">
        <f aca="false">'Master Pay Period 1'!R83</f>
        <v>0</v>
      </c>
      <c r="S83" s="464" t="n">
        <f aca="false">'Master Pay Period 1'!S83</f>
        <v>0</v>
      </c>
      <c r="T83" s="875"/>
      <c r="U83" s="464" t="n">
        <f aca="false">'Master Pay Period 1'!U83</f>
        <v>0</v>
      </c>
      <c r="V83" s="464" t="n">
        <f aca="false">'Master Pay Period 1'!V83</f>
        <v>0</v>
      </c>
      <c r="W83" s="464" t="n">
        <f aca="false">'Master Pay Period 1'!W83</f>
        <v>0</v>
      </c>
      <c r="X83" s="464" t="n">
        <f aca="false">'Master Pay Period 1'!X83</f>
        <v>0</v>
      </c>
      <c r="Y83" s="464" t="n">
        <f aca="false">'Master Pay Period 1'!Y83</f>
        <v>0</v>
      </c>
      <c r="Z83" s="464" t="n">
        <f aca="false">'Master Pay Period 1'!Z83</f>
        <v>1</v>
      </c>
      <c r="AA83" s="464" t="n">
        <f aca="false">'Master Pay Period 1'!AA83</f>
        <v>1</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72"/>
      <c r="AZ83" s="872"/>
      <c r="BA83" s="872"/>
      <c r="BB83" s="872"/>
      <c r="BC83" s="872"/>
      <c r="BD83" s="862"/>
      <c r="BE83" s="862"/>
      <c r="BF83" s="862"/>
      <c r="BG83" s="862"/>
      <c r="BH83" s="862"/>
      <c r="BI83" s="465"/>
      <c r="BJ83" s="465"/>
      <c r="BK83" s="465"/>
      <c r="BL83" s="862"/>
      <c r="BM83" s="307"/>
      <c r="BN83" s="307"/>
      <c r="BO83" s="862"/>
      <c r="DN83" s="307"/>
      <c r="EE83" s="163"/>
    </row>
    <row r="84" customFormat="false" ht="10.1" hidden="false" customHeight="true" outlineLevel="0" collapsed="false">
      <c r="A84" s="312"/>
      <c r="B84" s="308"/>
      <c r="C84" s="308"/>
      <c r="D84" s="269"/>
      <c r="E84" s="272"/>
      <c r="F84" s="289"/>
      <c r="G84" s="289"/>
      <c r="H84" s="303"/>
      <c r="I84" s="304"/>
      <c r="J84" s="350"/>
      <c r="K84" s="269"/>
      <c r="L84" s="308"/>
      <c r="M84" s="462"/>
      <c r="N84" s="462"/>
      <c r="O84" s="462"/>
      <c r="P84" s="462"/>
      <c r="Q84" s="462"/>
      <c r="R84" s="462"/>
      <c r="S84" s="462"/>
      <c r="T84" s="478"/>
      <c r="U84" s="462"/>
      <c r="V84" s="462"/>
      <c r="W84" s="462"/>
      <c r="X84" s="462"/>
      <c r="Y84" s="462"/>
      <c r="Z84" s="462"/>
      <c r="AA84" s="876"/>
      <c r="AB84" s="471"/>
      <c r="AC84" s="437"/>
      <c r="AD84" s="437"/>
      <c r="AE84" s="437"/>
      <c r="AF84" s="437"/>
      <c r="AG84" s="437"/>
      <c r="AH84" s="437"/>
      <c r="AI84" s="437"/>
      <c r="AJ84" s="437"/>
      <c r="AK84" s="430"/>
      <c r="AL84" s="437"/>
      <c r="AM84" s="430"/>
      <c r="AN84" s="437"/>
      <c r="AY84" s="872"/>
      <c r="AZ84" s="872"/>
      <c r="BA84" s="872"/>
      <c r="BB84" s="872"/>
      <c r="BC84" s="872"/>
      <c r="BD84" s="862"/>
      <c r="BE84" s="862"/>
      <c r="BF84" s="862"/>
      <c r="BG84" s="862"/>
      <c r="BH84" s="862"/>
      <c r="BI84" s="465"/>
      <c r="BJ84" s="465"/>
      <c r="BK84" s="465"/>
      <c r="BL84" s="862"/>
      <c r="BM84" s="307"/>
      <c r="BN84" s="307"/>
      <c r="BO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348"/>
      <c r="M85" s="464" t="n">
        <f aca="false">'Master Pay Period 1'!M85</f>
        <v>1</v>
      </c>
      <c r="N85" s="464" t="n">
        <f aca="false">'Master Pay Period 1'!N85</f>
        <v>0</v>
      </c>
      <c r="O85" s="464" t="n">
        <f aca="false">'Master Pay Period 1'!O85</f>
        <v>0</v>
      </c>
      <c r="P85" s="464" t="n">
        <f aca="false">'Master Pay Period 1'!P85</f>
        <v>1</v>
      </c>
      <c r="Q85" s="464" t="n">
        <f aca="false">'Master Pay Period 1'!Q85</f>
        <v>1</v>
      </c>
      <c r="R85" s="464" t="n">
        <f aca="false">'Master Pay Period 1'!R85</f>
        <v>0</v>
      </c>
      <c r="S85" s="464" t="n">
        <f aca="false">'Master Pay Period 1'!S85</f>
        <v>0</v>
      </c>
      <c r="T85" s="469"/>
      <c r="U85" s="464" t="n">
        <f aca="false">'Master Pay Period 1'!U85</f>
        <v>0</v>
      </c>
      <c r="V85" s="464" t="n">
        <f aca="false">'Master Pay Period 1'!V85</f>
        <v>1</v>
      </c>
      <c r="W85" s="464" t="n">
        <f aca="false">'Master Pay Period 1'!W85</f>
        <v>1</v>
      </c>
      <c r="X85" s="464" t="n">
        <f aca="false">'Master Pay Period 1'!X85</f>
        <v>0</v>
      </c>
      <c r="Y85" s="464" t="n">
        <f aca="false">'Master Pay Period 1'!Y85</f>
        <v>1</v>
      </c>
      <c r="Z85" s="464" t="n">
        <f aca="false">'Master Pay Period 1'!Z85</f>
        <v>0</v>
      </c>
      <c r="AA85" s="464" t="n">
        <f aca="false">'Master Pay Period 1'!AA85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72"/>
      <c r="AZ85" s="872"/>
      <c r="BA85" s="872"/>
      <c r="BB85" s="872"/>
      <c r="BC85" s="872"/>
      <c r="BD85" s="862"/>
      <c r="BE85" s="862"/>
      <c r="BF85" s="862"/>
      <c r="BG85" s="862"/>
      <c r="BH85" s="862"/>
      <c r="BI85" s="465"/>
      <c r="BJ85" s="465"/>
      <c r="BK85" s="465"/>
      <c r="BL85" s="862"/>
      <c r="BM85" s="307"/>
      <c r="BN85" s="307"/>
      <c r="BO85" s="862"/>
      <c r="DN85" s="307"/>
      <c r="EE85" s="163"/>
    </row>
    <row r="86" customFormat="false" ht="10.1" hidden="false" customHeight="true" outlineLevel="0" collapsed="false">
      <c r="A86" s="312"/>
      <c r="B86" s="308"/>
      <c r="C86" s="308"/>
      <c r="D86" s="269"/>
      <c r="E86" s="272"/>
      <c r="F86" s="289"/>
      <c r="G86" s="310"/>
      <c r="H86" s="303"/>
      <c r="I86" s="362"/>
      <c r="J86" s="350"/>
      <c r="K86" s="269"/>
      <c r="L86" s="308"/>
      <c r="M86" s="462"/>
      <c r="N86" s="462"/>
      <c r="O86" s="462"/>
      <c r="P86" s="462"/>
      <c r="Q86" s="462"/>
      <c r="R86" s="462"/>
      <c r="S86" s="462"/>
      <c r="T86" s="478"/>
      <c r="U86" s="462"/>
      <c r="V86" s="462"/>
      <c r="W86" s="462"/>
      <c r="X86" s="462"/>
      <c r="Y86" s="462"/>
      <c r="Z86" s="462"/>
      <c r="AA86" s="462"/>
      <c r="AB86" s="471"/>
      <c r="AC86" s="437"/>
      <c r="AD86" s="437"/>
      <c r="AE86" s="437"/>
      <c r="AF86" s="437"/>
      <c r="AG86" s="437"/>
      <c r="AH86" s="437"/>
      <c r="AI86" s="437"/>
      <c r="AJ86" s="437"/>
      <c r="AK86" s="430"/>
      <c r="AL86" s="437"/>
      <c r="AM86" s="430"/>
      <c r="AN86" s="437"/>
      <c r="AY86" s="872"/>
      <c r="AZ86" s="872"/>
      <c r="BA86" s="872"/>
      <c r="BB86" s="872"/>
      <c r="BC86" s="872"/>
      <c r="BD86" s="862"/>
      <c r="BE86" s="862"/>
      <c r="BF86" s="862"/>
      <c r="BG86" s="862"/>
      <c r="BH86" s="862"/>
      <c r="BI86" s="465"/>
      <c r="BJ86" s="465"/>
      <c r="BK86" s="465"/>
      <c r="BL86" s="862"/>
      <c r="BM86" s="307"/>
      <c r="BN86" s="307"/>
      <c r="BO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348"/>
      <c r="M87" s="464" t="n">
        <f aca="false">'Master Pay Period 1'!M87</f>
        <v>0</v>
      </c>
      <c r="N87" s="464" t="n">
        <f aca="false">'Master Pay Period 1'!N87</f>
        <v>1</v>
      </c>
      <c r="O87" s="464" t="n">
        <f aca="false">'Master Pay Period 1'!O87</f>
        <v>0</v>
      </c>
      <c r="P87" s="464" t="n">
        <f aca="false">'Master Pay Period 1'!P87</f>
        <v>0</v>
      </c>
      <c r="Q87" s="464" t="n">
        <f aca="false">'Master Pay Period 1'!Q87</f>
        <v>0</v>
      </c>
      <c r="R87" s="464" t="n">
        <f aca="false">'Master Pay Period 1'!R87</f>
        <v>1</v>
      </c>
      <c r="S87" s="464" t="n">
        <f aca="false">'Master Pay Period 1'!S87</f>
        <v>1</v>
      </c>
      <c r="T87" s="469"/>
      <c r="U87" s="464" t="n">
        <f aca="false">'Master Pay Period 1'!U87</f>
        <v>1</v>
      </c>
      <c r="V87" s="464" t="n">
        <f aca="false">'Master Pay Period 1'!V87</f>
        <v>0</v>
      </c>
      <c r="W87" s="464" t="n">
        <f aca="false">'Master Pay Period 1'!W87</f>
        <v>0</v>
      </c>
      <c r="X87" s="464" t="n">
        <f aca="false">'Master Pay Period 1'!X87</f>
        <v>1</v>
      </c>
      <c r="Y87" s="464" t="n">
        <f aca="false">'Master Pay Period 1'!Y87</f>
        <v>0</v>
      </c>
      <c r="Z87" s="464" t="n">
        <f aca="false">'Master Pay Period 1'!Z87</f>
        <v>0</v>
      </c>
      <c r="AA87" s="464" t="n">
        <f aca="false">'Master Pay Period 1'!AA87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72"/>
      <c r="AZ87" s="872"/>
      <c r="BA87" s="872"/>
      <c r="BB87" s="872"/>
      <c r="BC87" s="872"/>
      <c r="BD87" s="862"/>
      <c r="BE87" s="862"/>
      <c r="BF87" s="862"/>
      <c r="BG87" s="862"/>
      <c r="BH87" s="862"/>
      <c r="BI87" s="475"/>
      <c r="BJ87" s="475"/>
      <c r="BK87" s="475"/>
      <c r="BL87" s="862"/>
      <c r="BM87" s="162"/>
      <c r="BN87" s="162"/>
      <c r="BO87" s="862"/>
      <c r="DN87" s="162"/>
    </row>
    <row r="88" customFormat="false" ht="10.1" hidden="false" customHeight="true" outlineLevel="0" collapsed="false">
      <c r="A88" s="312"/>
      <c r="B88" s="308"/>
      <c r="C88" s="308"/>
      <c r="D88" s="269"/>
      <c r="E88" s="272"/>
      <c r="F88" s="310"/>
      <c r="G88" s="289"/>
      <c r="H88" s="274"/>
      <c r="I88" s="325"/>
      <c r="J88" s="350"/>
      <c r="K88" s="258"/>
      <c r="L88" s="221"/>
      <c r="M88" s="462"/>
      <c r="N88" s="462"/>
      <c r="O88" s="462"/>
      <c r="P88" s="462"/>
      <c r="Q88" s="462"/>
      <c r="R88" s="462"/>
      <c r="S88" s="462"/>
      <c r="T88" s="478"/>
      <c r="U88" s="462"/>
      <c r="V88" s="462"/>
      <c r="W88" s="462"/>
      <c r="X88" s="462"/>
      <c r="Y88" s="462"/>
      <c r="Z88" s="462"/>
      <c r="AA88" s="462"/>
      <c r="AB88" s="471"/>
      <c r="AC88" s="437"/>
      <c r="AD88" s="437"/>
      <c r="AE88" s="437"/>
      <c r="AF88" s="437"/>
      <c r="AG88" s="437"/>
      <c r="AH88" s="437"/>
      <c r="AI88" s="437"/>
      <c r="AJ88" s="437"/>
      <c r="AK88" s="430"/>
      <c r="AL88" s="437"/>
      <c r="AM88" s="430"/>
      <c r="AN88" s="437"/>
      <c r="AY88" s="872"/>
      <c r="AZ88" s="872"/>
      <c r="BA88" s="872"/>
      <c r="BB88" s="872"/>
      <c r="BC88" s="872"/>
      <c r="BD88" s="862"/>
      <c r="BE88" s="862"/>
      <c r="BF88" s="862"/>
      <c r="BG88" s="862"/>
      <c r="BH88" s="862"/>
      <c r="BI88" s="289"/>
      <c r="BJ88" s="289"/>
      <c r="BK88" s="289"/>
      <c r="BL88" s="862"/>
      <c r="BM88" s="293"/>
      <c r="BN88" s="293"/>
      <c r="BO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348"/>
      <c r="M89" s="464" t="n">
        <f aca="false">'Master Pay Period 1'!M89</f>
        <v>0</v>
      </c>
      <c r="N89" s="464" t="n">
        <f aca="false">'Master Pay Period 1'!N89</f>
        <v>0</v>
      </c>
      <c r="O89" s="464" t="n">
        <f aca="false">'Master Pay Period 1'!O89</f>
        <v>1</v>
      </c>
      <c r="P89" s="464" t="n">
        <f aca="false">'Master Pay Period 1'!P89</f>
        <v>0</v>
      </c>
      <c r="Q89" s="464" t="n">
        <f aca="false">'Master Pay Period 1'!Q89</f>
        <v>0</v>
      </c>
      <c r="R89" s="464" t="n">
        <f aca="false">'Master Pay Period 1'!R89</f>
        <v>0</v>
      </c>
      <c r="S89" s="464" t="n">
        <f aca="false">'Master Pay Period 1'!S89</f>
        <v>0</v>
      </c>
      <c r="T89" s="469"/>
      <c r="U89" s="464" t="n">
        <f aca="false">'Master Pay Period 1'!U89</f>
        <v>0</v>
      </c>
      <c r="V89" s="464" t="n">
        <f aca="false">'Master Pay Period 1'!V89</f>
        <v>0</v>
      </c>
      <c r="W89" s="464" t="n">
        <f aca="false">'Master Pay Period 1'!W89</f>
        <v>0</v>
      </c>
      <c r="X89" s="464" t="n">
        <f aca="false">'Master Pay Period 1'!X89</f>
        <v>0</v>
      </c>
      <c r="Y89" s="464" t="n">
        <f aca="false">'Master Pay Period 1'!Y89</f>
        <v>0</v>
      </c>
      <c r="Z89" s="464" t="n">
        <f aca="false">'Master Pay Period 1'!Z89</f>
        <v>1</v>
      </c>
      <c r="AA89" s="464" t="n">
        <f aca="false">'Master Pay Period 1'!AA89</f>
        <v>1</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72"/>
      <c r="AZ89" s="872"/>
      <c r="BA89" s="872"/>
      <c r="BB89" s="872"/>
      <c r="BC89" s="872"/>
      <c r="BD89" s="862"/>
      <c r="BE89" s="862"/>
      <c r="BF89" s="862"/>
      <c r="BG89" s="862"/>
      <c r="BH89" s="862"/>
      <c r="BI89" s="289"/>
      <c r="BJ89" s="289"/>
      <c r="BK89" s="289"/>
      <c r="BL89" s="862"/>
      <c r="BM89" s="293"/>
      <c r="BN89" s="293"/>
      <c r="BO89" s="862"/>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477"/>
      <c r="U90" s="462"/>
      <c r="V90" s="462"/>
      <c r="W90" s="462"/>
      <c r="X90" s="462"/>
      <c r="Y90" s="462"/>
      <c r="Z90" s="462"/>
      <c r="AA90" s="462"/>
      <c r="AB90" s="471"/>
      <c r="AC90" s="437"/>
      <c r="AD90" s="437"/>
      <c r="AE90" s="437"/>
      <c r="AF90" s="437"/>
      <c r="AG90" s="437"/>
      <c r="AH90" s="437"/>
      <c r="AI90" s="437"/>
      <c r="AJ90" s="437"/>
      <c r="AK90" s="430"/>
      <c r="AL90" s="437"/>
      <c r="AM90" s="430"/>
      <c r="AN90" s="437"/>
      <c r="AY90" s="872"/>
      <c r="AZ90" s="872"/>
      <c r="BA90" s="872"/>
      <c r="BB90" s="872"/>
      <c r="BC90" s="872"/>
      <c r="BD90" s="862"/>
      <c r="BE90" s="862"/>
      <c r="BF90" s="862"/>
      <c r="BG90" s="862"/>
      <c r="BH90" s="862"/>
      <c r="BI90" s="289"/>
      <c r="BJ90" s="289"/>
      <c r="BK90" s="289"/>
      <c r="BL90" s="862"/>
      <c r="BM90" s="293"/>
      <c r="BN90" s="293"/>
      <c r="BO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1'!M91</f>
        <v>0</v>
      </c>
      <c r="N91" s="464" t="n">
        <f aca="false">'Master Pay Period 1'!N91</f>
        <v>0</v>
      </c>
      <c r="O91" s="464" t="n">
        <f aca="false">'Master Pay Period 1'!O91</f>
        <v>0</v>
      </c>
      <c r="P91" s="464" t="n">
        <f aca="false">'Master Pay Period 1'!P91</f>
        <v>0</v>
      </c>
      <c r="Q91" s="464" t="n">
        <f aca="false">'Master Pay Period 1'!Q91</f>
        <v>0</v>
      </c>
      <c r="R91" s="464" t="n">
        <f aca="false">'Master Pay Period 1'!R91</f>
        <v>0</v>
      </c>
      <c r="S91" s="464" t="n">
        <f aca="false">'Master Pay Period 1'!S91</f>
        <v>0</v>
      </c>
      <c r="T91" s="874"/>
      <c r="U91" s="464" t="n">
        <f aca="false">'Master Pay Period 1'!U91</f>
        <v>0</v>
      </c>
      <c r="V91" s="464" t="n">
        <f aca="false">'Master Pay Period 1'!V91</f>
        <v>0</v>
      </c>
      <c r="W91" s="464" t="n">
        <f aca="false">'Master Pay Period 1'!W91</f>
        <v>0</v>
      </c>
      <c r="X91" s="464" t="n">
        <f aca="false">'Master Pay Period 1'!X91</f>
        <v>0</v>
      </c>
      <c r="Y91" s="464" t="n">
        <f aca="false">'Master Pay Period 1'!Y91</f>
        <v>0</v>
      </c>
      <c r="Z91" s="464" t="n">
        <f aca="false">'Master Pay Period 1'!Z91</f>
        <v>0</v>
      </c>
      <c r="AA91" s="464" t="n">
        <f aca="false">'Master Pay Period 1'!AA91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72"/>
      <c r="AZ91" s="872"/>
      <c r="BA91" s="872"/>
      <c r="BB91" s="872"/>
      <c r="BC91" s="872"/>
      <c r="BD91" s="862"/>
      <c r="BE91" s="862"/>
      <c r="BF91" s="862"/>
      <c r="BG91" s="862"/>
      <c r="BH91" s="862"/>
      <c r="BI91" s="289"/>
      <c r="BJ91" s="289"/>
      <c r="BK91" s="289"/>
      <c r="BL91" s="862"/>
      <c r="BM91" s="293"/>
      <c r="BN91" s="293"/>
      <c r="BO91" s="862"/>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477"/>
      <c r="U92" s="462"/>
      <c r="V92" s="462"/>
      <c r="W92" s="462"/>
      <c r="X92" s="462"/>
      <c r="Y92" s="462"/>
      <c r="Z92" s="462"/>
      <c r="AA92" s="462"/>
      <c r="AB92" s="471"/>
      <c r="AC92" s="437"/>
      <c r="AD92" s="437"/>
      <c r="AE92" s="437"/>
      <c r="AF92" s="437"/>
      <c r="AG92" s="437"/>
      <c r="AH92" s="437"/>
      <c r="AI92" s="437"/>
      <c r="AJ92" s="437"/>
      <c r="AK92" s="430"/>
      <c r="AL92" s="437"/>
      <c r="AM92" s="430"/>
      <c r="AN92" s="437"/>
      <c r="AY92" s="872"/>
      <c r="AZ92" s="872"/>
      <c r="BA92" s="872"/>
      <c r="BB92" s="872"/>
      <c r="BC92" s="872"/>
      <c r="BD92" s="862"/>
      <c r="BE92" s="862"/>
      <c r="BF92" s="862"/>
      <c r="BG92" s="862"/>
      <c r="BH92" s="862"/>
      <c r="BI92" s="289"/>
      <c r="BJ92" s="289"/>
      <c r="BK92" s="289"/>
      <c r="BL92" s="862"/>
      <c r="BM92" s="293"/>
      <c r="BN92" s="293"/>
      <c r="BO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1'!M93</f>
        <v>0</v>
      </c>
      <c r="N93" s="464" t="n">
        <f aca="false">'Master Pay Period 1'!N93</f>
        <v>0</v>
      </c>
      <c r="O93" s="464" t="n">
        <f aca="false">'Master Pay Period 1'!O93</f>
        <v>0</v>
      </c>
      <c r="P93" s="464" t="n">
        <f aca="false">'Master Pay Period 1'!P93</f>
        <v>0</v>
      </c>
      <c r="Q93" s="464" t="n">
        <f aca="false">'Master Pay Period 1'!Q93</f>
        <v>0</v>
      </c>
      <c r="R93" s="464" t="n">
        <f aca="false">'Master Pay Period 1'!R93</f>
        <v>0</v>
      </c>
      <c r="S93" s="464" t="n">
        <f aca="false">'Master Pay Period 1'!S93</f>
        <v>0</v>
      </c>
      <c r="T93" s="874"/>
      <c r="U93" s="464" t="n">
        <f aca="false">'Master Pay Period 1'!U93</f>
        <v>0</v>
      </c>
      <c r="V93" s="464" t="n">
        <f aca="false">'Master Pay Period 1'!V93</f>
        <v>0</v>
      </c>
      <c r="W93" s="464" t="n">
        <f aca="false">'Master Pay Period 1'!W93</f>
        <v>0</v>
      </c>
      <c r="X93" s="464" t="n">
        <f aca="false">'Master Pay Period 1'!X93</f>
        <v>0</v>
      </c>
      <c r="Y93" s="464" t="n">
        <f aca="false">'Master Pay Period 1'!Y93</f>
        <v>0</v>
      </c>
      <c r="Z93" s="464" t="n">
        <f aca="false">'Master Pay Period 1'!Z93</f>
        <v>0</v>
      </c>
      <c r="AA93" s="464" t="n">
        <f aca="false">'Master Pay Period 1'!AA93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72"/>
      <c r="AZ93" s="872"/>
      <c r="BA93" s="872"/>
      <c r="BB93" s="872"/>
      <c r="BC93" s="872"/>
      <c r="BD93" s="862"/>
      <c r="BE93" s="862"/>
      <c r="BF93" s="862"/>
      <c r="BG93" s="862"/>
      <c r="BH93" s="862"/>
      <c r="BI93" s="289"/>
      <c r="BJ93" s="289"/>
      <c r="BK93" s="289"/>
      <c r="BL93" s="862"/>
      <c r="BM93" s="293"/>
      <c r="BN93" s="293"/>
      <c r="BO93" s="862"/>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477"/>
      <c r="U94" s="462"/>
      <c r="V94" s="462"/>
      <c r="W94" s="462"/>
      <c r="X94" s="462"/>
      <c r="Y94" s="462"/>
      <c r="Z94" s="462"/>
      <c r="AA94" s="462"/>
      <c r="AB94" s="471"/>
      <c r="AC94" s="437"/>
      <c r="AD94" s="437"/>
      <c r="AE94" s="437"/>
      <c r="AF94" s="437"/>
      <c r="AG94" s="437"/>
      <c r="AH94" s="437"/>
      <c r="AI94" s="437"/>
      <c r="AJ94" s="437"/>
      <c r="AK94" s="430"/>
      <c r="AL94" s="437"/>
      <c r="AM94" s="430"/>
      <c r="AN94" s="437"/>
      <c r="AY94" s="872"/>
      <c r="AZ94" s="872"/>
      <c r="BA94" s="872"/>
      <c r="BB94" s="872"/>
      <c r="BC94" s="872"/>
      <c r="BD94" s="862"/>
      <c r="BE94" s="862"/>
      <c r="BF94" s="862"/>
      <c r="BG94" s="862"/>
      <c r="BH94" s="862"/>
      <c r="BI94" s="289"/>
      <c r="BJ94" s="289"/>
      <c r="BK94" s="289"/>
      <c r="BL94" s="862"/>
      <c r="BM94" s="293"/>
      <c r="BN94" s="293"/>
      <c r="BO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1'!M95</f>
        <v>0</v>
      </c>
      <c r="N95" s="464" t="n">
        <f aca="false">'Master Pay Period 1'!N95</f>
        <v>0</v>
      </c>
      <c r="O95" s="464" t="n">
        <f aca="false">'Master Pay Period 1'!O95</f>
        <v>0</v>
      </c>
      <c r="P95" s="464" t="n">
        <f aca="false">'Master Pay Period 1'!P95</f>
        <v>0</v>
      </c>
      <c r="Q95" s="464" t="n">
        <f aca="false">'Master Pay Period 1'!Q95</f>
        <v>0</v>
      </c>
      <c r="R95" s="464" t="n">
        <f aca="false">'Master Pay Period 1'!R95</f>
        <v>0</v>
      </c>
      <c r="S95" s="464" t="n">
        <f aca="false">'Master Pay Period 1'!S95</f>
        <v>0</v>
      </c>
      <c r="T95" s="875"/>
      <c r="U95" s="464" t="n">
        <f aca="false">'Master Pay Period 1'!U95</f>
        <v>0</v>
      </c>
      <c r="V95" s="464" t="n">
        <f aca="false">'Master Pay Period 1'!V95</f>
        <v>0</v>
      </c>
      <c r="W95" s="464" t="n">
        <f aca="false">'Master Pay Period 1'!W95</f>
        <v>0</v>
      </c>
      <c r="X95" s="464" t="n">
        <f aca="false">'Master Pay Period 1'!X95</f>
        <v>0</v>
      </c>
      <c r="Y95" s="464" t="n">
        <f aca="false">'Master Pay Period 1'!Y95</f>
        <v>0</v>
      </c>
      <c r="Z95" s="464" t="n">
        <f aca="false">'Master Pay Period 1'!Z95</f>
        <v>0</v>
      </c>
      <c r="AA95" s="464" t="n">
        <f aca="false">'Master Pay Period 1'!AA95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72"/>
      <c r="AZ95" s="872"/>
      <c r="BA95" s="872"/>
      <c r="BB95" s="872"/>
      <c r="BC95" s="872"/>
      <c r="BD95" s="862"/>
      <c r="BE95" s="862"/>
      <c r="BF95" s="862"/>
      <c r="BG95" s="862"/>
      <c r="BH95" s="862"/>
      <c r="BI95" s="289"/>
      <c r="BJ95" s="289"/>
      <c r="BK95" s="289"/>
      <c r="BL95" s="862"/>
      <c r="BM95" s="293"/>
      <c r="BN95" s="293"/>
      <c r="BO95" s="862"/>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478"/>
      <c r="U96" s="462"/>
      <c r="V96" s="462"/>
      <c r="W96" s="462"/>
      <c r="X96" s="462"/>
      <c r="Y96" s="462"/>
      <c r="Z96" s="462"/>
      <c r="AA96" s="462"/>
      <c r="AB96" s="471"/>
      <c r="AC96" s="437"/>
      <c r="AD96" s="437"/>
      <c r="AE96" s="437"/>
      <c r="AF96" s="437"/>
      <c r="AG96" s="437"/>
      <c r="AH96" s="437"/>
      <c r="AI96" s="437"/>
      <c r="AJ96" s="437"/>
      <c r="AK96" s="430"/>
      <c r="AL96" s="437"/>
      <c r="AM96" s="430"/>
      <c r="AN96" s="437"/>
      <c r="AY96" s="872"/>
      <c r="AZ96" s="872"/>
      <c r="BA96" s="872"/>
      <c r="BB96" s="872"/>
      <c r="BC96" s="872"/>
      <c r="BD96" s="862"/>
      <c r="BE96" s="862"/>
      <c r="BF96" s="862"/>
      <c r="BG96" s="862"/>
      <c r="BH96" s="862"/>
      <c r="BI96" s="289"/>
      <c r="BJ96" s="289"/>
      <c r="BK96" s="289"/>
      <c r="BL96" s="862"/>
      <c r="BM96" s="293"/>
      <c r="BN96" s="293"/>
      <c r="BO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1'!M97</f>
        <v>0</v>
      </c>
      <c r="N97" s="464" t="n">
        <f aca="false">'Master Pay Period 1'!N97</f>
        <v>0</v>
      </c>
      <c r="O97" s="464" t="n">
        <f aca="false">'Master Pay Period 1'!O97</f>
        <v>0</v>
      </c>
      <c r="P97" s="464" t="n">
        <f aca="false">'Master Pay Period 1'!P97</f>
        <v>0</v>
      </c>
      <c r="Q97" s="464" t="n">
        <f aca="false">'Master Pay Period 1'!Q97</f>
        <v>0</v>
      </c>
      <c r="R97" s="464" t="n">
        <f aca="false">'Master Pay Period 1'!R97</f>
        <v>0</v>
      </c>
      <c r="S97" s="464" t="n">
        <f aca="false">'Master Pay Period 1'!S97</f>
        <v>0</v>
      </c>
      <c r="T97" s="469"/>
      <c r="U97" s="464" t="n">
        <f aca="false">'Master Pay Period 1'!U97</f>
        <v>0</v>
      </c>
      <c r="V97" s="464" t="n">
        <f aca="false">'Master Pay Period 1'!V97</f>
        <v>0</v>
      </c>
      <c r="W97" s="464" t="n">
        <f aca="false">'Master Pay Period 1'!W97</f>
        <v>0</v>
      </c>
      <c r="X97" s="464" t="n">
        <f aca="false">'Master Pay Period 1'!X97</f>
        <v>0</v>
      </c>
      <c r="Y97" s="464" t="n">
        <f aca="false">'Master Pay Period 1'!Y97</f>
        <v>0</v>
      </c>
      <c r="Z97" s="464" t="n">
        <f aca="false">'Master Pay Period 1'!Z97</f>
        <v>0</v>
      </c>
      <c r="AA97" s="464" t="n">
        <f aca="false">'Master Pay Period 1'!AA97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72"/>
      <c r="AZ97" s="872"/>
      <c r="BA97" s="872"/>
      <c r="BB97" s="872"/>
      <c r="BC97" s="872"/>
      <c r="BD97" s="862"/>
      <c r="BE97" s="862"/>
      <c r="BF97" s="862"/>
      <c r="BG97" s="862"/>
      <c r="BH97" s="862"/>
      <c r="BI97" s="289"/>
      <c r="BJ97" s="289"/>
      <c r="BK97" s="289"/>
      <c r="BL97" s="862"/>
      <c r="BM97" s="293"/>
      <c r="BN97" s="293"/>
      <c r="BO97" s="862"/>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478"/>
      <c r="U98" s="462"/>
      <c r="V98" s="462"/>
      <c r="W98" s="462"/>
      <c r="X98" s="462"/>
      <c r="Y98" s="462"/>
      <c r="Z98" s="462"/>
      <c r="AA98" s="462"/>
      <c r="AB98" s="471"/>
      <c r="AC98" s="437"/>
      <c r="AD98" s="437"/>
      <c r="AE98" s="437"/>
      <c r="AF98" s="437"/>
      <c r="AG98" s="437"/>
      <c r="AH98" s="437"/>
      <c r="AI98" s="437"/>
      <c r="AJ98" s="437"/>
      <c r="AK98" s="430"/>
      <c r="AL98" s="437"/>
      <c r="AM98" s="430"/>
      <c r="AN98" s="437"/>
      <c r="AY98" s="872"/>
      <c r="AZ98" s="872"/>
      <c r="BA98" s="872"/>
      <c r="BB98" s="872"/>
      <c r="BC98" s="872"/>
      <c r="BD98" s="862"/>
      <c r="BE98" s="862"/>
      <c r="BF98" s="862"/>
      <c r="BG98" s="862"/>
      <c r="BH98" s="862"/>
      <c r="BI98" s="289"/>
      <c r="BJ98" s="289"/>
      <c r="BK98" s="289"/>
      <c r="BL98" s="862"/>
      <c r="BM98" s="274"/>
      <c r="BN98" s="274"/>
      <c r="BO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1'!M99</f>
        <v>0</v>
      </c>
      <c r="N99" s="464" t="n">
        <f aca="false">'Master Pay Period 1'!N99</f>
        <v>0</v>
      </c>
      <c r="O99" s="464" t="n">
        <f aca="false">'Master Pay Period 1'!O99</f>
        <v>0</v>
      </c>
      <c r="P99" s="464" t="n">
        <f aca="false">'Master Pay Period 1'!P99</f>
        <v>0</v>
      </c>
      <c r="Q99" s="464" t="n">
        <f aca="false">'Master Pay Period 1'!Q99</f>
        <v>0</v>
      </c>
      <c r="R99" s="464" t="n">
        <f aca="false">'Master Pay Period 1'!R99</f>
        <v>0</v>
      </c>
      <c r="S99" s="464" t="n">
        <f aca="false">'Master Pay Period 1'!S99</f>
        <v>0</v>
      </c>
      <c r="T99" s="469"/>
      <c r="U99" s="464" t="n">
        <f aca="false">'Master Pay Period 1'!U99</f>
        <v>0</v>
      </c>
      <c r="V99" s="464" t="n">
        <f aca="false">'Master Pay Period 1'!V99</f>
        <v>0</v>
      </c>
      <c r="W99" s="464" t="n">
        <f aca="false">'Master Pay Period 1'!W99</f>
        <v>0</v>
      </c>
      <c r="X99" s="464" t="n">
        <f aca="false">'Master Pay Period 1'!X99</f>
        <v>0</v>
      </c>
      <c r="Y99" s="464" t="n">
        <f aca="false">'Master Pay Period 1'!Y99</f>
        <v>0</v>
      </c>
      <c r="Z99" s="464" t="n">
        <f aca="false">'Master Pay Period 1'!Z99</f>
        <v>0</v>
      </c>
      <c r="AA99" s="464" t="n">
        <f aca="false">'Master Pay Period 1'!AA99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72"/>
      <c r="AZ99" s="872"/>
      <c r="BA99" s="872"/>
      <c r="BB99" s="872"/>
      <c r="BC99" s="872"/>
      <c r="BD99" s="862"/>
      <c r="BE99" s="862"/>
      <c r="BF99" s="862"/>
      <c r="BG99" s="862"/>
      <c r="BH99" s="862"/>
      <c r="BI99" s="289"/>
      <c r="BJ99" s="289"/>
      <c r="BK99" s="289"/>
      <c r="BL99" s="862"/>
      <c r="BM99" s="274"/>
      <c r="BN99" s="274"/>
      <c r="BO99" s="862"/>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478"/>
      <c r="U100" s="462"/>
      <c r="V100" s="462"/>
      <c r="W100" s="462"/>
      <c r="X100" s="462"/>
      <c r="Y100" s="462"/>
      <c r="Z100" s="462"/>
      <c r="AA100" s="462"/>
      <c r="AB100" s="471"/>
      <c r="AC100" s="437"/>
      <c r="AD100" s="437"/>
      <c r="AE100" s="437"/>
      <c r="AF100" s="437"/>
      <c r="AG100" s="437"/>
      <c r="AH100" s="437"/>
      <c r="AI100" s="437"/>
      <c r="AJ100" s="437"/>
      <c r="AK100" s="430"/>
      <c r="AL100" s="437"/>
      <c r="AM100" s="430"/>
      <c r="AN100" s="437"/>
      <c r="AY100" s="872"/>
      <c r="AZ100" s="872"/>
      <c r="BA100" s="872"/>
      <c r="BB100" s="872"/>
      <c r="BC100" s="872"/>
      <c r="BD100" s="862"/>
      <c r="BE100" s="862"/>
      <c r="BF100" s="862"/>
      <c r="BG100" s="862"/>
      <c r="BH100" s="862"/>
      <c r="BI100" s="289"/>
      <c r="BJ100" s="289"/>
      <c r="BK100" s="289"/>
      <c r="BL100" s="862"/>
      <c r="BM100" s="378"/>
      <c r="BN100" s="378"/>
      <c r="BO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1'!M101</f>
        <v>0</v>
      </c>
      <c r="N101" s="464" t="n">
        <f aca="false">'Master Pay Period 1'!N101</f>
        <v>0</v>
      </c>
      <c r="O101" s="464" t="n">
        <f aca="false">'Master Pay Period 1'!O101</f>
        <v>0</v>
      </c>
      <c r="P101" s="464" t="n">
        <f aca="false">'Master Pay Period 1'!P101</f>
        <v>0</v>
      </c>
      <c r="Q101" s="464" t="n">
        <f aca="false">'Master Pay Period 1'!Q101</f>
        <v>0</v>
      </c>
      <c r="R101" s="464" t="n">
        <f aca="false">'Master Pay Period 1'!R101</f>
        <v>0</v>
      </c>
      <c r="S101" s="464" t="n">
        <f aca="false">'Master Pay Period 1'!S101</f>
        <v>0</v>
      </c>
      <c r="T101" s="469"/>
      <c r="U101" s="464" t="n">
        <f aca="false">'Master Pay Period 1'!U101</f>
        <v>0</v>
      </c>
      <c r="V101" s="464" t="n">
        <f aca="false">'Master Pay Period 1'!V101</f>
        <v>0</v>
      </c>
      <c r="W101" s="464" t="n">
        <f aca="false">'Master Pay Period 1'!W101</f>
        <v>0</v>
      </c>
      <c r="X101" s="464" t="n">
        <f aca="false">'Master Pay Period 1'!X101</f>
        <v>0</v>
      </c>
      <c r="Y101" s="464" t="n">
        <f aca="false">'Master Pay Period 1'!Y101</f>
        <v>0</v>
      </c>
      <c r="Z101" s="464" t="n">
        <f aca="false">'Master Pay Period 1'!Z101</f>
        <v>0</v>
      </c>
      <c r="AA101" s="464" t="n">
        <f aca="false">'Master Pay Period 1'!AA101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72"/>
      <c r="AZ101" s="872"/>
      <c r="BA101" s="872"/>
      <c r="BB101" s="872"/>
      <c r="BC101" s="872"/>
      <c r="BD101" s="862"/>
      <c r="BE101" s="862"/>
      <c r="BF101" s="862"/>
      <c r="BG101" s="862"/>
      <c r="BH101" s="862"/>
      <c r="BI101" s="289"/>
      <c r="BJ101" s="289"/>
      <c r="BK101" s="289"/>
      <c r="BL101" s="862"/>
      <c r="BM101" s="378"/>
      <c r="BN101" s="378"/>
      <c r="BO101" s="862"/>
      <c r="DN101" s="378"/>
      <c r="DO101" s="184"/>
    </row>
    <row r="102" customFormat="false" ht="10.1" hidden="false" customHeight="true" outlineLevel="0" collapsed="false">
      <c r="A102" s="312"/>
      <c r="B102" s="221"/>
      <c r="C102" s="235"/>
      <c r="D102" s="171"/>
      <c r="E102" s="272"/>
      <c r="H102" s="172"/>
      <c r="I102" s="174"/>
      <c r="J102" s="175"/>
      <c r="L102" s="230"/>
      <c r="M102" s="475"/>
      <c r="N102" s="475"/>
      <c r="O102" s="475"/>
      <c r="P102" s="475"/>
      <c r="Q102" s="475"/>
      <c r="R102" s="475"/>
      <c r="S102" s="475"/>
      <c r="T102" s="475"/>
      <c r="U102" s="475"/>
      <c r="V102" s="475"/>
      <c r="W102" s="475"/>
      <c r="X102" s="475"/>
      <c r="Y102" s="475"/>
      <c r="Z102" s="475"/>
      <c r="AA102" s="475"/>
      <c r="AB102" s="471"/>
      <c r="AC102" s="437"/>
      <c r="AD102" s="437"/>
      <c r="AY102" s="872"/>
      <c r="AZ102" s="872"/>
      <c r="BA102" s="872"/>
      <c r="BB102" s="872"/>
      <c r="BC102" s="872"/>
      <c r="BD102" s="862"/>
      <c r="BE102" s="862"/>
      <c r="BF102" s="862"/>
      <c r="BG102" s="862"/>
      <c r="BH102" s="862"/>
      <c r="BI102" s="289"/>
      <c r="BJ102" s="289"/>
      <c r="BK102" s="289"/>
      <c r="BL102" s="862"/>
      <c r="BM102" s="378"/>
      <c r="BN102" s="378"/>
      <c r="BO102" s="862"/>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72"/>
      <c r="AZ103" s="872"/>
      <c r="BA103" s="872"/>
      <c r="BB103" s="872"/>
      <c r="BC103" s="872"/>
      <c r="BD103" s="862"/>
      <c r="BE103" s="862"/>
      <c r="BF103" s="862"/>
      <c r="BG103" s="862"/>
      <c r="BH103" s="862"/>
      <c r="BI103" s="289"/>
      <c r="BJ103" s="289"/>
      <c r="BK103" s="289"/>
      <c r="BL103" s="862"/>
      <c r="BM103" s="378"/>
      <c r="BN103" s="378"/>
      <c r="BO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1'!M104</f>
        <v>0</v>
      </c>
      <c r="N104" s="464" t="n">
        <f aca="false">'Master Pay Period 1'!N104</f>
        <v>0</v>
      </c>
      <c r="O104" s="464" t="n">
        <f aca="false">'Master Pay Period 1'!O104</f>
        <v>0</v>
      </c>
      <c r="P104" s="464" t="n">
        <f aca="false">'Master Pay Period 1'!P104</f>
        <v>0</v>
      </c>
      <c r="Q104" s="464" t="n">
        <f aca="false">'Master Pay Period 1'!Q104</f>
        <v>0</v>
      </c>
      <c r="R104" s="464" t="n">
        <f aca="false">'Master Pay Period 1'!R104</f>
        <v>0</v>
      </c>
      <c r="S104" s="464" t="n">
        <f aca="false">'Master Pay Period 1'!S104</f>
        <v>0</v>
      </c>
      <c r="T104" s="474"/>
      <c r="U104" s="464" t="n">
        <f aca="false">'Master Pay Period 1'!U104</f>
        <v>0</v>
      </c>
      <c r="V104" s="464" t="n">
        <f aca="false">'Master Pay Period 1'!V104</f>
        <v>0</v>
      </c>
      <c r="W104" s="464" t="n">
        <f aca="false">'Master Pay Period 1'!W104</f>
        <v>0</v>
      </c>
      <c r="X104" s="464" t="n">
        <f aca="false">'Master Pay Period 1'!X104</f>
        <v>0</v>
      </c>
      <c r="Y104" s="464" t="n">
        <f aca="false">'Master Pay Period 1'!Y104</f>
        <v>0</v>
      </c>
      <c r="Z104" s="464" t="n">
        <f aca="false">'Master Pay Period 1'!Z104</f>
        <v>0</v>
      </c>
      <c r="AA104" s="464" t="n">
        <f aca="false">'Master Pay Period 1'!AA104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72"/>
      <c r="AZ104" s="872"/>
      <c r="BA104" s="872"/>
      <c r="BB104" s="872"/>
      <c r="BC104" s="872"/>
      <c r="BD104" s="862"/>
      <c r="BE104" s="862"/>
      <c r="BF104" s="862"/>
      <c r="BG104" s="862"/>
      <c r="BH104" s="862"/>
      <c r="BI104" s="289"/>
      <c r="BJ104" s="289"/>
      <c r="BK104" s="289"/>
      <c r="BL104" s="862"/>
      <c r="BM104" s="293"/>
      <c r="BN104" s="293"/>
      <c r="BO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463"/>
      <c r="U105" s="462"/>
      <c r="V105" s="462"/>
      <c r="W105" s="462"/>
      <c r="X105" s="462"/>
      <c r="Y105" s="462"/>
      <c r="Z105" s="462"/>
      <c r="AA105" s="462"/>
      <c r="AC105" s="437"/>
      <c r="AD105" s="437"/>
      <c r="AE105" s="437"/>
      <c r="AF105" s="437"/>
      <c r="AG105" s="437"/>
      <c r="AH105" s="437"/>
      <c r="AI105" s="437"/>
      <c r="AJ105" s="437"/>
      <c r="AK105" s="430"/>
      <c r="AL105" s="437"/>
      <c r="AM105" s="430"/>
      <c r="AN105" s="437"/>
      <c r="AY105" s="872"/>
      <c r="AZ105" s="872"/>
      <c r="BA105" s="872"/>
      <c r="BB105" s="872"/>
      <c r="BC105" s="872"/>
      <c r="BD105" s="862"/>
      <c r="BE105" s="862"/>
      <c r="BF105" s="862"/>
      <c r="BG105" s="862"/>
      <c r="BH105" s="862"/>
      <c r="BI105" s="289"/>
      <c r="BJ105" s="289"/>
      <c r="BK105" s="289"/>
      <c r="BL105" s="862"/>
      <c r="BM105" s="293"/>
      <c r="BN105" s="293"/>
      <c r="BO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1'!M106</f>
        <v>0</v>
      </c>
      <c r="N106" s="464" t="n">
        <f aca="false">'Master Pay Period 1'!N106</f>
        <v>0</v>
      </c>
      <c r="O106" s="464" t="n">
        <f aca="false">'Master Pay Period 1'!O106</f>
        <v>0</v>
      </c>
      <c r="P106" s="464" t="n">
        <f aca="false">'Master Pay Period 1'!P106</f>
        <v>0</v>
      </c>
      <c r="Q106" s="464" t="n">
        <f aca="false">'Master Pay Period 1'!Q106</f>
        <v>0</v>
      </c>
      <c r="R106" s="464" t="n">
        <f aca="false">'Master Pay Period 1'!R106</f>
        <v>0</v>
      </c>
      <c r="S106" s="464" t="n">
        <f aca="false">'Master Pay Period 1'!S106</f>
        <v>0</v>
      </c>
      <c r="T106" s="474"/>
      <c r="U106" s="464" t="n">
        <f aca="false">'Master Pay Period 1'!U106</f>
        <v>0</v>
      </c>
      <c r="V106" s="464" t="n">
        <f aca="false">'Master Pay Period 1'!V106</f>
        <v>0</v>
      </c>
      <c r="W106" s="464" t="n">
        <f aca="false">'Master Pay Period 1'!W106</f>
        <v>0</v>
      </c>
      <c r="X106" s="464" t="n">
        <f aca="false">'Master Pay Period 1'!X106</f>
        <v>0</v>
      </c>
      <c r="Y106" s="464" t="n">
        <f aca="false">'Master Pay Period 1'!Y106</f>
        <v>0</v>
      </c>
      <c r="Z106" s="464" t="n">
        <f aca="false">'Master Pay Period 1'!Z106</f>
        <v>0</v>
      </c>
      <c r="AA106" s="464" t="n">
        <f aca="false">'Master Pay Period 1'!AA106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72"/>
      <c r="AZ106" s="872"/>
      <c r="BA106" s="872"/>
      <c r="BB106" s="872"/>
      <c r="BC106" s="872"/>
      <c r="BD106" s="862"/>
      <c r="BE106" s="862"/>
      <c r="BF106" s="862"/>
      <c r="BG106" s="862"/>
      <c r="BH106" s="862"/>
      <c r="BI106" s="289"/>
      <c r="BJ106" s="289"/>
      <c r="BK106" s="289"/>
      <c r="BL106" s="862"/>
      <c r="BM106" s="293"/>
      <c r="BN106" s="293"/>
      <c r="BO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866"/>
      <c r="C107" s="308"/>
      <c r="D107" s="269"/>
      <c r="E107" s="272"/>
      <c r="F107" s="289"/>
      <c r="G107" s="289"/>
      <c r="H107" s="274"/>
      <c r="I107" s="362"/>
      <c r="J107" s="290"/>
      <c r="K107" s="288"/>
      <c r="L107" s="363"/>
      <c r="M107" s="29" t="n">
        <f aca="false">M21</f>
        <v>25</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72"/>
      <c r="AZ107" s="872"/>
      <c r="BA107" s="872"/>
      <c r="BB107" s="872"/>
      <c r="BC107" s="872"/>
      <c r="BD107" s="862"/>
      <c r="BE107" s="862"/>
      <c r="BF107" s="862"/>
      <c r="BG107" s="862"/>
      <c r="BH107" s="862"/>
      <c r="BI107" s="289"/>
      <c r="BJ107" s="289"/>
      <c r="BK107" s="289"/>
      <c r="BL107" s="862"/>
      <c r="BM107" s="293"/>
      <c r="BN107" s="293"/>
      <c r="BO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December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72"/>
      <c r="AZ108" s="872"/>
      <c r="BA108" s="872"/>
      <c r="BB108" s="872"/>
      <c r="BC108" s="872"/>
      <c r="BD108" s="862"/>
      <c r="BE108" s="862"/>
      <c r="BF108" s="862"/>
      <c r="BG108" s="862"/>
      <c r="BH108" s="862"/>
      <c r="BI108" s="289"/>
      <c r="BJ108" s="289"/>
      <c r="BK108" s="289"/>
      <c r="BL108" s="862"/>
      <c r="BM108" s="274"/>
      <c r="BN108" s="274"/>
      <c r="BO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v>
      </c>
      <c r="N109" s="37" t="n">
        <f aca="false">N23</f>
        <v>2</v>
      </c>
      <c r="O109" s="37" t="n">
        <f aca="false">O23</f>
        <v>3</v>
      </c>
      <c r="P109" s="37" t="n">
        <f aca="false">P23</f>
        <v>4</v>
      </c>
      <c r="Q109" s="37" t="n">
        <f aca="false">Q23</f>
        <v>5</v>
      </c>
      <c r="R109" s="37" t="n">
        <f aca="false">R23</f>
        <v>6</v>
      </c>
      <c r="S109" s="37" t="n">
        <f aca="false">S23</f>
        <v>7</v>
      </c>
      <c r="T109" s="0"/>
      <c r="U109" s="37" t="n">
        <f aca="false">U23</f>
        <v>8</v>
      </c>
      <c r="V109" s="37" t="n">
        <f aca="false">V23</f>
        <v>9</v>
      </c>
      <c r="W109" s="37" t="n">
        <f aca="false">W23</f>
        <v>10</v>
      </c>
      <c r="X109" s="37" t="n">
        <f aca="false">X23</f>
        <v>11</v>
      </c>
      <c r="Y109" s="37" t="n">
        <f aca="false">Y23</f>
        <v>12</v>
      </c>
      <c r="Z109" s="37" t="n">
        <f aca="false">Z23</f>
        <v>13</v>
      </c>
      <c r="AA109" s="37" t="n">
        <f aca="false">AA23</f>
        <v>14</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72"/>
      <c r="AZ109" s="872"/>
      <c r="BA109" s="872"/>
      <c r="BB109" s="872"/>
      <c r="BC109" s="872"/>
      <c r="BD109" s="862"/>
      <c r="BE109" s="862"/>
      <c r="BF109" s="862"/>
      <c r="BG109" s="862"/>
      <c r="BH109" s="862"/>
      <c r="BI109" s="289"/>
      <c r="BJ109" s="289"/>
      <c r="BK109" s="289"/>
      <c r="BL109" s="862"/>
      <c r="BM109" s="274"/>
      <c r="BN109" s="274"/>
      <c r="BO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72"/>
      <c r="AZ110" s="872"/>
      <c r="BA110" s="872"/>
      <c r="BB110" s="872"/>
      <c r="BC110" s="872"/>
      <c r="BD110" s="862"/>
      <c r="BE110" s="862"/>
      <c r="BF110" s="862"/>
      <c r="BG110" s="862"/>
      <c r="BH110" s="862"/>
      <c r="BI110" s="289"/>
      <c r="BJ110" s="289"/>
      <c r="BK110" s="289"/>
      <c r="BL110" s="862"/>
      <c r="BM110" s="378"/>
      <c r="BN110" s="378"/>
      <c r="BO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69"/>
      <c r="N111" s="69"/>
      <c r="O111" s="69"/>
      <c r="P111" s="69"/>
      <c r="Q111" s="69"/>
      <c r="R111" s="69"/>
      <c r="S111" s="69"/>
      <c r="T111" s="69"/>
      <c r="U111" s="69"/>
      <c r="V111" s="69"/>
      <c r="W111" s="69"/>
      <c r="X111" s="69"/>
      <c r="Y111" s="69"/>
      <c r="Z111" s="69"/>
      <c r="AA111" s="69"/>
      <c r="AC111" s="437"/>
      <c r="AD111" s="437"/>
      <c r="AE111" s="437"/>
      <c r="AF111" s="437"/>
      <c r="AG111" s="437"/>
      <c r="AH111" s="437"/>
      <c r="AI111" s="437"/>
      <c r="AJ111" s="437"/>
      <c r="AK111" s="430"/>
      <c r="AL111" s="437"/>
      <c r="AM111" s="430"/>
      <c r="AN111" s="437"/>
      <c r="AY111" s="872"/>
      <c r="AZ111" s="872"/>
      <c r="BA111" s="872"/>
      <c r="BB111" s="872"/>
      <c r="BC111" s="872"/>
      <c r="BD111" s="862"/>
      <c r="BE111" s="862"/>
      <c r="BF111" s="862"/>
      <c r="BG111" s="862"/>
      <c r="BH111" s="862"/>
      <c r="BI111" s="289"/>
      <c r="BJ111" s="289"/>
      <c r="BK111" s="289"/>
      <c r="BL111" s="862"/>
      <c r="BM111" s="378"/>
      <c r="BN111" s="378"/>
      <c r="BO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72"/>
      <c r="AZ112" s="872"/>
      <c r="BA112" s="872"/>
      <c r="BB112" s="872"/>
      <c r="BC112" s="872"/>
      <c r="BD112" s="862"/>
      <c r="BE112" s="862"/>
      <c r="BF112" s="862"/>
      <c r="BG112" s="862"/>
      <c r="BH112" s="862"/>
      <c r="BI112" s="475"/>
      <c r="BJ112" s="475"/>
      <c r="BK112" s="475"/>
      <c r="BL112" s="162"/>
      <c r="BM112" s="162"/>
      <c r="BN112" s="162"/>
      <c r="BO112" s="862"/>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72"/>
      <c r="AZ113" s="872"/>
      <c r="BA113" s="872"/>
      <c r="BB113" s="872"/>
      <c r="BC113" s="872"/>
      <c r="BD113" s="862"/>
      <c r="BE113" s="862"/>
      <c r="BF113" s="862"/>
      <c r="BG113" s="862"/>
      <c r="BH113" s="862"/>
      <c r="BI113" s="465"/>
      <c r="BJ113" s="465"/>
      <c r="BK113" s="465"/>
      <c r="BL113" s="307"/>
      <c r="BM113" s="307"/>
      <c r="BN113" s="307"/>
      <c r="BO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72"/>
      <c r="AZ114" s="872"/>
      <c r="BA114" s="872"/>
      <c r="BB114" s="872"/>
      <c r="BC114" s="872"/>
      <c r="BD114" s="862"/>
      <c r="BE114" s="862"/>
      <c r="BF114" s="862"/>
      <c r="BG114" s="862"/>
      <c r="BH114" s="862"/>
      <c r="BI114" s="465"/>
      <c r="BJ114" s="465"/>
      <c r="BK114" s="307"/>
      <c r="BL114" s="307"/>
      <c r="BM114" s="307"/>
      <c r="BN114" s="307"/>
      <c r="BO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Y115" s="872"/>
      <c r="AZ115" s="872"/>
      <c r="BA115" s="872"/>
      <c r="BB115" s="872"/>
      <c r="BC115" s="872"/>
      <c r="BD115" s="862"/>
      <c r="BE115" s="862"/>
      <c r="BF115" s="862"/>
      <c r="BG115" s="862"/>
      <c r="BH115" s="862"/>
      <c r="BI115" s="465"/>
      <c r="BJ115" s="465"/>
      <c r="BK115" s="307"/>
      <c r="BL115" s="307"/>
      <c r="BM115" s="307"/>
      <c r="BN115" s="307"/>
      <c r="BO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Y116" s="872"/>
      <c r="AZ116" s="872"/>
      <c r="BA116" s="872"/>
      <c r="BB116" s="872"/>
      <c r="BC116" s="872"/>
      <c r="BD116" s="862"/>
      <c r="BE116" s="862"/>
      <c r="BF116" s="862"/>
      <c r="BG116" s="862"/>
      <c r="BH116" s="862"/>
      <c r="BI116" s="307"/>
      <c r="BJ116" s="307"/>
      <c r="BK116" s="307"/>
      <c r="BL116" s="307"/>
      <c r="BM116" s="307"/>
      <c r="BN116" s="307"/>
      <c r="BO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Y117" s="872"/>
      <c r="AZ117" s="872"/>
      <c r="BA117" s="872"/>
      <c r="BB117" s="872"/>
      <c r="BC117" s="872"/>
      <c r="BD117" s="862"/>
      <c r="BE117" s="862"/>
      <c r="BF117" s="862"/>
      <c r="BG117" s="862"/>
      <c r="BH117" s="862"/>
      <c r="BI117" s="268"/>
      <c r="BJ117" s="268"/>
      <c r="BK117" s="268"/>
      <c r="BL117" s="162"/>
      <c r="BM117" s="266"/>
      <c r="BN117" s="266"/>
      <c r="BO117" s="862"/>
      <c r="DN117" s="265"/>
    </row>
    <row r="118" customFormat="false" ht="10.1" hidden="false" customHeight="true" outlineLevel="0" collapsed="false">
      <c r="A118" s="223"/>
      <c r="B118" s="480"/>
      <c r="C118" s="396"/>
      <c r="D118" s="397"/>
      <c r="E118" s="398"/>
      <c r="H118" s="172"/>
      <c r="I118" s="174"/>
      <c r="J118" s="175"/>
      <c r="T118" s="165"/>
      <c r="AA118" s="173"/>
      <c r="AC118" s="470"/>
      <c r="AD118" s="466"/>
      <c r="AE118" s="865"/>
      <c r="AF118" s="865"/>
      <c r="AG118" s="865"/>
      <c r="AH118" s="865"/>
      <c r="AI118" s="865"/>
      <c r="AJ118" s="865"/>
      <c r="AK118" s="865"/>
      <c r="AL118" s="865"/>
      <c r="AM118" s="865"/>
      <c r="AN118" s="865"/>
      <c r="AY118" s="872"/>
      <c r="AZ118" s="872"/>
      <c r="BA118" s="872"/>
      <c r="BB118" s="872"/>
      <c r="BC118" s="872"/>
      <c r="BD118" s="862"/>
      <c r="BE118" s="862"/>
      <c r="BF118" s="862"/>
      <c r="BG118" s="862"/>
      <c r="BH118" s="862"/>
      <c r="BI118" s="266"/>
      <c r="BJ118" s="266"/>
      <c r="BK118" s="266"/>
      <c r="BL118" s="162"/>
      <c r="BM118" s="266"/>
      <c r="BN118" s="266"/>
      <c r="BO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Y119" s="872"/>
      <c r="AZ119" s="872"/>
      <c r="BA119" s="872"/>
      <c r="BB119" s="872"/>
      <c r="BC119" s="872"/>
      <c r="BD119" s="862"/>
      <c r="BE119" s="862"/>
      <c r="BF119" s="862"/>
      <c r="BG119" s="862"/>
      <c r="BH119" s="862"/>
      <c r="BI119" s="293"/>
      <c r="BJ119" s="293"/>
      <c r="BK119" s="293"/>
      <c r="BL119" s="162"/>
      <c r="BM119" s="293"/>
      <c r="BN119" s="293"/>
      <c r="BO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Y120" s="872"/>
      <c r="AZ120" s="872"/>
      <c r="BA120" s="872"/>
      <c r="BB120" s="872"/>
      <c r="BC120" s="872"/>
      <c r="BD120" s="862"/>
      <c r="BE120" s="862"/>
      <c r="BF120" s="862"/>
      <c r="BG120" s="862"/>
      <c r="BH120" s="862"/>
      <c r="BI120" s="293"/>
      <c r="BJ120" s="293"/>
      <c r="BK120" s="293"/>
      <c r="BL120" s="162"/>
      <c r="BM120" s="293"/>
      <c r="BN120" s="293"/>
      <c r="BO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Y121" s="872"/>
      <c r="AZ121" s="872"/>
      <c r="BA121" s="872"/>
      <c r="BB121" s="872"/>
      <c r="BC121" s="872"/>
      <c r="BD121" s="862"/>
      <c r="BE121" s="862"/>
      <c r="BF121" s="862"/>
      <c r="BG121" s="862"/>
      <c r="BH121" s="862"/>
      <c r="BI121" s="69"/>
      <c r="BJ121" s="69"/>
      <c r="BK121" s="69"/>
      <c r="BL121" s="69"/>
      <c r="BM121" s="69"/>
      <c r="BN121" s="69"/>
      <c r="BO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Y122" s="872"/>
      <c r="AZ122" s="872"/>
      <c r="BA122" s="872"/>
      <c r="BB122" s="872"/>
      <c r="BC122" s="872"/>
      <c r="BD122" s="862"/>
      <c r="BE122" s="862"/>
      <c r="BF122" s="862"/>
      <c r="BG122" s="862"/>
      <c r="BH122" s="862"/>
      <c r="BI122" s="61"/>
      <c r="BJ122" s="61"/>
      <c r="BK122" s="61"/>
      <c r="BL122" s="69"/>
      <c r="BM122" s="61"/>
      <c r="BN122" s="61"/>
      <c r="BO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Y123" s="872"/>
      <c r="AZ123" s="872"/>
      <c r="BA123" s="872"/>
      <c r="BB123" s="872"/>
      <c r="BC123" s="872"/>
      <c r="BD123" s="862"/>
      <c r="BE123" s="862"/>
      <c r="BF123" s="862"/>
      <c r="BG123" s="862"/>
      <c r="BH123" s="862"/>
      <c r="BI123" s="61"/>
      <c r="BJ123" s="61"/>
      <c r="BK123" s="61"/>
      <c r="BL123" s="69"/>
      <c r="BM123" s="61"/>
      <c r="BN123" s="61"/>
      <c r="BO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Y124" s="872"/>
      <c r="AZ124" s="872"/>
      <c r="BA124" s="872"/>
      <c r="BB124" s="872"/>
      <c r="BC124" s="872"/>
      <c r="BD124" s="862"/>
      <c r="BE124" s="862"/>
      <c r="BF124" s="862"/>
      <c r="BG124" s="862"/>
      <c r="BH124" s="862"/>
      <c r="BI124" s="61"/>
      <c r="BJ124" s="61"/>
      <c r="BK124" s="61"/>
      <c r="BL124" s="69"/>
      <c r="BM124" s="61"/>
      <c r="BN124" s="61"/>
      <c r="BO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AY125" s="872"/>
      <c r="AZ125" s="872"/>
      <c r="BA125" s="872"/>
      <c r="BB125" s="872"/>
      <c r="BC125" s="872"/>
      <c r="BD125" s="862"/>
      <c r="BE125" s="862"/>
      <c r="BF125" s="862"/>
      <c r="BG125" s="862"/>
      <c r="BH125" s="862"/>
      <c r="BI125" s="61"/>
      <c r="BJ125" s="61"/>
      <c r="BK125" s="61"/>
      <c r="BL125" s="69"/>
      <c r="BM125" s="61"/>
      <c r="BN125" s="61"/>
      <c r="BO125" s="862"/>
      <c r="DN125" s="61"/>
      <c r="EE125" s="163"/>
    </row>
    <row r="126" customFormat="false" ht="10.1" hidden="false" customHeight="true" outlineLevel="0" collapsed="false">
      <c r="A126" s="870"/>
      <c r="B126" s="870"/>
      <c r="C126" s="287"/>
      <c r="D126" s="417"/>
      <c r="E126" s="267"/>
      <c r="H126" s="172"/>
      <c r="I126" s="174"/>
      <c r="J126" s="175"/>
      <c r="T126" s="360"/>
      <c r="AA126" s="173"/>
      <c r="AB126" s="378"/>
      <c r="AC126" s="437"/>
      <c r="AD126" s="437"/>
      <c r="AE126" s="865"/>
      <c r="AF126" s="865"/>
      <c r="AG126" s="865"/>
      <c r="AH126" s="865"/>
      <c r="AI126" s="865"/>
      <c r="AJ126" s="865"/>
      <c r="AK126" s="865"/>
      <c r="AL126" s="865"/>
      <c r="AM126" s="865"/>
      <c r="AN126" s="865"/>
      <c r="AY126" s="872"/>
      <c r="AZ126" s="872"/>
      <c r="BA126" s="872"/>
      <c r="BB126" s="872"/>
      <c r="BC126" s="872"/>
      <c r="BD126" s="862"/>
      <c r="BE126" s="862"/>
      <c r="BF126" s="862"/>
      <c r="BG126" s="862"/>
      <c r="BH126" s="862"/>
      <c r="BI126" s="61"/>
      <c r="BJ126" s="61"/>
      <c r="BK126" s="61"/>
      <c r="BL126" s="69"/>
      <c r="BM126" s="61"/>
      <c r="BN126" s="61"/>
      <c r="BO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865"/>
      <c r="AF127" s="865"/>
      <c r="AG127" s="865"/>
      <c r="AH127" s="865"/>
      <c r="AI127" s="865"/>
      <c r="AJ127" s="865"/>
      <c r="AK127" s="865"/>
      <c r="AL127" s="865"/>
      <c r="AM127" s="865"/>
      <c r="AN127" s="865"/>
      <c r="AY127" s="872"/>
      <c r="AZ127" s="872"/>
      <c r="BA127" s="872"/>
      <c r="BB127" s="872"/>
      <c r="BC127" s="872"/>
      <c r="BD127" s="862"/>
      <c r="BE127" s="862"/>
      <c r="BF127" s="862"/>
      <c r="BG127" s="862"/>
      <c r="BH127" s="862"/>
      <c r="BI127" s="61"/>
      <c r="BJ127" s="61"/>
      <c r="BK127" s="61"/>
      <c r="BL127" s="69"/>
      <c r="BM127" s="61"/>
      <c r="BN127" s="61"/>
      <c r="BO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'January 1'!M112&lt;'Master Pay Period 1'!M112</formula>
    </cfRule>
    <cfRule type="expression" priority="5" aboveAverage="0" equalAverage="0" bottom="0" percent="0" rank="0" text="" dxfId="1">
      <formula>'January 1'!M112&gt;'Master Pay Period 1'!M112</formula>
    </cfRule>
  </conditionalFormatting>
  <conditionalFormatting sqref="M26:R26 M29:R29 M32:R32 M34:R34 M36:R36 M38:R38 M40:R40 N42:R42 M44:R44 M46:R46 M48:R48 M50:R50 M52:R52 M54:R54 M56:R56 M58:R58 M60:R60 M63:R63 M66:R66 M68:R68 M71:R71 M73:R73 M75:R75 M78:R78 M80:R80 M82:R82 M84:R84 M86:R86 M88:R88 M90:R90 M92:R92 M94:R94 M96:R96 M98:R98 M100:R100 M103:R103 M105:R105">
    <cfRule type="expression" priority="6" aboveAverage="0" equalAverage="0" bottom="0" percent="0" rank="0" text="" dxfId="0">
      <formula>(OR(M37="H",M37="V",M37="S"))</formula>
    </cfRule>
    <cfRule type="expression" priority="7" aboveAverage="0" equalAverage="0" bottom="0" percent="0" rank="0" text="" dxfId="1">
      <formula>M37&gt;0</formula>
    </cfRule>
  </conditionalFormatting>
  <conditionalFormatting sqref="M27:S27 U27:AA27 M30:S30 U30:AA30 M33:S33 U33:AA33 M35:S35 U35:AA35 M37:S37 U37:AA37 M39:S39 U39:AA39 M41:S41 U41:AA41 M43:S43 U43:AA43 M45:S45 U45:AA45 M47:S47 U47:AA47 M49:S49 U49:AA49">
    <cfRule type="cellIs" priority="8" operator="greaterThan" aboveAverage="0" equalAverage="0" bottom="0" percent="0" rank="0" text="" dxfId="0">
      <formula>0</formula>
    </cfRule>
    <cfRule type="cellIs" priority="9" operator="between" aboveAverage="0" equalAverage="0" bottom="0" percent="0" rank="0" text="" dxfId="1">
      <formula>"A"</formula>
      <formula>"Z"</formula>
    </cfRule>
    <cfRule type="cellIs" priority="10" operator="equal" aboveAverage="0" equalAverage="0" bottom="0" percent="0" rank="0" text="" dxfId="2">
      <formula>0</formula>
    </cfRule>
  </conditionalFormatting>
  <conditionalFormatting sqref="M28:S28 M31:S31 BI38:BK38 BI41:BK41 M70:S70 BI80:BK80 M62:S62 BI72:BK72 M65:S65 BI75:BK75 M77:S77 BI87:BK87 M102:AA102 T103:T105">
    <cfRule type="cellIs" priority="11" operator="equal" aboveAverage="0" equalAverage="0" bottom="0" percent="0" rank="0" text="" dxfId="8">
      <formula>1</formula>
    </cfRule>
  </conditionalFormatting>
  <conditionalFormatting sqref="M42">
    <cfRule type="expression" priority="12" aboveAverage="0" equalAverage="0" bottom="0" percent="0" rank="0" text="" dxfId="0">
      <formula>(OR(M53="H",M53="V",M53="S"))</formula>
    </cfRule>
    <cfRule type="expression" priority="13" aboveAverage="0" equalAverage="0" bottom="0" percent="0" rank="0" text="" dxfId="1">
      <formula>M53&gt;0</formula>
    </cfRule>
  </conditionalFormatting>
  <conditionalFormatting sqref="M51:S51 U51:AA51 M53:S53 U53:AA53 M55:S55 U55:AA55 M57:S57 U57:AA57 M59:S59 U59:AA59 M61:S61 U61:AA61 M64:S64 U64:AA64 M67:S67 U67:AA67 M69:S69 U69:AA69 M72:S72 U72:AA72 M74:S74 U74:AA74 M76:S76 U76:AA76 M79:S79 U79:AA79 M81:S81 U81:AA81 M83:S83 U83:AA83 M85:S85 U85:AA85">
    <cfRule type="cellIs" priority="14" operator="greaterThan" aboveAverage="0" equalAverage="0" bottom="0" percent="0" rank="0" text="" dxfId="3">
      <formula>0</formula>
    </cfRule>
    <cfRule type="cellIs" priority="15" operator="between" aboveAverage="0" equalAverage="0" bottom="0" percent="0" rank="0" text="" dxfId="4">
      <formula>"A"</formula>
      <formula>"Z"</formula>
    </cfRule>
    <cfRule type="cellIs" priority="16" operator="equal" aboveAverage="0" equalAverage="0" bottom="0" percent="0" rank="0" text="" dxfId="5">
      <formula>0</formula>
    </cfRule>
  </conditionalFormatting>
  <conditionalFormatting sqref="M87:S87 U87:AA87 M89:S89 U89:AA89 M91:S91 U91:AA91 M93:S93 U93:AA93 M95:S95 U95:AA95 M97:S97 U97:AA97 M99:S99 U99:AA99 M101:S101 U101:AA101 M104:S104 U104:AA104 M106:S106 U106:AA106">
    <cfRule type="cellIs" priority="17" operator="greaterThan" aboveAverage="0" equalAverage="0" bottom="0" percent="0" rank="0" text="" dxfId="6">
      <formula>0</formula>
    </cfRule>
    <cfRule type="cellIs" priority="18" operator="between" aboveAverage="0" equalAverage="0" bottom="0" percent="0" rank="0" text="" dxfId="7">
      <formula>"A"</formula>
      <formula>"Z"</formula>
    </cfRule>
    <cfRule type="cellIs" priority="19" operator="equal" aboveAverage="0" equalAverage="0" bottom="0" percent="0" rank="0" text="" dxfId="8">
      <formula>0</formula>
    </cfRule>
  </conditionalFormatting>
  <conditionalFormatting sqref="M110:S110 U110:AA110">
    <cfRule type="expression" priority="20" aboveAverage="0" equalAverage="0" bottom="0" percent="0" rank="0" text="" dxfId="5">
      <formula>'January 1'!M115&lt;'Master Pay Period 1'!M115</formula>
    </cfRule>
    <cfRule type="expression" priority="21" aboveAverage="0" equalAverage="0" bottom="0" percent="0" rank="0" text="" dxfId="6">
      <formula>'January 1'!M115&gt;'Master Pay Period 1'!M115</formula>
    </cfRule>
  </conditionalFormatting>
  <conditionalFormatting sqref="S26 S29 S32 S34 S36 S38 S40 S42 S44 S46 S48 S50 S52 S54 S56 S58 S60 S63 S66 S68 S71 S73 S75 S78 S80 S82 S84 S86 S90 S92 S94 S96 S98 S100 S103 S105">
    <cfRule type="expression" priority="22" aboveAverage="0" equalAverage="0" bottom="0" percent="0" rank="0" text="" dxfId="0">
      <formula>(OR(S37="H",S37="V",S37="S"))</formula>
    </cfRule>
    <cfRule type="expression" priority="23" aboveAverage="0" equalAverage="0" bottom="0" percent="0" rank="0" text="" dxfId="1">
      <formula>S37&gt;0</formula>
    </cfRule>
  </conditionalFormatting>
  <conditionalFormatting sqref="S88">
    <cfRule type="expression" priority="24" aboveAverage="0" equalAverage="0" bottom="0" percent="0" rank="0" text="" dxfId="0">
      <formula>(OR(S99="H",S99="V",S99="S"))</formula>
    </cfRule>
    <cfRule type="expression" priority="25" aboveAverage="0" equalAverage="0" bottom="0" percent="0" rank="0" text="" dxfId="1">
      <formula>S99&gt;0</formula>
    </cfRule>
  </conditionalFormatting>
  <conditionalFormatting sqref="T25">
    <cfRule type="cellIs" priority="26" operator="equal" aboveAverage="0" equalAverage="0" bottom="0" percent="0" rank="0" text="" dxfId="21">
      <formula>1</formula>
    </cfRule>
  </conditionalFormatting>
  <conditionalFormatting sqref="T106">
    <cfRule type="cellIs" priority="27" operator="equal" aboveAverage="0" equalAverage="0" bottom="0" percent="0" rank="0" text="" dxfId="8">
      <formula>1</formula>
    </cfRule>
    <cfRule type="expression" priority="28" aboveAverage="0" equalAverage="0" bottom="0" percent="0" rank="0" text="" dxfId="22">
      <formula>cell above</formula>
    </cfRule>
  </conditionalFormatting>
  <conditionalFormatting sqref="U26:AA26 U29:AA29 U63:AA63 U66:AA66 U68:AA68 U71:AA71 U73:AA73 U75:AA75 U103:AA103 V105:AA105 U32:AA32 U34:AA34 U36:AA36 U38:AA38 U40:AA40 U44:AA44 U46:AA46 U48:AA48 U50:AA50 U52:AA52 U56:AA56 U58:AA58 U60:AA60 U78:AA78 U80:AA80 U82:AA82 U84:AA84 U86:AA86 U88:AA88 U90:AA90 U92:AA92 U94:AA94 U96:AA96 U98:AA98 U100:AA100 U42:AA42 U54:AA54">
    <cfRule type="expression" priority="29" aboveAverage="0" equalAverage="0" bottom="0" percent="0" rank="0" text="" dxfId="9">
      <formula>(OR(AA116="V",AA116="H",AA116="S"))</formula>
    </cfRule>
    <cfRule type="expression" priority="30" aboveAverage="0" equalAverage="0" bottom="0" percent="0" rank="0" text="" dxfId="10">
      <formula>AA116&gt;0</formula>
    </cfRule>
  </conditionalFormatting>
  <conditionalFormatting sqref="U28:AA28 U31:AA31 U70:AA70 U62:AA62 U65:AA65 U77:AA77 BI112:BK112 AB107:AB111 AC38:AD38 AC80:AD80 AC75:AD75 AC112:AD112">
    <cfRule type="cellIs" priority="31" operator="equal" aboveAverage="0" equalAverage="0" bottom="0" percent="0" rank="0" text="" dxfId="26">
      <formula>1</formula>
    </cfRule>
  </conditionalFormatting>
  <conditionalFormatting sqref="U105">
    <cfRule type="expression" priority="32" aboveAverage="0" equalAverage="0" bottom="0" percent="0" rank="0" text="" dxfId="9">
      <formula>(OR(U116="V",U116="H",U116="S"))</formula>
    </cfRule>
    <cfRule type="expression" priority="33" aboveAverage="0" equalAverage="0" bottom="0" percent="0" rank="0" text="" dxfId="10">
      <formula>U116&gt;0</formula>
    </cfRule>
  </conditionalFormatting>
  <conditionalFormatting sqref="AC36:AD36 BI36:BK36 BI39:BK39">
    <cfRule type="expression" priority="34" aboveAverage="0" equalAverage="0" bottom="0" percent="0" rank="0" text="" dxfId="5">
      <formula>AN37=1</formula>
    </cfRule>
    <cfRule type="expression" priority="35" aboveAverage="0" equalAverage="0" bottom="0" percent="0" rank="0" text="" dxfId="6">
      <formula>AN37=1</formula>
    </cfRule>
  </conditionalFormatting>
  <conditionalFormatting sqref="AC40:AD40 BI37:BK37 BI40:BK40">
    <cfRule type="cellIs" priority="36" operator="equal" aboveAverage="0" equalAverage="0" bottom="0" percent="0" rank="0" text="" dxfId="60">
      <formula>1</formula>
    </cfRule>
    <cfRule type="cellIs" priority="37" operator="equal" aboveAverage="0" equalAverage="0" bottom="0" percent="0" rank="0" text="" dxfId="61">
      <formula>"V"</formula>
    </cfRule>
    <cfRule type="cellIs" priority="38" operator="equal" aboveAverage="0" equalAverage="0" bottom="0" percent="0" rank="0" text="" dxfId="62">
      <formula>"H"</formula>
    </cfRule>
  </conditionalFormatting>
  <conditionalFormatting sqref="AC42 BI42">
    <cfRule type="expression" priority="39" aboveAverage="0" equalAverage="0" bottom="0" percent="0" rank="0" text="" dxfId="7">
      <formula>N43=1</formula>
    </cfRule>
  </conditionalFormatting>
  <conditionalFormatting sqref="AC44 BI44:BJ44">
    <cfRule type="expression" priority="40" aboveAverage="0" equalAverage="0" bottom="0" percent="0" rank="0" text="" dxfId="8">
      <formula>N45=1</formula>
    </cfRule>
  </conditionalFormatting>
  <conditionalFormatting sqref="AC46:AD46 AC48:AD48 AC50:AD50 AC52:AD52 AC54:AD54 AC56:AD56 AC58:AD58 AC60:AD60 AC62:AD62 AC66:AD66 AC68:AD68">
    <cfRule type="expression" priority="41" aboveAverage="0" equalAverage="0" bottom="0" percent="0" rank="0" text="" dxfId="9">
      <formula>AQ69=1</formula>
    </cfRule>
  </conditionalFormatting>
  <conditionalFormatting sqref="AC63:AD63 AC65:AD65">
    <cfRule type="cellIs" priority="42" operator="equal" aboveAverage="0" equalAverage="0" bottom="0" percent="0" rank="0" text="" dxfId="10">
      <formula>1</formula>
    </cfRule>
    <cfRule type="cellIs" priority="43" operator="equal" aboveAverage="0" equalAverage="0" bottom="0" percent="0" rank="0" text="" dxfId="11">
      <formula>"V"</formula>
    </cfRule>
    <cfRule type="cellIs" priority="44" operator="equal" aboveAverage="0" equalAverage="0" bottom="0" percent="0" rank="0" text="" dxfId="12">
      <formula>"H"</formula>
    </cfRule>
  </conditionalFormatting>
  <conditionalFormatting sqref="AC70:AD70">
    <cfRule type="expression" priority="45" aboveAverage="0" equalAverage="0" bottom="0" percent="0" rank="0" text="" dxfId="13">
      <formula>M71=1</formula>
    </cfRule>
  </conditionalFormatting>
  <conditionalFormatting sqref="AC71 AC77:AD77 AC82:AD82 AC84:AD84 AC86:AD86 AC103:AD103 AD107 AC111:AD111 AD105">
    <cfRule type="cellIs" priority="46" operator="equal" aboveAverage="0" equalAverage="0" bottom="0" percent="0" rank="0" text="" dxfId="14">
      <formula>1</formula>
    </cfRule>
    <cfRule type="cellIs" priority="47" operator="equal" aboveAverage="0" equalAverage="0" bottom="0" percent="0" rank="0" text="" dxfId="15">
      <formula>"V"</formula>
    </cfRule>
    <cfRule type="cellIs" priority="48" operator="equal" aboveAverage="0" equalAverage="0" bottom="0" percent="0" rank="0" text="" dxfId="16">
      <formula>"H"</formula>
    </cfRule>
  </conditionalFormatting>
  <conditionalFormatting sqref="AC73:AD73 AC78:AD78">
    <cfRule type="expression" priority="49"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50" aboveAverage="0" equalAverage="0" bottom="0" percent="0" rank="0" text="" dxfId="18">
      <formula>AQ116=1</formula>
    </cfRule>
  </conditionalFormatting>
  <conditionalFormatting sqref="AC109:AD109 AC105">
    <cfRule type="cellIs" priority="51" operator="equal" aboveAverage="0" equalAverage="0" bottom="0" percent="0" rank="0" text="" dxfId="19">
      <formula>1</formula>
    </cfRule>
    <cfRule type="cellIs" priority="52" operator="equal" aboveAverage="0" equalAverage="0" bottom="0" percent="0" rank="0" text="" dxfId="20">
      <formula>"V"</formula>
    </cfRule>
    <cfRule type="cellIs" priority="53" operator="equal" aboveAverage="0" equalAverage="0" bottom="0" percent="0" rank="0" text="" dxfId="21">
      <formula>"H"</formula>
    </cfRule>
  </conditionalFormatting>
  <conditionalFormatting sqref="AC107 AC114:AD114 AC116:AD116 BI89:BK89 BI91:BK91 BI95:BK95 BI97:BK97 BI99:BK99 BI101:BK101 BI103:BK103 BI107:BK107 BI109:BK109 BI111:BK111 BI93:BK93 BI105:BK105 BI114:BK114 BI116:BK116">
    <cfRule type="cellIs" priority="54" operator="equal" aboveAverage="0" equalAverage="0" bottom="0" percent="0" rank="0" text="" dxfId="22">
      <formula>1</formula>
    </cfRule>
    <cfRule type="cellIs" priority="55" operator="equal" aboveAverage="0" equalAverage="0" bottom="0" percent="0" rank="0" text="" dxfId="23">
      <formula>"V"</formula>
    </cfRule>
    <cfRule type="cellIs" priority="56" operator="equal" aboveAverage="0" equalAverage="0" bottom="0" percent="0" rank="0" text="" dxfId="24">
      <formula>"H"</formula>
    </cfRule>
  </conditionalFormatting>
  <conditionalFormatting sqref="AD42 BJ42:BK42">
    <cfRule type="expression" priority="57" aboveAverage="0" equalAverage="0" bottom="0" percent="0" rank="0" text="" dxfId="25">
      <formula>M42=1</formula>
    </cfRule>
    <cfRule type="cellIs" priority="58" operator="equal" aboveAverage="0" equalAverage="0" bottom="0" percent="0" rank="0" text="" dxfId="26">
      <formula>"V"</formula>
    </cfRule>
    <cfRule type="cellIs" priority="59" operator="equal" aboveAverage="0" equalAverage="0" bottom="0" percent="0" rank="0" text="" dxfId="27">
      <formula>"H"</formula>
    </cfRule>
  </conditionalFormatting>
  <conditionalFormatting sqref="AD44 BK44">
    <cfRule type="expression" priority="60" aboveAverage="0" equalAverage="0" bottom="0" percent="0" rank="0" text="" dxfId="28">
      <formula>M45=1</formula>
    </cfRule>
  </conditionalFormatting>
  <conditionalFormatting sqref="AD71 BI47:BJ47 BJ49 BI51 BI55 BI59:BJ59 BJ61 BI63:BJ63 BI67:BJ67 BI71:BJ71">
    <cfRule type="cellIs" priority="61" operator="equal" aboveAverage="0" equalAverage="0" bottom="0" percent="0" rank="0" text="" dxfId="29">
      <formula>1</formula>
    </cfRule>
    <cfRule type="cellIs" priority="62" operator="equal" aboveAverage="0" equalAverage="0" bottom="0" percent="0" rank="0" text="" dxfId="30">
      <formula>"V"</formula>
    </cfRule>
    <cfRule type="cellIs" priority="63" operator="equal" aboveAverage="0" equalAverage="0" bottom="0" percent="0" rank="0" text="" dxfId="31">
      <formula>"H"</formula>
    </cfRule>
  </conditionalFormatting>
  <conditionalFormatting sqref="BI43:BK43 BI45:BJ45 BK47 BI49 BK49 BJ51:BK51 BI53:BK53 BJ55:BK55 BI57:BK57 BK59 BI61 BK61 BK63 BI65:BK65 BK67 BI69:BK69 BK71">
    <cfRule type="cellIs" priority="64" operator="equal" aboveAverage="0" equalAverage="0" bottom="0" percent="0" rank="0" text="" dxfId="32">
      <formula>1</formula>
    </cfRule>
    <cfRule type="cellIs" priority="65" operator="equal" aboveAverage="0" equalAverage="0" bottom="0" percent="0" rank="0" text="" dxfId="33">
      <formula>"V"</formula>
    </cfRule>
    <cfRule type="cellIs" priority="66" operator="equal" aboveAverage="0" equalAverage="0" bottom="0" percent="0" rank="0" text="" dxfId="34">
      <formula>"H"</formula>
    </cfRule>
  </conditionalFormatting>
  <conditionalFormatting sqref="BI46:BK46 BI48:BK48 BI50:BK50 BI52:BK52 BI54:BK54 BI56:BK56 BI58:BK58 BI60:BK60 BI62:BK62 BI64:BK64 BI66:BK66 BI68:BK68 BI70:BK70">
    <cfRule type="expression" priority="67" aboveAverage="0" equalAverage="0" bottom="0" percent="0" rank="0" text="" dxfId="35">
      <formula>BG71=1</formula>
    </cfRule>
  </conditionalFormatting>
  <conditionalFormatting sqref="BI73:BK73 BI76:BK76 BI78:BK78 BI81:BK81 BI83:BK83 BI85:BK85">
    <cfRule type="expression" priority="68" aboveAverage="0" equalAverage="0" bottom="0" percent="0" rank="0" text="" dxfId="36">
      <formula>BG86=1</formula>
    </cfRule>
  </conditionalFormatting>
  <conditionalFormatting sqref="BI74:BK74 BI77:BK77 BI79:BK79 BI82:BK82 BI84:BK84 BI86:BK86">
    <cfRule type="cellIs" priority="69" operator="equal" aboveAverage="0" equalAverage="0" bottom="0" percent="0" rank="0" text="" dxfId="37">
      <formula>1</formula>
    </cfRule>
    <cfRule type="cellIs" priority="70" operator="equal" aboveAverage="0" equalAverage="0" bottom="0" percent="0" rank="0" text="" dxfId="38">
      <formula>"V"</formula>
    </cfRule>
    <cfRule type="cellIs" priority="71" operator="equal" aboveAverage="0" equalAverage="0" bottom="0" percent="0" rank="0" text="" dxfId="39">
      <formula>"H"</formula>
    </cfRule>
  </conditionalFormatting>
  <conditionalFormatting sqref="BI88:BK88 BI90:BK90 BI94:BK94 BI96:BK96 BI98:BK98 BI100:BK100 BI102:BK102 BI106:BK106 BI108:BK108 BI110:BK110 BI92:BK92 BI104:BK104 BI113:BK113 BI115:BK115">
    <cfRule type="expression" priority="72" aboveAverage="0" equalAverage="0" bottom="0" percent="0" rank="0" text="" dxfId="40">
      <formula>BG116=1</formula>
    </cfRule>
  </conditionalFormatting>
  <conditionalFormatting sqref="BK45">
    <cfRule type="cellIs" priority="73" operator="equal" aboveAverage="0" equalAverage="0" bottom="0" percent="0" rank="0" text="" dxfId="41">
      <formula>1</formula>
    </cfRule>
    <cfRule type="cellIs" priority="74" operator="equal" aboveAverage="0" equalAverage="0" bottom="0" percent="0" rank="0" text="" dxfId="42">
      <formula>"V"</formula>
    </cfRule>
    <cfRule type="cellIs" priority="75"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7.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27" min="13" style="173"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865" width="6.19"/>
    <col collapsed="false" customWidth="true" hidden="false" outlineLevel="0" max="48" min="48" style="872" width="8.54"/>
    <col collapsed="false" customWidth="true" hidden="false" outlineLevel="0" max="49" min="49" style="872" width="8.94"/>
    <col collapsed="false" customWidth="true" hidden="false" outlineLevel="0" max="50" min="50" style="87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7" min="61" style="165" width="6.48"/>
    <col collapsed="false" customWidth="true" hidden="false" outlineLevel="0" max="68" min="68" style="432" width="5.66"/>
    <col collapsed="false" customWidth="true" hidden="false" outlineLevel="0" max="69" min="69" style="862" width="20.28"/>
    <col collapsed="false" customWidth="true" hidden="false" outlineLevel="0" max="70" min="70" style="862" width="6.09"/>
    <col collapsed="false" customWidth="true" hidden="false" outlineLevel="0" max="71" min="71" style="862" width="8.72"/>
    <col collapsed="false" customWidth="true" hidden="false" outlineLevel="0" max="72" min="72" style="862" width="8.4"/>
    <col collapsed="false" customWidth="true" hidden="false" outlineLevel="0" max="73" min="73" style="862" width="6.21"/>
    <col collapsed="false" customWidth="true" hidden="false" outlineLevel="0" max="74" min="74" style="862" width="7.75"/>
    <col collapsed="false" customWidth="true" hidden="false" outlineLevel="0" max="75" min="75" style="862" width="8.48"/>
    <col collapsed="false" customWidth="true" hidden="false" outlineLevel="0" max="76" min="76" style="862" width="11.23"/>
    <col collapsed="false" customWidth="true" hidden="false" outlineLevel="0" max="77" min="77" style="862" width="10.68"/>
    <col collapsed="false" customWidth="true" hidden="false" outlineLevel="0" max="78" min="78" style="862" width="7.4"/>
    <col collapsed="false" customWidth="true" hidden="false" outlineLevel="0" max="79" min="79" style="862" width="6.15"/>
    <col collapsed="false" customWidth="true" hidden="false" outlineLevel="0" max="80" min="80" style="862" width="9.01"/>
    <col collapsed="false" customWidth="true" hidden="false" outlineLevel="0" max="81" min="81" style="862" width="8.58"/>
    <col collapsed="false" customWidth="true" hidden="false" outlineLevel="0" max="82" min="82" style="862" width="9.98"/>
    <col collapsed="false" customWidth="true" hidden="false" outlineLevel="0" max="83" min="83" style="862" width="8.67"/>
    <col collapsed="false" customWidth="true" hidden="false" outlineLevel="0" max="84" min="84" style="862" width="6.19"/>
    <col collapsed="false" customWidth="true" hidden="false" outlineLevel="0" max="85" min="85" style="862" width="8.54"/>
    <col collapsed="false" customWidth="true" hidden="false" outlineLevel="0" max="86" min="86" style="862" width="8.94"/>
    <col collapsed="false" customWidth="true" hidden="false" outlineLevel="0" max="87" min="87" style="862" width="7.95"/>
    <col collapsed="false" customWidth="true" hidden="false" outlineLevel="0" max="88" min="88" style="862" width="8.85"/>
    <col collapsed="false" customWidth="true" hidden="false" outlineLevel="0" max="89" min="89" style="862" width="10.14"/>
    <col collapsed="false" customWidth="true" hidden="false" outlineLevel="0" max="90" min="90" style="862" width="10.08"/>
    <col collapsed="false" customWidth="true" hidden="false" outlineLevel="0" max="91" min="91" style="862" width="9.06"/>
    <col collapsed="false" customWidth="true" hidden="false" outlineLevel="0" max="92" min="92" style="862" width="9.38"/>
    <col collapsed="false" customWidth="true" hidden="false" outlineLevel="0" max="93" min="93" style="862" width="7.42"/>
    <col collapsed="false" customWidth="true" hidden="false" outlineLevel="0" max="94" min="94" style="863" width="8.72"/>
    <col collapsed="false" customWidth="true" hidden="false" outlineLevel="0" max="95" min="95" style="863" width="8.4"/>
    <col collapsed="false" customWidth="true" hidden="false" outlineLevel="0" max="96" min="96" style="863" width="6.21"/>
    <col collapsed="false" customWidth="true" hidden="false" outlineLevel="0" max="97" min="97" style="863" width="7.75"/>
    <col collapsed="false" customWidth="true" hidden="false" outlineLevel="0" max="98" min="98" style="863" width="8.48"/>
    <col collapsed="false" customWidth="true" hidden="false" outlineLevel="0" max="99" min="99" style="863" width="11.23"/>
    <col collapsed="false" customWidth="true" hidden="false" outlineLevel="0" max="100" min="100" style="863" width="6.21"/>
    <col collapsed="false" customWidth="true" hidden="false" outlineLevel="0" max="101" min="101" style="863" width="10.68"/>
    <col collapsed="false" customWidth="true" hidden="false" outlineLevel="0" max="102" min="102" style="863" width="7.4"/>
    <col collapsed="false" customWidth="true" hidden="false" outlineLevel="0" max="103" min="103" style="863" width="6.15"/>
    <col collapsed="false" customWidth="true" hidden="false" outlineLevel="0" max="104" min="104" style="863" width="9.01"/>
    <col collapsed="false" customWidth="true" hidden="false" outlineLevel="0" max="105" min="105" style="863" width="8.58"/>
    <col collapsed="false" customWidth="true" hidden="false" outlineLevel="0" max="106" min="106" style="863" width="9.98"/>
    <col collapsed="false" customWidth="true" hidden="false" outlineLevel="0" max="107" min="107" style="863" width="8.67"/>
    <col collapsed="false" customWidth="true" hidden="false" outlineLevel="0" max="108" min="108" style="863" width="6.19"/>
    <col collapsed="false" customWidth="true" hidden="false" outlineLevel="0" max="109" min="109" style="863" width="8.54"/>
    <col collapsed="false" customWidth="true" hidden="false" outlineLevel="0" max="110" min="110" style="863" width="8.94"/>
    <col collapsed="false" customWidth="true" hidden="false" outlineLevel="0" max="111" min="111" style="863" width="7.95"/>
    <col collapsed="false" customWidth="true" hidden="false" outlineLevel="0" max="112" min="112" style="863" width="8.85"/>
    <col collapsed="false" customWidth="true" hidden="false" outlineLevel="0" max="113" min="113" style="863" width="10.14"/>
    <col collapsed="false" customWidth="true" hidden="false" outlineLevel="0" max="114" min="114" style="863" width="10.08"/>
    <col collapsed="false" customWidth="true" hidden="false" outlineLevel="0" max="115" min="115" style="863" width="9.06"/>
    <col collapsed="false" customWidth="true" hidden="false" outlineLevel="0" max="116" min="116" style="863" width="9.38"/>
    <col collapsed="false" customWidth="true" hidden="false" outlineLevel="0" max="117" min="117" style="863" width="7.42"/>
    <col collapsed="false" customWidth="true" hidden="false" outlineLevel="0" max="118" min="118" style="165" width="6.48"/>
    <col collapsed="false" customWidth="true" hidden="false" outlineLevel="0" max="134" min="119" style="864" width="6.48"/>
    <col collapsed="false" customWidth="false" hidden="false" outlineLevel="0" max="142" min="135" style="165" width="11.57"/>
    <col collapsed="false" customWidth="false" hidden="false" outlineLevel="0" max="1022" min="143" style="173" width="11.57"/>
    <col collapsed="false" customWidth="false" hidden="false" outlineLevel="0" max="1025" min="1023" style="863" width="11.57"/>
  </cols>
  <sheetData>
    <row r="1" customFormat="false" ht="12.95" hidden="false" customHeight="true" outlineLevel="0" collapsed="false">
      <c r="A1" s="223"/>
      <c r="B1" s="229"/>
      <c r="C1" s="230"/>
      <c r="D1" s="171"/>
      <c r="H1" s="172"/>
      <c r="I1" s="174"/>
      <c r="J1" s="175"/>
      <c r="AE1" s="433"/>
      <c r="AI1" s="865"/>
      <c r="BM1" s="171"/>
      <c r="BP1" s="862"/>
    </row>
    <row r="2" customFormat="false" ht="17.05" hidden="false" customHeight="true" outlineLevel="0" collapsed="false">
      <c r="A2" s="863"/>
      <c r="B2" s="866"/>
      <c r="C2" s="232"/>
      <c r="D2" s="0"/>
      <c r="E2" s="863"/>
      <c r="F2" s="0"/>
      <c r="G2" s="0"/>
      <c r="H2" s="0"/>
      <c r="I2" s="0"/>
      <c r="J2" s="0"/>
      <c r="K2" s="0"/>
      <c r="L2" s="0"/>
      <c r="M2" s="0"/>
      <c r="N2" s="0"/>
      <c r="O2" s="0"/>
      <c r="P2" s="0"/>
      <c r="Q2" s="0"/>
      <c r="R2" s="0"/>
      <c r="S2" s="0"/>
      <c r="T2" s="0"/>
      <c r="U2" s="0"/>
      <c r="V2" s="0"/>
      <c r="W2" s="0"/>
      <c r="X2" s="0"/>
      <c r="Y2" s="0"/>
      <c r="Z2" s="0"/>
      <c r="AA2" s="0"/>
      <c r="AE2" s="865"/>
      <c r="AF2" s="865"/>
      <c r="AG2" s="865"/>
      <c r="AH2" s="865"/>
      <c r="AI2" s="865"/>
      <c r="AJ2" s="865"/>
      <c r="AK2" s="865"/>
      <c r="AL2" s="865"/>
      <c r="AM2" s="865"/>
      <c r="AN2" s="865"/>
      <c r="AO2" s="865"/>
      <c r="AP2" s="865"/>
      <c r="AQ2" s="434"/>
      <c r="AR2" s="434"/>
      <c r="AS2" s="865"/>
      <c r="AT2" s="865"/>
      <c r="BM2" s="171"/>
      <c r="BP2" s="862"/>
    </row>
    <row r="3" customFormat="false" ht="14.4" hidden="false" customHeight="true" outlineLevel="0" collapsed="false">
      <c r="A3" s="863"/>
      <c r="B3" s="866"/>
      <c r="C3" s="232"/>
      <c r="D3" s="0"/>
      <c r="E3" s="863"/>
      <c r="F3" s="0"/>
      <c r="G3" s="0"/>
      <c r="H3" s="0"/>
      <c r="I3" s="0"/>
      <c r="J3" s="0"/>
      <c r="K3" s="0"/>
      <c r="L3" s="0"/>
      <c r="M3" s="0"/>
      <c r="N3" s="0"/>
      <c r="O3" s="0"/>
      <c r="P3" s="0"/>
      <c r="Q3" s="0"/>
      <c r="R3" s="0"/>
      <c r="S3" s="0"/>
      <c r="T3" s="0"/>
      <c r="U3" s="0"/>
      <c r="V3" s="0"/>
      <c r="W3" s="0"/>
      <c r="X3" s="0"/>
      <c r="Y3" s="0"/>
      <c r="Z3" s="0"/>
      <c r="AA3" s="0"/>
      <c r="AE3" s="865"/>
      <c r="AF3" s="865"/>
      <c r="AG3" s="865"/>
      <c r="AH3" s="865"/>
      <c r="AI3" s="865"/>
      <c r="AJ3" s="865"/>
      <c r="AK3" s="865"/>
      <c r="AL3" s="865"/>
      <c r="AM3" s="865"/>
      <c r="AN3" s="865"/>
      <c r="AO3" s="865"/>
      <c r="AP3" s="865"/>
      <c r="AQ3" s="434"/>
      <c r="AR3" s="434"/>
      <c r="AS3" s="865"/>
      <c r="AT3" s="865"/>
      <c r="BM3" s="171"/>
      <c r="BP3" s="862"/>
    </row>
    <row r="4" customFormat="false" ht="12.95" hidden="false" customHeight="true" outlineLevel="0" collapsed="false">
      <c r="A4" s="863"/>
      <c r="B4" s="866"/>
      <c r="C4" s="232"/>
      <c r="D4" s="0"/>
      <c r="E4" s="863"/>
      <c r="F4" s="0"/>
      <c r="G4" s="0"/>
      <c r="H4" s="0"/>
      <c r="I4" s="0"/>
      <c r="J4" s="0"/>
      <c r="K4" s="0"/>
      <c r="L4" s="0"/>
      <c r="M4" s="0"/>
      <c r="N4" s="0"/>
      <c r="O4" s="0"/>
      <c r="P4" s="0"/>
      <c r="Q4" s="0"/>
      <c r="R4" s="0"/>
      <c r="S4" s="0"/>
      <c r="T4" s="0"/>
      <c r="U4" s="0"/>
      <c r="V4" s="0"/>
      <c r="W4" s="0"/>
      <c r="X4" s="0"/>
      <c r="Y4" s="0"/>
      <c r="Z4" s="0"/>
      <c r="AA4" s="0"/>
      <c r="AB4" s="435"/>
      <c r="AC4" s="430"/>
      <c r="AE4" s="865"/>
      <c r="AF4" s="865"/>
      <c r="AG4" s="865"/>
      <c r="AH4" s="865"/>
      <c r="AI4" s="865"/>
      <c r="AJ4" s="865"/>
      <c r="AK4" s="865"/>
      <c r="AL4" s="865"/>
      <c r="AM4" s="865"/>
      <c r="AN4" s="865"/>
      <c r="AO4" s="865"/>
      <c r="AP4" s="865"/>
      <c r="AQ4" s="434"/>
      <c r="AR4" s="434"/>
      <c r="AS4" s="865"/>
      <c r="AT4" s="865"/>
      <c r="BM4" s="171"/>
      <c r="BP4" s="862"/>
    </row>
    <row r="5" customFormat="false" ht="12.95" hidden="false" customHeight="true" outlineLevel="0" collapsed="false">
      <c r="A5" s="863"/>
      <c r="B5" s="866"/>
      <c r="C5" s="232"/>
      <c r="D5" s="0"/>
      <c r="E5" s="863"/>
      <c r="F5" s="0"/>
      <c r="G5" s="0"/>
      <c r="H5" s="0"/>
      <c r="I5" s="0"/>
      <c r="J5" s="0"/>
      <c r="K5" s="0"/>
      <c r="L5" s="0"/>
      <c r="M5" s="0"/>
      <c r="N5" s="0"/>
      <c r="O5" s="0"/>
      <c r="P5" s="0"/>
      <c r="Q5" s="0"/>
      <c r="R5" s="0"/>
      <c r="S5" s="0"/>
      <c r="T5" s="0"/>
      <c r="U5" s="0"/>
      <c r="V5" s="0"/>
      <c r="W5" s="0"/>
      <c r="X5" s="0"/>
      <c r="Y5" s="0"/>
      <c r="Z5" s="0"/>
      <c r="AA5" s="0"/>
      <c r="AB5" s="435"/>
      <c r="AC5" s="430"/>
      <c r="AE5" s="865"/>
      <c r="AF5" s="865"/>
      <c r="AG5" s="865"/>
      <c r="AH5" s="865"/>
      <c r="AI5" s="865"/>
      <c r="AJ5" s="865"/>
      <c r="AK5" s="865"/>
      <c r="AL5" s="865"/>
      <c r="AM5" s="865"/>
      <c r="AN5" s="865"/>
      <c r="AO5" s="865"/>
      <c r="AP5" s="865"/>
      <c r="AQ5" s="434"/>
      <c r="AR5" s="434"/>
      <c r="AS5" s="865"/>
      <c r="AT5" s="865"/>
      <c r="BM5" s="171"/>
      <c r="BP5" s="862"/>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865"/>
      <c r="AF6" s="865"/>
      <c r="AG6" s="865"/>
      <c r="AH6" s="865"/>
      <c r="AI6" s="865"/>
      <c r="AJ6" s="865"/>
      <c r="AK6" s="865"/>
      <c r="AL6" s="865"/>
      <c r="AM6" s="865"/>
      <c r="AN6" s="865"/>
      <c r="AO6" s="865"/>
      <c r="AP6" s="865"/>
      <c r="AQ6" s="434"/>
      <c r="AR6" s="434"/>
      <c r="AS6" s="865"/>
      <c r="AT6" s="865"/>
      <c r="AU6" s="865"/>
      <c r="AV6" s="872"/>
      <c r="AW6" s="872"/>
      <c r="AX6" s="872"/>
      <c r="AY6" s="861"/>
      <c r="AZ6" s="861"/>
      <c r="BA6" s="861"/>
      <c r="BB6" s="861"/>
      <c r="BC6" s="861"/>
      <c r="BD6" s="171"/>
      <c r="BE6" s="171"/>
      <c r="BF6" s="171"/>
      <c r="BG6" s="171"/>
      <c r="BH6" s="171"/>
      <c r="BI6" s="165"/>
      <c r="BJ6" s="165"/>
      <c r="BK6" s="165"/>
      <c r="BL6" s="165"/>
      <c r="BM6" s="171"/>
      <c r="BN6" s="165"/>
      <c r="BO6" s="165"/>
      <c r="BP6" s="862"/>
      <c r="BQ6" s="862"/>
      <c r="BR6" s="862"/>
      <c r="BS6" s="862"/>
      <c r="BT6" s="862"/>
      <c r="BU6" s="862"/>
      <c r="BV6" s="862"/>
      <c r="BW6" s="862"/>
      <c r="BX6" s="862"/>
      <c r="BY6" s="862"/>
      <c r="BZ6" s="862"/>
      <c r="CA6" s="862"/>
      <c r="CB6" s="862"/>
      <c r="CC6" s="862"/>
      <c r="CD6" s="862"/>
      <c r="CE6" s="862"/>
      <c r="CF6" s="862"/>
      <c r="CG6" s="862"/>
      <c r="CH6" s="862"/>
      <c r="CI6" s="862"/>
      <c r="CJ6" s="862"/>
      <c r="CK6" s="862"/>
      <c r="CL6" s="862"/>
      <c r="CM6" s="862"/>
      <c r="CN6" s="862"/>
      <c r="CO6" s="862"/>
      <c r="CP6" s="863"/>
      <c r="CQ6" s="863"/>
      <c r="CR6" s="863"/>
      <c r="CS6" s="863"/>
      <c r="CT6" s="863"/>
      <c r="CU6" s="863"/>
      <c r="CV6" s="863"/>
      <c r="CW6" s="863"/>
      <c r="CX6" s="863"/>
      <c r="CY6" s="863"/>
      <c r="CZ6" s="863"/>
      <c r="DA6" s="863"/>
      <c r="DB6" s="863"/>
      <c r="DC6" s="863"/>
      <c r="DD6" s="863"/>
      <c r="DE6" s="863"/>
      <c r="DF6" s="863"/>
      <c r="DG6" s="863"/>
      <c r="DH6" s="863"/>
      <c r="DI6" s="863"/>
      <c r="DJ6" s="863"/>
      <c r="DK6" s="863"/>
      <c r="DL6" s="863"/>
      <c r="DM6" s="863"/>
      <c r="DN6" s="165"/>
      <c r="DO6" s="864"/>
      <c r="DP6" s="864"/>
      <c r="DQ6" s="864"/>
      <c r="DR6" s="864"/>
      <c r="DS6" s="864"/>
      <c r="DT6" s="864"/>
      <c r="DU6" s="864"/>
      <c r="DV6" s="864"/>
      <c r="DW6" s="864"/>
      <c r="DX6" s="864"/>
      <c r="DY6" s="864"/>
      <c r="DZ6" s="864"/>
      <c r="EA6" s="864"/>
      <c r="EB6" s="864"/>
      <c r="EC6" s="864"/>
      <c r="ED6" s="864"/>
      <c r="EE6" s="165"/>
      <c r="AMI6" s="863"/>
      <c r="AMJ6" s="863"/>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865"/>
      <c r="AV7" s="872"/>
      <c r="AW7" s="872"/>
      <c r="AX7" s="872"/>
      <c r="AY7" s="861"/>
      <c r="AZ7" s="861"/>
      <c r="BA7" s="861"/>
      <c r="BB7" s="861"/>
      <c r="BC7" s="861"/>
      <c r="BI7" s="165"/>
      <c r="BJ7" s="165"/>
      <c r="BK7" s="165"/>
      <c r="BL7" s="165"/>
      <c r="BN7" s="165"/>
      <c r="BO7" s="165"/>
      <c r="BP7" s="862"/>
      <c r="BQ7" s="862"/>
      <c r="BR7" s="862"/>
      <c r="BS7" s="862"/>
      <c r="BT7" s="862"/>
      <c r="BU7" s="862"/>
      <c r="BV7" s="862"/>
      <c r="BW7" s="862"/>
      <c r="BX7" s="862"/>
      <c r="BY7" s="862"/>
      <c r="BZ7" s="862"/>
      <c r="CA7" s="862"/>
      <c r="CB7" s="862"/>
      <c r="CC7" s="862"/>
      <c r="CD7" s="862"/>
      <c r="CE7" s="862"/>
      <c r="CF7" s="862"/>
      <c r="CG7" s="862"/>
      <c r="CH7" s="862"/>
      <c r="CI7" s="862"/>
      <c r="CJ7" s="862"/>
      <c r="CK7" s="862"/>
      <c r="CL7" s="862"/>
      <c r="CM7" s="862"/>
      <c r="CN7" s="862"/>
      <c r="CO7" s="862"/>
      <c r="CP7" s="863"/>
      <c r="CQ7" s="863"/>
      <c r="CR7" s="863"/>
      <c r="CS7" s="863"/>
      <c r="CT7" s="863"/>
      <c r="CU7" s="863"/>
      <c r="CV7" s="863"/>
      <c r="CW7" s="863"/>
      <c r="CX7" s="863"/>
      <c r="CY7" s="863"/>
      <c r="CZ7" s="863"/>
      <c r="DA7" s="863"/>
      <c r="DB7" s="863"/>
      <c r="DC7" s="863"/>
      <c r="DD7" s="863"/>
      <c r="DE7" s="863"/>
      <c r="DF7" s="863"/>
      <c r="DG7" s="863"/>
      <c r="DH7" s="863"/>
      <c r="DI7" s="863"/>
      <c r="DJ7" s="863"/>
      <c r="DK7" s="863"/>
      <c r="DL7" s="863"/>
      <c r="DM7" s="863"/>
      <c r="DN7" s="165"/>
      <c r="DO7" s="864"/>
      <c r="DP7" s="864"/>
      <c r="DQ7" s="864"/>
      <c r="DR7" s="864"/>
      <c r="DS7" s="864"/>
      <c r="DT7" s="864"/>
      <c r="DU7" s="864"/>
      <c r="DV7" s="864"/>
      <c r="DW7" s="864"/>
      <c r="DX7" s="864"/>
      <c r="DY7" s="864"/>
      <c r="DZ7" s="864"/>
      <c r="EA7" s="864"/>
      <c r="EB7" s="864"/>
      <c r="EC7" s="864"/>
      <c r="ED7" s="864"/>
      <c r="EE7" s="165"/>
      <c r="EF7" s="163"/>
      <c r="EG7" s="163"/>
      <c r="EH7" s="163"/>
      <c r="EI7" s="163"/>
      <c r="EJ7" s="163"/>
      <c r="EK7" s="163"/>
      <c r="EL7" s="163"/>
      <c r="AMI7" s="863"/>
      <c r="AMJ7" s="863"/>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c r="BM8" s="171"/>
      <c r="BP8" s="862"/>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865"/>
      <c r="AV9" s="872"/>
      <c r="AW9" s="872"/>
      <c r="AX9" s="872"/>
      <c r="AY9" s="861"/>
      <c r="AZ9" s="861"/>
      <c r="BA9" s="861"/>
      <c r="BB9" s="861"/>
      <c r="BC9" s="861"/>
      <c r="BI9" s="165"/>
      <c r="BJ9" s="165"/>
      <c r="BK9" s="165"/>
      <c r="BL9" s="165"/>
      <c r="BN9" s="165"/>
      <c r="BO9" s="165"/>
      <c r="BP9" s="862"/>
      <c r="BQ9" s="862"/>
      <c r="BR9" s="862"/>
      <c r="BS9" s="862"/>
      <c r="BT9" s="862"/>
      <c r="BU9" s="862"/>
      <c r="BV9" s="862"/>
      <c r="BW9" s="862"/>
      <c r="BX9" s="862"/>
      <c r="BY9" s="862"/>
      <c r="BZ9" s="862"/>
      <c r="CA9" s="862"/>
      <c r="CB9" s="862"/>
      <c r="CC9" s="862"/>
      <c r="CD9" s="862"/>
      <c r="CE9" s="862"/>
      <c r="CF9" s="862"/>
      <c r="CG9" s="862"/>
      <c r="CH9" s="862"/>
      <c r="CI9" s="862"/>
      <c r="CJ9" s="862"/>
      <c r="CK9" s="862"/>
      <c r="CL9" s="862"/>
      <c r="CM9" s="862"/>
      <c r="CN9" s="862"/>
      <c r="CO9" s="862"/>
      <c r="CP9" s="863"/>
      <c r="CQ9" s="863"/>
      <c r="CR9" s="863"/>
      <c r="CS9" s="863"/>
      <c r="CT9" s="863"/>
      <c r="CU9" s="863"/>
      <c r="CV9" s="863"/>
      <c r="CW9" s="863"/>
      <c r="CX9" s="863"/>
      <c r="CY9" s="863"/>
      <c r="CZ9" s="863"/>
      <c r="DA9" s="863"/>
      <c r="DB9" s="863"/>
      <c r="DC9" s="863"/>
      <c r="DD9" s="863"/>
      <c r="DE9" s="863"/>
      <c r="DF9" s="863"/>
      <c r="DG9" s="863"/>
      <c r="DH9" s="863"/>
      <c r="DI9" s="863"/>
      <c r="DJ9" s="863"/>
      <c r="DK9" s="863"/>
      <c r="DL9" s="863"/>
      <c r="DM9" s="863"/>
      <c r="DN9" s="165"/>
      <c r="DO9" s="864"/>
      <c r="DP9" s="864"/>
      <c r="DQ9" s="864"/>
      <c r="DR9" s="864"/>
      <c r="DS9" s="864"/>
      <c r="DT9" s="864"/>
      <c r="DU9" s="864"/>
      <c r="DV9" s="864"/>
      <c r="DW9" s="864"/>
      <c r="DX9" s="864"/>
      <c r="DY9" s="864"/>
      <c r="DZ9" s="864"/>
      <c r="EA9" s="864"/>
      <c r="EB9" s="864"/>
      <c r="EC9" s="864"/>
      <c r="ED9" s="864"/>
      <c r="EE9" s="165"/>
      <c r="EF9" s="163"/>
      <c r="EG9" s="163"/>
      <c r="EH9" s="163"/>
      <c r="EI9" s="163"/>
      <c r="EJ9" s="163"/>
      <c r="EK9" s="163"/>
      <c r="EL9" s="163"/>
      <c r="AMI9" s="863"/>
      <c r="AMJ9" s="863"/>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865"/>
      <c r="AV10" s="872"/>
      <c r="AW10" s="872"/>
      <c r="AX10" s="872"/>
      <c r="AY10" s="861"/>
      <c r="AZ10" s="861"/>
      <c r="BA10" s="861"/>
      <c r="BB10" s="861"/>
      <c r="BC10" s="861"/>
      <c r="BI10" s="165"/>
      <c r="BJ10" s="165"/>
      <c r="BK10" s="165"/>
      <c r="BL10" s="165"/>
      <c r="BN10" s="165"/>
      <c r="BO10" s="165"/>
      <c r="BP10" s="862"/>
      <c r="BQ10" s="862"/>
      <c r="BR10" s="862"/>
      <c r="BS10" s="862"/>
      <c r="BT10" s="862"/>
      <c r="BU10" s="862"/>
      <c r="BV10" s="862"/>
      <c r="BW10" s="862"/>
      <c r="BX10" s="862"/>
      <c r="BY10" s="862"/>
      <c r="BZ10" s="862"/>
      <c r="CA10" s="862"/>
      <c r="CB10" s="862"/>
      <c r="CC10" s="862"/>
      <c r="CD10" s="862"/>
      <c r="CE10" s="862"/>
      <c r="CF10" s="862"/>
      <c r="CG10" s="862"/>
      <c r="CH10" s="862"/>
      <c r="CI10" s="862"/>
      <c r="CJ10" s="862"/>
      <c r="CK10" s="862"/>
      <c r="CL10" s="862"/>
      <c r="CM10" s="862"/>
      <c r="CN10" s="862"/>
      <c r="CO10" s="862"/>
      <c r="CP10" s="863"/>
      <c r="CQ10" s="863"/>
      <c r="CR10" s="863"/>
      <c r="CS10" s="863"/>
      <c r="CT10" s="863"/>
      <c r="CU10" s="863"/>
      <c r="CV10" s="863"/>
      <c r="CW10" s="863"/>
      <c r="CX10" s="863"/>
      <c r="CY10" s="863"/>
      <c r="CZ10" s="863"/>
      <c r="DA10" s="863"/>
      <c r="DB10" s="863"/>
      <c r="DC10" s="863"/>
      <c r="DD10" s="863"/>
      <c r="DE10" s="863"/>
      <c r="DF10" s="863"/>
      <c r="DG10" s="863"/>
      <c r="DH10" s="863"/>
      <c r="DI10" s="863"/>
      <c r="DJ10" s="863"/>
      <c r="DK10" s="863"/>
      <c r="DL10" s="863"/>
      <c r="DM10" s="863"/>
      <c r="DN10" s="165"/>
      <c r="DO10" s="864"/>
      <c r="DP10" s="864"/>
      <c r="DQ10" s="864"/>
      <c r="DR10" s="864"/>
      <c r="DS10" s="864"/>
      <c r="DT10" s="864"/>
      <c r="DU10" s="864"/>
      <c r="DV10" s="864"/>
      <c r="DW10" s="864"/>
      <c r="DX10" s="864"/>
      <c r="DY10" s="864"/>
      <c r="DZ10" s="864"/>
      <c r="EA10" s="864"/>
      <c r="EB10" s="864"/>
      <c r="EC10" s="864"/>
      <c r="ED10" s="864"/>
      <c r="EE10" s="165"/>
      <c r="EF10" s="163"/>
      <c r="EG10" s="163"/>
      <c r="EH10" s="163"/>
      <c r="EI10" s="163"/>
      <c r="EJ10" s="163"/>
      <c r="EK10" s="163"/>
      <c r="EL10" s="163"/>
      <c r="AMI10" s="863"/>
      <c r="AMJ10" s="863"/>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865"/>
      <c r="AV11" s="872"/>
      <c r="AW11" s="872"/>
      <c r="AX11" s="872"/>
      <c r="AY11" s="861"/>
      <c r="AZ11" s="861"/>
      <c r="BA11" s="861"/>
      <c r="BB11" s="861"/>
      <c r="BC11" s="861"/>
      <c r="BI11" s="165"/>
      <c r="BJ11" s="165"/>
      <c r="BK11" s="165"/>
      <c r="BL11" s="165"/>
      <c r="BN11" s="165"/>
      <c r="BO11" s="165"/>
      <c r="BP11" s="862"/>
      <c r="BQ11" s="862"/>
      <c r="BR11" s="862"/>
      <c r="BS11" s="862"/>
      <c r="BT11" s="862"/>
      <c r="BU11" s="862"/>
      <c r="BV11" s="862"/>
      <c r="BW11" s="862"/>
      <c r="BX11" s="862"/>
      <c r="BY11" s="862"/>
      <c r="BZ11" s="862"/>
      <c r="CA11" s="862"/>
      <c r="CB11" s="862"/>
      <c r="CC11" s="862"/>
      <c r="CD11" s="862"/>
      <c r="CE11" s="862"/>
      <c r="CF11" s="862"/>
      <c r="CG11" s="862"/>
      <c r="CH11" s="862"/>
      <c r="CI11" s="862"/>
      <c r="CJ11" s="862"/>
      <c r="CK11" s="862"/>
      <c r="CL11" s="862"/>
      <c r="CM11" s="862"/>
      <c r="CN11" s="862"/>
      <c r="CO11" s="862"/>
      <c r="CP11" s="863"/>
      <c r="CQ11" s="863"/>
      <c r="CR11" s="863"/>
      <c r="CS11" s="863"/>
      <c r="CT11" s="863"/>
      <c r="CU11" s="863"/>
      <c r="CV11" s="863"/>
      <c r="CW11" s="863"/>
      <c r="CX11" s="863"/>
      <c r="CY11" s="863"/>
      <c r="CZ11" s="863"/>
      <c r="DA11" s="863"/>
      <c r="DB11" s="863"/>
      <c r="DC11" s="863"/>
      <c r="DD11" s="863"/>
      <c r="DE11" s="863"/>
      <c r="DF11" s="863"/>
      <c r="DG11" s="863"/>
      <c r="DH11" s="863"/>
      <c r="DI11" s="863"/>
      <c r="DJ11" s="863"/>
      <c r="DK11" s="863"/>
      <c r="DL11" s="863"/>
      <c r="DM11" s="863"/>
      <c r="DN11" s="165"/>
      <c r="DO11" s="864"/>
      <c r="DP11" s="864"/>
      <c r="DQ11" s="864"/>
      <c r="DR11" s="864"/>
      <c r="DS11" s="864"/>
      <c r="DT11" s="864"/>
      <c r="DU11" s="864"/>
      <c r="DV11" s="864"/>
      <c r="DW11" s="864"/>
      <c r="DX11" s="864"/>
      <c r="DY11" s="864"/>
      <c r="DZ11" s="864"/>
      <c r="EA11" s="864"/>
      <c r="EB11" s="864"/>
      <c r="EC11" s="864"/>
      <c r="ED11" s="864"/>
      <c r="EE11" s="165"/>
      <c r="EF11" s="163"/>
      <c r="EG11" s="163"/>
      <c r="EH11" s="163"/>
      <c r="EI11" s="163"/>
      <c r="EJ11" s="163"/>
      <c r="EK11" s="163"/>
      <c r="EL11" s="163"/>
      <c r="AMI11" s="863"/>
      <c r="AMJ11" s="863"/>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865"/>
      <c r="AV12" s="872"/>
      <c r="AW12" s="872"/>
      <c r="AX12" s="872"/>
      <c r="AY12" s="861"/>
      <c r="AZ12" s="861"/>
      <c r="BA12" s="861"/>
      <c r="BB12" s="861"/>
      <c r="BC12" s="861"/>
      <c r="BI12" s="165"/>
      <c r="BJ12" s="165"/>
      <c r="BK12" s="165"/>
      <c r="BL12" s="165"/>
      <c r="BN12" s="165"/>
      <c r="BO12" s="165"/>
      <c r="BP12" s="862"/>
      <c r="BQ12" s="862"/>
      <c r="BR12" s="862"/>
      <c r="BS12" s="862"/>
      <c r="BT12" s="862"/>
      <c r="BU12" s="862"/>
      <c r="BV12" s="862"/>
      <c r="BW12" s="862"/>
      <c r="BX12" s="862"/>
      <c r="BY12" s="862"/>
      <c r="BZ12" s="862"/>
      <c r="CA12" s="862"/>
      <c r="CB12" s="862"/>
      <c r="CC12" s="862"/>
      <c r="CD12" s="862"/>
      <c r="CE12" s="862"/>
      <c r="CF12" s="862"/>
      <c r="CG12" s="862"/>
      <c r="CH12" s="862"/>
      <c r="CI12" s="862"/>
      <c r="CJ12" s="862"/>
      <c r="CK12" s="862"/>
      <c r="CL12" s="862"/>
      <c r="CM12" s="862"/>
      <c r="CN12" s="862"/>
      <c r="CO12" s="862"/>
      <c r="CP12" s="863"/>
      <c r="CQ12" s="863"/>
      <c r="CR12" s="863"/>
      <c r="CS12" s="863"/>
      <c r="CT12" s="863"/>
      <c r="CU12" s="863"/>
      <c r="CV12" s="863"/>
      <c r="CW12" s="863"/>
      <c r="CX12" s="863"/>
      <c r="CY12" s="863"/>
      <c r="CZ12" s="863"/>
      <c r="DA12" s="863"/>
      <c r="DB12" s="863"/>
      <c r="DC12" s="863"/>
      <c r="DD12" s="863"/>
      <c r="DE12" s="863"/>
      <c r="DF12" s="863"/>
      <c r="DG12" s="863"/>
      <c r="DH12" s="863"/>
      <c r="DI12" s="863"/>
      <c r="DJ12" s="863"/>
      <c r="DK12" s="863"/>
      <c r="DL12" s="863"/>
      <c r="DM12" s="863"/>
      <c r="DN12" s="165"/>
      <c r="DO12" s="864"/>
      <c r="DP12" s="864"/>
      <c r="DQ12" s="864"/>
      <c r="DR12" s="864"/>
      <c r="DS12" s="864"/>
      <c r="DT12" s="864"/>
      <c r="DU12" s="864"/>
      <c r="DV12" s="864"/>
      <c r="DW12" s="864"/>
      <c r="DX12" s="864"/>
      <c r="DY12" s="864"/>
      <c r="DZ12" s="864"/>
      <c r="EA12" s="864"/>
      <c r="EB12" s="864"/>
      <c r="EC12" s="864"/>
      <c r="ED12" s="864"/>
      <c r="EE12" s="165"/>
      <c r="EF12" s="163"/>
      <c r="EG12" s="163"/>
      <c r="EH12" s="163"/>
      <c r="EI12" s="163"/>
      <c r="EJ12" s="163"/>
      <c r="EK12" s="163"/>
      <c r="EL12" s="163"/>
      <c r="AMI12" s="863"/>
      <c r="AMJ12" s="863"/>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865"/>
      <c r="AV13" s="872"/>
      <c r="AW13" s="872"/>
      <c r="AX13" s="872"/>
      <c r="AY13" s="861"/>
      <c r="AZ13" s="861"/>
      <c r="BA13" s="861"/>
      <c r="BB13" s="861"/>
      <c r="BC13" s="861"/>
      <c r="BI13" s="163"/>
      <c r="BJ13" s="163"/>
      <c r="BK13" s="163"/>
      <c r="BL13" s="163"/>
      <c r="BN13" s="163"/>
      <c r="BO13" s="163"/>
      <c r="BP13" s="862"/>
      <c r="BQ13" s="862"/>
      <c r="BR13" s="862"/>
      <c r="BS13" s="862"/>
      <c r="BT13" s="862"/>
      <c r="BU13" s="862"/>
      <c r="BV13" s="862"/>
      <c r="BW13" s="862"/>
      <c r="BX13" s="862"/>
      <c r="BY13" s="862"/>
      <c r="BZ13" s="862"/>
      <c r="CA13" s="862"/>
      <c r="CB13" s="862"/>
      <c r="CC13" s="862"/>
      <c r="CD13" s="862"/>
      <c r="CE13" s="862"/>
      <c r="CF13" s="862"/>
      <c r="CG13" s="862"/>
      <c r="CH13" s="862"/>
      <c r="CI13" s="862"/>
      <c r="CJ13" s="862"/>
      <c r="CK13" s="862"/>
      <c r="CL13" s="862"/>
      <c r="CM13" s="862"/>
      <c r="CN13" s="862"/>
      <c r="CO13" s="862"/>
      <c r="CP13" s="863"/>
      <c r="CQ13" s="863"/>
      <c r="CR13" s="863"/>
      <c r="CS13" s="863"/>
      <c r="CT13" s="863"/>
      <c r="CU13" s="863"/>
      <c r="CV13" s="863"/>
      <c r="CW13" s="863"/>
      <c r="CX13" s="863"/>
      <c r="CY13" s="863"/>
      <c r="CZ13" s="863"/>
      <c r="DA13" s="863"/>
      <c r="DB13" s="863"/>
      <c r="DC13" s="863"/>
      <c r="DD13" s="863"/>
      <c r="DE13" s="863"/>
      <c r="DF13" s="863"/>
      <c r="DG13" s="863"/>
      <c r="DH13" s="863"/>
      <c r="DI13" s="863"/>
      <c r="DJ13" s="863"/>
      <c r="DK13" s="863"/>
      <c r="DL13" s="863"/>
      <c r="DM13" s="863"/>
      <c r="DN13" s="163"/>
      <c r="DO13" s="864"/>
      <c r="DP13" s="864"/>
      <c r="DQ13" s="864"/>
      <c r="DR13" s="864"/>
      <c r="DS13" s="864"/>
      <c r="DT13" s="864"/>
      <c r="DU13" s="864"/>
      <c r="DV13" s="864"/>
      <c r="DW13" s="864"/>
      <c r="DX13" s="864"/>
      <c r="DY13" s="864"/>
      <c r="DZ13" s="864"/>
      <c r="EA13" s="864"/>
      <c r="EB13" s="864"/>
      <c r="EC13" s="864"/>
      <c r="ED13" s="864"/>
      <c r="EE13" s="163"/>
      <c r="EF13" s="163"/>
      <c r="EG13" s="163"/>
      <c r="EH13" s="163"/>
      <c r="EI13" s="163"/>
      <c r="EJ13" s="163"/>
      <c r="EK13" s="163"/>
      <c r="EL13" s="163"/>
      <c r="AMI13" s="863"/>
      <c r="AMJ13" s="863"/>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865"/>
      <c r="AV14" s="872"/>
      <c r="AW14" s="872"/>
      <c r="AX14" s="872"/>
      <c r="AY14" s="867"/>
      <c r="AZ14" s="867"/>
      <c r="BA14" s="867"/>
      <c r="BB14" s="867"/>
      <c r="BC14" s="867"/>
      <c r="BI14" s="239"/>
      <c r="BJ14" s="239"/>
      <c r="BK14" s="239"/>
      <c r="BL14" s="239"/>
      <c r="BM14" s="239"/>
      <c r="BN14" s="239"/>
      <c r="BO14" s="239"/>
      <c r="BP14" s="862"/>
      <c r="BQ14" s="862"/>
      <c r="BR14" s="862"/>
      <c r="BS14" s="862"/>
      <c r="BT14" s="862"/>
      <c r="BU14" s="862"/>
      <c r="BV14" s="862"/>
      <c r="BW14" s="862"/>
      <c r="BX14" s="862"/>
      <c r="BY14" s="862"/>
      <c r="BZ14" s="862"/>
      <c r="CA14" s="862"/>
      <c r="CB14" s="862"/>
      <c r="CC14" s="862"/>
      <c r="CD14" s="862"/>
      <c r="CE14" s="862"/>
      <c r="CF14" s="862"/>
      <c r="CG14" s="862"/>
      <c r="CH14" s="862"/>
      <c r="CI14" s="862"/>
      <c r="CJ14" s="862"/>
      <c r="CK14" s="862"/>
      <c r="CL14" s="862"/>
      <c r="CM14" s="862"/>
      <c r="CN14" s="862"/>
      <c r="CO14" s="862"/>
      <c r="CP14" s="863"/>
      <c r="CQ14" s="863"/>
      <c r="CR14" s="863"/>
      <c r="CS14" s="863"/>
      <c r="CT14" s="863"/>
      <c r="CU14" s="863"/>
      <c r="CV14" s="863"/>
      <c r="CW14" s="863"/>
      <c r="CX14" s="863"/>
      <c r="CY14" s="863"/>
      <c r="CZ14" s="863"/>
      <c r="DA14" s="863"/>
      <c r="DB14" s="863"/>
      <c r="DC14" s="863"/>
      <c r="DD14" s="863"/>
      <c r="DE14" s="863"/>
      <c r="DF14" s="863"/>
      <c r="DG14" s="863"/>
      <c r="DH14" s="863"/>
      <c r="DI14" s="863"/>
      <c r="DJ14" s="863"/>
      <c r="DK14" s="863"/>
      <c r="DL14" s="863"/>
      <c r="DM14" s="863"/>
      <c r="DN14" s="239"/>
      <c r="DO14" s="868"/>
      <c r="DP14" s="868"/>
      <c r="DQ14" s="868"/>
      <c r="DR14" s="868"/>
      <c r="DS14" s="868"/>
      <c r="DT14" s="868"/>
      <c r="DU14" s="868"/>
      <c r="DV14" s="868"/>
      <c r="DW14" s="868"/>
      <c r="DX14" s="868"/>
      <c r="DY14" s="868"/>
      <c r="DZ14" s="868"/>
      <c r="EA14" s="868"/>
      <c r="EB14" s="868"/>
      <c r="EC14" s="868"/>
      <c r="ED14" s="868"/>
      <c r="EE14" s="239"/>
      <c r="EF14" s="445"/>
      <c r="EG14" s="445"/>
      <c r="EH14" s="445"/>
      <c r="EI14" s="445"/>
      <c r="EJ14" s="445"/>
      <c r="EK14" s="445"/>
      <c r="EL14" s="445"/>
      <c r="AMI14" s="869"/>
      <c r="AMJ14" s="869"/>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865"/>
      <c r="AV15" s="872"/>
      <c r="AW15" s="872"/>
      <c r="AX15" s="872"/>
      <c r="AY15" s="861"/>
      <c r="AZ15" s="861"/>
      <c r="BA15" s="861"/>
      <c r="BB15" s="861"/>
      <c r="BC15" s="861"/>
      <c r="BI15" s="165"/>
      <c r="BJ15" s="165"/>
      <c r="BK15" s="165"/>
      <c r="BL15" s="165"/>
      <c r="BM15" s="165"/>
      <c r="BN15" s="165"/>
      <c r="BO15" s="165"/>
      <c r="BP15" s="862"/>
      <c r="BQ15" s="862"/>
      <c r="BR15" s="862"/>
      <c r="BS15" s="862"/>
      <c r="BT15" s="862"/>
      <c r="BU15" s="862"/>
      <c r="BV15" s="862"/>
      <c r="BW15" s="862"/>
      <c r="BX15" s="862"/>
      <c r="BY15" s="862"/>
      <c r="BZ15" s="862"/>
      <c r="CA15" s="862"/>
      <c r="CB15" s="862"/>
      <c r="CC15" s="862"/>
      <c r="CD15" s="862"/>
      <c r="CE15" s="862"/>
      <c r="CF15" s="862"/>
      <c r="CG15" s="862"/>
      <c r="CH15" s="862"/>
      <c r="CI15" s="862"/>
      <c r="CJ15" s="862"/>
      <c r="CK15" s="862"/>
      <c r="CL15" s="862"/>
      <c r="CM15" s="862"/>
      <c r="CN15" s="862"/>
      <c r="CO15" s="862"/>
      <c r="CP15" s="863"/>
      <c r="CQ15" s="863"/>
      <c r="CR15" s="863"/>
      <c r="CS15" s="863"/>
      <c r="CT15" s="863"/>
      <c r="CU15" s="863"/>
      <c r="CV15" s="863"/>
      <c r="CW15" s="863"/>
      <c r="CX15" s="863"/>
      <c r="CY15" s="863"/>
      <c r="CZ15" s="863"/>
      <c r="DA15" s="863"/>
      <c r="DB15" s="863"/>
      <c r="DC15" s="863"/>
      <c r="DD15" s="863"/>
      <c r="DE15" s="863"/>
      <c r="DF15" s="863"/>
      <c r="DG15" s="863"/>
      <c r="DH15" s="863"/>
      <c r="DI15" s="863"/>
      <c r="DJ15" s="863"/>
      <c r="DK15" s="863"/>
      <c r="DL15" s="863"/>
      <c r="DM15" s="863"/>
      <c r="DN15" s="165"/>
      <c r="DO15" s="864"/>
      <c r="DP15" s="864"/>
      <c r="DQ15" s="864"/>
      <c r="DR15" s="864"/>
      <c r="DS15" s="864"/>
      <c r="DT15" s="864"/>
      <c r="DU15" s="864"/>
      <c r="DV15" s="864"/>
      <c r="DW15" s="864"/>
      <c r="DX15" s="864"/>
      <c r="DY15" s="864"/>
      <c r="DZ15" s="864"/>
      <c r="EA15" s="864"/>
      <c r="EB15" s="864"/>
      <c r="EC15" s="864"/>
      <c r="ED15" s="864"/>
      <c r="EE15" s="165"/>
      <c r="EF15" s="163"/>
      <c r="EG15" s="163"/>
      <c r="EH15" s="163"/>
      <c r="EI15" s="163"/>
      <c r="EJ15" s="163"/>
      <c r="EK15" s="163"/>
      <c r="EL15" s="163"/>
      <c r="AMI15" s="863"/>
      <c r="AMJ15" s="863"/>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c r="BP16" s="862"/>
    </row>
    <row r="17" customFormat="false" ht="10.1" hidden="false" customHeight="true" outlineLevel="0" collapsed="false">
      <c r="A17" s="863"/>
      <c r="B17" s="866"/>
      <c r="C17" s="232"/>
      <c r="D17" s="0"/>
      <c r="E17" s="863"/>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BI17" s="61"/>
      <c r="BJ17" s="61"/>
      <c r="BK17" s="61"/>
      <c r="BL17" s="61"/>
      <c r="BM17" s="69"/>
      <c r="BN17" s="61"/>
      <c r="BO17" s="61"/>
      <c r="BP17" s="862"/>
      <c r="DN17" s="61"/>
    </row>
    <row r="18" customFormat="false" ht="10.1" hidden="false" customHeight="true" outlineLevel="0" collapsed="false">
      <c r="A18" s="863"/>
      <c r="B18" s="866"/>
      <c r="C18" s="232"/>
      <c r="D18" s="0"/>
      <c r="E18" s="863"/>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BI18" s="61"/>
      <c r="BJ18" s="61"/>
      <c r="BK18" s="61"/>
      <c r="BL18" s="61"/>
      <c r="BM18" s="69"/>
      <c r="BN18" s="61"/>
      <c r="BO18" s="61"/>
      <c r="BP18" s="862"/>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863"/>
      <c r="B19" s="866"/>
      <c r="C19" s="232"/>
      <c r="D19" s="0"/>
      <c r="E19" s="863"/>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BI19" s="61"/>
      <c r="BJ19" s="61"/>
      <c r="BK19" s="61"/>
      <c r="BL19" s="61"/>
      <c r="BM19" s="69"/>
      <c r="BN19" s="61"/>
      <c r="BO19" s="61"/>
      <c r="BP19" s="862"/>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BI20" s="61"/>
      <c r="BJ20" s="61"/>
      <c r="BK20" s="61"/>
      <c r="BL20" s="61"/>
      <c r="BM20" s="69"/>
      <c r="BN20" s="61"/>
      <c r="BO20" s="61"/>
      <c r="BP20" s="862"/>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Calendar!$A$152</f>
        <v>26</v>
      </c>
      <c r="N21" s="29"/>
      <c r="O21" s="29"/>
      <c r="P21" s="29"/>
      <c r="Q21" s="29"/>
      <c r="R21" s="29"/>
      <c r="S21" s="486"/>
      <c r="T21" s="486"/>
      <c r="U21" s="486"/>
      <c r="V21" s="29"/>
      <c r="W21" s="29"/>
      <c r="X21" s="29"/>
      <c r="Y21" s="43"/>
      <c r="Z21" s="78"/>
      <c r="AA21" s="29"/>
      <c r="AB21" s="452"/>
      <c r="AC21" s="437"/>
      <c r="AD21" s="431"/>
      <c r="AE21" s="865"/>
      <c r="AF21" s="865"/>
      <c r="AG21" s="865"/>
      <c r="AH21" s="865"/>
      <c r="AI21" s="865"/>
      <c r="AJ21" s="865"/>
      <c r="AK21" s="865"/>
      <c r="AL21" s="865"/>
      <c r="AM21" s="865"/>
      <c r="AN21" s="865"/>
      <c r="AO21" s="865"/>
      <c r="AP21" s="865"/>
      <c r="AQ21" s="434"/>
      <c r="AR21" s="434"/>
      <c r="AS21" s="865"/>
      <c r="AT21" s="865"/>
      <c r="BI21" s="61"/>
      <c r="BJ21" s="61"/>
      <c r="BK21" s="61"/>
      <c r="BL21" s="61"/>
      <c r="BM21" s="69"/>
      <c r="BN21" s="61"/>
      <c r="BO21" s="61"/>
      <c r="BP21" s="862"/>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str">
        <f aca="false">Calendar!$A$153</f>
        <v>December</v>
      </c>
      <c r="N22" s="459" t="n">
        <f aca="false">Calendar!$B$153</f>
        <v>0</v>
      </c>
      <c r="O22" s="459" t="n">
        <f aca="false">Calendar!$C$153</f>
        <v>0</v>
      </c>
      <c r="P22" s="459" t="n">
        <f aca="false">Calendar!$D$153</f>
        <v>0</v>
      </c>
      <c r="Q22" s="459" t="n">
        <f aca="false">Calendar!$E$153</f>
        <v>0</v>
      </c>
      <c r="R22" s="459" t="n">
        <f aca="false">Calendar!$F$153</f>
        <v>0</v>
      </c>
      <c r="S22" s="459" t="n">
        <f aca="false">Calendar!$G$153</f>
        <v>0</v>
      </c>
      <c r="T22" s="35" t="n">
        <f aca="false">Calendar!$H$153</f>
        <v>2019</v>
      </c>
      <c r="U22" s="459" t="n">
        <f aca="false">Calendar!$I$153</f>
        <v>0</v>
      </c>
      <c r="V22" s="459" t="n">
        <f aca="false">Calendar!$J$153</f>
        <v>0</v>
      </c>
      <c r="W22" s="459" t="n">
        <f aca="false">Calendar!$K$153</f>
        <v>0</v>
      </c>
      <c r="X22" s="459" t="n">
        <f aca="false">Calendar!$L$153</f>
        <v>0</v>
      </c>
      <c r="Y22" s="459" t="n">
        <f aca="false">Calendar!$M$153</f>
        <v>0</v>
      </c>
      <c r="Z22" s="459" t="n">
        <f aca="false">Calendar!$N$153</f>
        <v>0</v>
      </c>
      <c r="AA22" s="459" t="n">
        <f aca="false">Calendar!$O$153</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BI22" s="61"/>
      <c r="BJ22" s="61"/>
      <c r="BK22" s="61"/>
      <c r="BL22" s="61"/>
      <c r="BM22" s="69"/>
      <c r="BN22" s="61"/>
      <c r="BO22" s="61"/>
      <c r="BP22" s="862"/>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Calendar!$A$154</f>
        <v>15</v>
      </c>
      <c r="N23" s="37" t="n">
        <f aca="false">Calendar!$B$154</f>
        <v>16</v>
      </c>
      <c r="O23" s="37" t="n">
        <f aca="false">Calendar!$C$154</f>
        <v>17</v>
      </c>
      <c r="P23" s="37" t="n">
        <f aca="false">Calendar!$D$154</f>
        <v>18</v>
      </c>
      <c r="Q23" s="37" t="n">
        <f aca="false">Calendar!$E$154</f>
        <v>19</v>
      </c>
      <c r="R23" s="37" t="n">
        <f aca="false">Calendar!$F$154</f>
        <v>20</v>
      </c>
      <c r="S23" s="37" t="n">
        <f aca="false">Calendar!$G$154</f>
        <v>21</v>
      </c>
      <c r="T23" s="49"/>
      <c r="U23" s="37" t="n">
        <f aca="false">Calendar!$I$154</f>
        <v>22</v>
      </c>
      <c r="V23" s="37" t="n">
        <f aca="false">Calendar!$J$154</f>
        <v>23</v>
      </c>
      <c r="W23" s="37" t="n">
        <f aca="false">Calendar!$K$154</f>
        <v>24</v>
      </c>
      <c r="X23" s="37" t="n">
        <f aca="false">Calendar!$L$154</f>
        <v>25</v>
      </c>
      <c r="Y23" s="37" t="n">
        <f aca="false">Calendar!$M$154</f>
        <v>26</v>
      </c>
      <c r="Z23" s="37" t="n">
        <f aca="false">Calendar!$N$154</f>
        <v>27</v>
      </c>
      <c r="AA23" s="37" t="n">
        <f aca="false">Calendar!$O$154</f>
        <v>28</v>
      </c>
      <c r="AB23" s="461" t="s">
        <v>306</v>
      </c>
      <c r="AE23" s="437" t="s">
        <v>249</v>
      </c>
      <c r="AF23" s="437" t="s">
        <v>272</v>
      </c>
      <c r="AG23" s="437" t="s">
        <v>278</v>
      </c>
      <c r="AH23" s="437" t="s">
        <v>278</v>
      </c>
      <c r="AI23" s="437" t="s">
        <v>247</v>
      </c>
      <c r="AJ23" s="437" t="s">
        <v>278</v>
      </c>
      <c r="AK23" s="437" t="s">
        <v>275</v>
      </c>
      <c r="AL23" s="437" t="s">
        <v>253</v>
      </c>
      <c r="AM23" s="437" t="s">
        <v>245</v>
      </c>
      <c r="AN23" s="437" t="s">
        <v>279</v>
      </c>
      <c r="BP23" s="862"/>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870"/>
      <c r="B24" s="270" t="s">
        <v>249</v>
      </c>
      <c r="C24" s="232"/>
      <c r="D24" s="288" t="s">
        <v>277</v>
      </c>
      <c r="F24" s="262"/>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BI24" s="69"/>
      <c r="BJ24" s="69"/>
      <c r="BK24" s="69"/>
      <c r="BL24" s="69"/>
      <c r="BN24" s="69"/>
      <c r="BO24" s="69"/>
      <c r="BP24" s="862"/>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5"/>
      <c r="U25" s="305"/>
      <c r="V25" s="305"/>
      <c r="W25" s="305"/>
      <c r="X25" s="305"/>
      <c r="Y25" s="305"/>
      <c r="Z25" s="305"/>
      <c r="AA25" s="305"/>
      <c r="AC25" s="430"/>
      <c r="BI25" s="69"/>
      <c r="BJ25" s="69"/>
      <c r="BK25" s="69"/>
      <c r="BL25" s="69"/>
      <c r="BN25" s="69"/>
      <c r="BO25" s="69"/>
      <c r="BP25" s="862"/>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76"/>
      <c r="U26" s="462"/>
      <c r="V26" s="462"/>
      <c r="W26" s="462"/>
      <c r="X26" s="462"/>
      <c r="Y26" s="462"/>
      <c r="Z26" s="462"/>
      <c r="AA26" s="462"/>
      <c r="AC26" s="437"/>
      <c r="AD26" s="437"/>
      <c r="AE26" s="437"/>
      <c r="AF26" s="437"/>
      <c r="AG26" s="437"/>
      <c r="AH26" s="437"/>
      <c r="AI26" s="437"/>
      <c r="AJ26" s="437"/>
      <c r="AK26" s="430"/>
      <c r="AL26" s="437"/>
      <c r="AM26" s="430"/>
      <c r="AN26" s="437"/>
      <c r="BI26" s="307"/>
      <c r="BJ26" s="307"/>
      <c r="BK26" s="307"/>
      <c r="BL26" s="307"/>
      <c r="BM26" s="162"/>
      <c r="BN26" s="307"/>
      <c r="BO26" s="307"/>
      <c r="BP26" s="862"/>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3"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2'!M27</f>
        <v>0</v>
      </c>
      <c r="N27" s="464" t="n">
        <f aca="false">'Master Pay Period 2'!N27</f>
        <v>0</v>
      </c>
      <c r="O27" s="464" t="n">
        <f aca="false">'Master Pay Period 2'!O27</f>
        <v>1</v>
      </c>
      <c r="P27" s="464" t="n">
        <f aca="false">'Master Pay Period 2'!P27</f>
        <v>1</v>
      </c>
      <c r="Q27" s="464" t="n">
        <f aca="false">'Master Pay Period 2'!Q27</f>
        <v>1</v>
      </c>
      <c r="R27" s="464" t="n">
        <f aca="false">'Master Pay Period 2'!R27</f>
        <v>1</v>
      </c>
      <c r="S27" s="464" t="n">
        <f aca="false">'Master Pay Period 2'!S27</f>
        <v>0</v>
      </c>
      <c r="T27" s="474"/>
      <c r="U27" s="464" t="n">
        <f aca="false">'Master Pay Period 2'!U27</f>
        <v>0</v>
      </c>
      <c r="V27" s="464" t="n">
        <f aca="false">'Master Pay Period 2'!V27</f>
        <v>0</v>
      </c>
      <c r="W27" s="464" t="n">
        <f aca="false">'Master Pay Period 2'!W27</f>
        <v>1</v>
      </c>
      <c r="X27" s="464" t="n">
        <f aca="false">'Master Pay Period 2'!X27</f>
        <v>1</v>
      </c>
      <c r="Y27" s="464" t="n">
        <f aca="false">'Master Pay Period 2'!Y27</f>
        <v>1</v>
      </c>
      <c r="Z27" s="464" t="n">
        <f aca="false">'Master Pay Period 2'!Z27</f>
        <v>1</v>
      </c>
      <c r="AA27" s="464" t="n">
        <f aca="false">'Master Pay Period 2'!AA27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BI27" s="69"/>
      <c r="BJ27" s="69"/>
      <c r="BK27" s="69"/>
      <c r="BL27" s="69"/>
      <c r="BN27" s="69"/>
      <c r="BO27" s="69"/>
      <c r="BP27" s="862"/>
      <c r="DN27" s="69"/>
    </row>
    <row r="28" customFormat="false" ht="10.1" hidden="false" customHeight="true" outlineLevel="0" collapsed="false">
      <c r="A28" s="312"/>
      <c r="B28" s="308"/>
      <c r="C28" s="308"/>
      <c r="D28" s="269"/>
      <c r="E28" s="272"/>
      <c r="F28" s="324"/>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BI28" s="323"/>
      <c r="BJ28" s="323"/>
      <c r="BK28" s="323"/>
      <c r="BL28" s="323"/>
      <c r="BN28" s="323"/>
      <c r="BO28" s="323"/>
      <c r="BP28" s="862"/>
      <c r="DN28" s="323"/>
    </row>
    <row r="29" customFormat="false" ht="10.1" hidden="false" customHeight="true" outlineLevel="0" collapsed="false">
      <c r="A29" s="312"/>
      <c r="B29" s="308"/>
      <c r="C29" s="308"/>
      <c r="D29" s="269"/>
      <c r="E29" s="272"/>
      <c r="F29" s="289"/>
      <c r="G29" s="289"/>
      <c r="H29" s="310"/>
      <c r="I29" s="325"/>
      <c r="J29" s="276"/>
      <c r="K29" s="258"/>
      <c r="L29" s="221"/>
      <c r="M29" s="462"/>
      <c r="N29" s="462"/>
      <c r="O29" s="462"/>
      <c r="P29" s="462"/>
      <c r="Q29" s="462"/>
      <c r="R29" s="462"/>
      <c r="S29" s="462"/>
      <c r="T29" s="476"/>
      <c r="U29" s="462"/>
      <c r="V29" s="462"/>
      <c r="W29" s="462"/>
      <c r="X29" s="462"/>
      <c r="Y29" s="462"/>
      <c r="Z29" s="462"/>
      <c r="AA29" s="462"/>
      <c r="AE29" s="437"/>
      <c r="AF29" s="437"/>
      <c r="AG29" s="437"/>
      <c r="AH29" s="437"/>
      <c r="AI29" s="437"/>
      <c r="AJ29" s="437"/>
      <c r="AK29" s="430"/>
      <c r="AL29" s="437"/>
      <c r="AM29" s="430"/>
      <c r="AN29" s="437"/>
      <c r="BP29" s="862"/>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313"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2'!M30</f>
        <v>0</v>
      </c>
      <c r="N30" s="464" t="n">
        <f aca="false">'Master Pay Period 2'!N30</f>
        <v>1</v>
      </c>
      <c r="O30" s="464" t="n">
        <f aca="false">'Master Pay Period 2'!O30</f>
        <v>1</v>
      </c>
      <c r="P30" s="464" t="n">
        <f aca="false">'Master Pay Period 2'!P30</f>
        <v>1</v>
      </c>
      <c r="Q30" s="464" t="n">
        <f aca="false">'Master Pay Period 2'!Q30</f>
        <v>1</v>
      </c>
      <c r="R30" s="464" t="n">
        <f aca="false">'Master Pay Period 2'!R30</f>
        <v>1</v>
      </c>
      <c r="S30" s="464" t="n">
        <f aca="false">'Master Pay Period 2'!S30</f>
        <v>0</v>
      </c>
      <c r="T30" s="474"/>
      <c r="U30" s="464" t="n">
        <f aca="false">'Master Pay Period 2'!U30</f>
        <v>0</v>
      </c>
      <c r="V30" s="464" t="n">
        <f aca="false">'Master Pay Period 2'!V30</f>
        <v>1</v>
      </c>
      <c r="W30" s="464" t="n">
        <f aca="false">'Master Pay Period 2'!W30</f>
        <v>1</v>
      </c>
      <c r="X30" s="464" t="n">
        <f aca="false">'Master Pay Period 2'!X30</f>
        <v>1</v>
      </c>
      <c r="Y30" s="464" t="n">
        <f aca="false">'Master Pay Period 2'!Y30</f>
        <v>1</v>
      </c>
      <c r="Z30" s="464" t="n">
        <f aca="false">'Master Pay Period 2'!Z30</f>
        <v>1</v>
      </c>
      <c r="AA30" s="464" t="n">
        <f aca="false">'Master Pay Period 2'!AA30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BI30" s="163"/>
      <c r="BJ30" s="163"/>
      <c r="BK30" s="163"/>
      <c r="BL30" s="163"/>
      <c r="BN30" s="163"/>
      <c r="BO30" s="163"/>
      <c r="BP30" s="862"/>
      <c r="DN30" s="163"/>
    </row>
    <row r="31" customFormat="false" ht="10.1" hidden="false" customHeight="true" outlineLevel="0" collapsed="false">
      <c r="A31" s="312"/>
      <c r="B31" s="308"/>
      <c r="C31" s="308"/>
      <c r="D31" s="269"/>
      <c r="E31" s="272"/>
      <c r="F31" s="331"/>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BI31" s="266"/>
      <c r="BJ31" s="266"/>
      <c r="BK31" s="266"/>
      <c r="BL31" s="266"/>
      <c r="BM31" s="162"/>
      <c r="BN31" s="266"/>
      <c r="BO31" s="266"/>
      <c r="BP31" s="862"/>
      <c r="DN31" s="265"/>
    </row>
    <row r="32" customFormat="false" ht="10.1" hidden="false" customHeight="true" outlineLevel="0" collapsed="false">
      <c r="A32" s="312"/>
      <c r="B32" s="308"/>
      <c r="C32" s="308"/>
      <c r="D32" s="269"/>
      <c r="E32" s="272"/>
      <c r="F32" s="332"/>
      <c r="G32" s="310"/>
      <c r="H32" s="303"/>
      <c r="I32" s="304"/>
      <c r="J32" s="276"/>
      <c r="K32" s="277"/>
      <c r="L32" s="278"/>
      <c r="M32" s="462"/>
      <c r="N32" s="462"/>
      <c r="O32" s="462"/>
      <c r="P32" s="462"/>
      <c r="Q32" s="462"/>
      <c r="R32" s="462"/>
      <c r="S32" s="462"/>
      <c r="T32" s="476"/>
      <c r="U32" s="462"/>
      <c r="V32" s="462"/>
      <c r="W32" s="462"/>
      <c r="X32" s="462"/>
      <c r="Y32" s="462"/>
      <c r="Z32" s="462"/>
      <c r="AA32" s="462"/>
      <c r="AC32" s="470"/>
      <c r="AD32" s="466"/>
      <c r="AE32" s="437"/>
      <c r="AF32" s="437"/>
      <c r="AG32" s="437"/>
      <c r="AH32" s="437"/>
      <c r="AI32" s="437"/>
      <c r="AJ32" s="437"/>
      <c r="AK32" s="430"/>
      <c r="AL32" s="437"/>
      <c r="AM32" s="430"/>
      <c r="AN32" s="437"/>
      <c r="AY32" s="872"/>
      <c r="AZ32" s="872"/>
      <c r="BA32" s="872"/>
      <c r="BB32" s="872"/>
      <c r="BC32" s="872"/>
      <c r="BD32" s="862"/>
      <c r="BE32" s="862"/>
      <c r="BF32" s="862"/>
      <c r="BG32" s="862"/>
      <c r="BH32" s="862"/>
      <c r="BI32" s="266"/>
      <c r="BJ32" s="266"/>
      <c r="BK32" s="266"/>
      <c r="BL32" s="266"/>
      <c r="BM32" s="162"/>
      <c r="BN32" s="266"/>
      <c r="BO32" s="266"/>
      <c r="BP32" s="862"/>
      <c r="DN32" s="265"/>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313"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2'!M33</f>
        <v>0</v>
      </c>
      <c r="N33" s="464" t="n">
        <f aca="false">'Master Pay Period 2'!N33</f>
        <v>1</v>
      </c>
      <c r="O33" s="464" t="n">
        <f aca="false">'Master Pay Period 2'!O33</f>
        <v>0</v>
      </c>
      <c r="P33" s="464" t="n">
        <f aca="false">'Master Pay Period 2'!P33</f>
        <v>1</v>
      </c>
      <c r="Q33" s="464" t="n">
        <f aca="false">'Master Pay Period 2'!Q33</f>
        <v>0</v>
      </c>
      <c r="R33" s="464" t="n">
        <f aca="false">'Master Pay Period 2'!R33</f>
        <v>0</v>
      </c>
      <c r="S33" s="464" t="n">
        <f aca="false">'Master Pay Period 2'!S33</f>
        <v>1</v>
      </c>
      <c r="T33" s="474"/>
      <c r="U33" s="464" t="n">
        <f aca="false">'Master Pay Period 2'!U33</f>
        <v>1</v>
      </c>
      <c r="V33" s="464" t="n">
        <f aca="false">'Master Pay Period 2'!V33</f>
        <v>0</v>
      </c>
      <c r="W33" s="464" t="n">
        <f aca="false">'Master Pay Period 2'!W33</f>
        <v>1</v>
      </c>
      <c r="X33" s="464" t="n">
        <f aca="false">'Master Pay Period 2'!X33</f>
        <v>0</v>
      </c>
      <c r="Y33" s="464" t="n">
        <f aca="false">'Master Pay Period 2'!Y33</f>
        <v>0</v>
      </c>
      <c r="Z33" s="464" t="n">
        <f aca="false">'Master Pay Period 2'!Z33</f>
        <v>1</v>
      </c>
      <c r="AA33" s="464" t="n">
        <f aca="false">'Master Pay Period 2'!AA33</f>
        <v>0</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72"/>
      <c r="AZ33" s="872"/>
      <c r="BA33" s="872"/>
      <c r="BB33" s="872"/>
      <c r="BC33" s="872"/>
      <c r="BD33" s="862"/>
      <c r="BE33" s="862"/>
      <c r="BF33" s="862"/>
      <c r="BG33" s="862"/>
      <c r="BH33" s="862"/>
      <c r="BI33" s="293"/>
      <c r="BJ33" s="293"/>
      <c r="BK33" s="293"/>
      <c r="BL33" s="293"/>
      <c r="BM33" s="162"/>
      <c r="BN33" s="293"/>
      <c r="BO33" s="293"/>
      <c r="BP33" s="862"/>
      <c r="DN33" s="293"/>
      <c r="EE33" s="163"/>
    </row>
    <row r="34" customFormat="false" ht="10.1" hidden="false" customHeight="true" outlineLevel="0" collapsed="false">
      <c r="A34" s="312"/>
      <c r="B34" s="308"/>
      <c r="C34" s="308"/>
      <c r="D34" s="269"/>
      <c r="E34" s="272"/>
      <c r="F34" s="310"/>
      <c r="G34" s="289"/>
      <c r="H34" s="310"/>
      <c r="I34" s="325"/>
      <c r="J34" s="276"/>
      <c r="K34" s="258"/>
      <c r="L34" s="221"/>
      <c r="M34" s="462"/>
      <c r="N34" s="462"/>
      <c r="O34" s="462"/>
      <c r="P34" s="462"/>
      <c r="Q34" s="462"/>
      <c r="R34" s="462"/>
      <c r="S34" s="462"/>
      <c r="T34" s="501"/>
      <c r="U34" s="462"/>
      <c r="V34" s="462"/>
      <c r="W34" s="462"/>
      <c r="X34" s="462"/>
      <c r="Y34" s="462"/>
      <c r="Z34" s="462"/>
      <c r="AA34" s="462"/>
      <c r="AC34" s="437"/>
      <c r="AD34" s="437"/>
      <c r="AE34" s="437"/>
      <c r="AF34" s="437"/>
      <c r="AG34" s="437"/>
      <c r="AH34" s="437"/>
      <c r="AI34" s="437"/>
      <c r="AJ34" s="437"/>
      <c r="AK34" s="430"/>
      <c r="AL34" s="437"/>
      <c r="AM34" s="430"/>
      <c r="AN34" s="437"/>
      <c r="AY34" s="872"/>
      <c r="AZ34" s="872"/>
      <c r="BA34" s="872"/>
      <c r="BB34" s="872"/>
      <c r="BC34" s="872"/>
      <c r="BD34" s="862"/>
      <c r="BE34" s="862"/>
      <c r="BF34" s="862"/>
      <c r="BG34" s="862"/>
      <c r="BH34" s="862"/>
      <c r="BI34" s="293"/>
      <c r="BJ34" s="293"/>
      <c r="BK34" s="293"/>
      <c r="BL34" s="293"/>
      <c r="BM34" s="162"/>
      <c r="BN34" s="293"/>
      <c r="BO34" s="293"/>
      <c r="BP34" s="862"/>
      <c r="DN34" s="293"/>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313"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2'!M35</f>
        <v>0</v>
      </c>
      <c r="N35" s="464" t="n">
        <f aca="false">'Master Pay Period 2'!N35</f>
        <v>0</v>
      </c>
      <c r="O35" s="464" t="n">
        <f aca="false">'Master Pay Period 2'!O35</f>
        <v>1</v>
      </c>
      <c r="P35" s="464" t="n">
        <f aca="false">'Master Pay Period 2'!P35</f>
        <v>0</v>
      </c>
      <c r="Q35" s="464" t="n">
        <f aca="false">'Master Pay Period 2'!Q35</f>
        <v>1</v>
      </c>
      <c r="R35" s="464" t="n">
        <f aca="false">'Master Pay Period 2'!R35</f>
        <v>1</v>
      </c>
      <c r="S35" s="464" t="n">
        <f aca="false">'Master Pay Period 2'!S35</f>
        <v>0</v>
      </c>
      <c r="T35" s="475"/>
      <c r="U35" s="464" t="n">
        <f aca="false">'Master Pay Period 2'!U35</f>
        <v>0</v>
      </c>
      <c r="V35" s="464" t="n">
        <f aca="false">'Master Pay Period 2'!V35</f>
        <v>1</v>
      </c>
      <c r="W35" s="464" t="n">
        <f aca="false">'Master Pay Period 2'!W35</f>
        <v>0</v>
      </c>
      <c r="X35" s="464" t="n">
        <f aca="false">'Master Pay Period 2'!X35</f>
        <v>1</v>
      </c>
      <c r="Y35" s="464" t="n">
        <f aca="false">'Master Pay Period 2'!Y35</f>
        <v>0</v>
      </c>
      <c r="Z35" s="464" t="n">
        <f aca="false">'Master Pay Period 2'!Z35</f>
        <v>0</v>
      </c>
      <c r="AA35" s="464" t="n">
        <f aca="false">'Master Pay Period 2'!AA35</f>
        <v>1</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72"/>
      <c r="AZ35" s="872"/>
      <c r="BA35" s="872"/>
      <c r="BB35" s="872"/>
      <c r="BC35" s="872"/>
      <c r="BD35" s="862"/>
      <c r="BE35" s="862"/>
      <c r="BF35" s="862"/>
      <c r="BG35" s="862"/>
      <c r="BH35" s="862"/>
      <c r="BI35" s="345"/>
      <c r="BJ35" s="345"/>
      <c r="BK35" s="345"/>
      <c r="BL35" s="345"/>
      <c r="BM35" s="345"/>
      <c r="BN35" s="345"/>
      <c r="BO35" s="345"/>
      <c r="BP35" s="862"/>
      <c r="DN35" s="345"/>
      <c r="EE35" s="163"/>
    </row>
    <row r="36" customFormat="false" ht="10.1" hidden="false" customHeight="true" outlineLevel="0" collapsed="false">
      <c r="A36" s="312"/>
      <c r="B36" s="308"/>
      <c r="C36" s="308"/>
      <c r="D36" s="269"/>
      <c r="E36" s="272"/>
      <c r="F36" s="331"/>
      <c r="H36" s="274"/>
      <c r="I36" s="275"/>
      <c r="J36" s="350"/>
      <c r="K36" s="277"/>
      <c r="L36" s="278"/>
      <c r="M36" s="462"/>
      <c r="N36" s="462"/>
      <c r="O36" s="462"/>
      <c r="P36" s="462"/>
      <c r="Q36" s="462"/>
      <c r="R36" s="462"/>
      <c r="S36" s="462"/>
      <c r="T36" s="501"/>
      <c r="U36" s="462"/>
      <c r="V36" s="462"/>
      <c r="W36" s="462"/>
      <c r="X36" s="462"/>
      <c r="Y36" s="462"/>
      <c r="Z36" s="462"/>
      <c r="AA36" s="462"/>
      <c r="AB36" s="471"/>
      <c r="AC36" s="437"/>
      <c r="AD36" s="437"/>
      <c r="AE36" s="437"/>
      <c r="AF36" s="437"/>
      <c r="AG36" s="437"/>
      <c r="AH36" s="437"/>
      <c r="AI36" s="437"/>
      <c r="AJ36" s="437"/>
      <c r="AK36" s="430"/>
      <c r="AL36" s="437"/>
      <c r="AM36" s="430"/>
      <c r="AN36" s="437"/>
      <c r="AY36" s="872"/>
      <c r="AZ36" s="872"/>
      <c r="BA36" s="872"/>
      <c r="BB36" s="872"/>
      <c r="BC36" s="872"/>
      <c r="BD36" s="862"/>
      <c r="BE36" s="862"/>
      <c r="BF36" s="862"/>
      <c r="BG36" s="862"/>
      <c r="BH36" s="862"/>
      <c r="BI36" s="465"/>
      <c r="BJ36" s="465"/>
      <c r="BK36" s="465"/>
      <c r="BL36" s="465"/>
      <c r="BM36" s="862"/>
      <c r="BN36" s="307"/>
      <c r="BO36" s="307"/>
      <c r="BP36" s="862"/>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313"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2'!M37</f>
        <v>1</v>
      </c>
      <c r="N37" s="464" t="n">
        <f aca="false">'Master Pay Period 2'!N37</f>
        <v>0</v>
      </c>
      <c r="O37" s="464" t="n">
        <f aca="false">'Master Pay Period 2'!O37</f>
        <v>1</v>
      </c>
      <c r="P37" s="464" t="n">
        <f aca="false">'Master Pay Period 2'!P37</f>
        <v>0</v>
      </c>
      <c r="Q37" s="464" t="n">
        <f aca="false">'Master Pay Period 2'!Q37</f>
        <v>1</v>
      </c>
      <c r="R37" s="464" t="n">
        <f aca="false">'Master Pay Period 2'!R37</f>
        <v>0</v>
      </c>
      <c r="S37" s="464" t="n">
        <f aca="false">'Master Pay Period 2'!S37</f>
        <v>0</v>
      </c>
      <c r="T37" s="475"/>
      <c r="U37" s="464" t="n">
        <f aca="false">'Master Pay Period 2'!U37</f>
        <v>0</v>
      </c>
      <c r="V37" s="464" t="n">
        <f aca="false">'Master Pay Period 2'!V37</f>
        <v>0</v>
      </c>
      <c r="W37" s="464" t="n">
        <f aca="false">'Master Pay Period 2'!W37</f>
        <v>1</v>
      </c>
      <c r="X37" s="464" t="n">
        <f aca="false">'Master Pay Period 2'!X37</f>
        <v>0</v>
      </c>
      <c r="Y37" s="464" t="n">
        <f aca="false">'Master Pay Period 2'!Y37</f>
        <v>1</v>
      </c>
      <c r="Z37" s="464" t="n">
        <f aca="false">'Master Pay Period 2'!Z37</f>
        <v>1</v>
      </c>
      <c r="AA37" s="464" t="n">
        <f aca="false">'Master Pay Period 2'!AA37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865"/>
      <c r="AV37" s="872"/>
      <c r="AW37" s="872"/>
      <c r="AX37" s="872"/>
      <c r="AY37" s="872"/>
      <c r="AZ37" s="872"/>
      <c r="BA37" s="872"/>
      <c r="BB37" s="872"/>
      <c r="BC37" s="872"/>
      <c r="BD37" s="862"/>
      <c r="BE37" s="862"/>
      <c r="BF37" s="862"/>
      <c r="BG37" s="862"/>
      <c r="BH37" s="862"/>
      <c r="BI37" s="465"/>
      <c r="BJ37" s="465"/>
      <c r="BK37" s="465"/>
      <c r="BL37" s="465"/>
      <c r="BM37" s="862"/>
      <c r="BN37" s="307"/>
      <c r="BO37" s="307"/>
      <c r="BP37" s="862"/>
      <c r="BQ37" s="862"/>
      <c r="BR37" s="862"/>
      <c r="BS37" s="862"/>
      <c r="BT37" s="862"/>
      <c r="BU37" s="862"/>
      <c r="BV37" s="862"/>
      <c r="BW37" s="862"/>
      <c r="BX37" s="862"/>
      <c r="BY37" s="862"/>
      <c r="BZ37" s="862"/>
      <c r="CA37" s="862"/>
      <c r="CB37" s="862"/>
      <c r="CC37" s="862"/>
      <c r="CD37" s="862"/>
      <c r="CE37" s="862"/>
      <c r="CF37" s="862"/>
      <c r="CG37" s="862"/>
      <c r="CH37" s="862"/>
      <c r="CI37" s="862"/>
      <c r="CJ37" s="862"/>
      <c r="CK37" s="862"/>
      <c r="CL37" s="862"/>
      <c r="CM37" s="862"/>
      <c r="CN37" s="862"/>
      <c r="CO37" s="862"/>
      <c r="CP37" s="863"/>
      <c r="CQ37" s="863"/>
      <c r="CR37" s="863"/>
      <c r="CS37" s="863"/>
      <c r="CT37" s="863"/>
      <c r="CU37" s="863"/>
      <c r="CV37" s="863"/>
      <c r="CW37" s="863"/>
      <c r="CX37" s="863"/>
      <c r="CY37" s="863"/>
      <c r="CZ37" s="863"/>
      <c r="DA37" s="863"/>
      <c r="DB37" s="863"/>
      <c r="DC37" s="863"/>
      <c r="DD37" s="863"/>
      <c r="DE37" s="863"/>
      <c r="DF37" s="863"/>
      <c r="DG37" s="863"/>
      <c r="DH37" s="863"/>
      <c r="DI37" s="863"/>
      <c r="DJ37" s="863"/>
      <c r="DK37" s="863"/>
      <c r="DL37" s="863"/>
      <c r="DM37" s="863"/>
      <c r="DN37" s="307"/>
      <c r="DO37" s="864"/>
      <c r="DP37" s="864"/>
      <c r="DQ37" s="864"/>
      <c r="DR37" s="864"/>
      <c r="DS37" s="864"/>
      <c r="DT37" s="864"/>
      <c r="DU37" s="864"/>
      <c r="DV37" s="864"/>
      <c r="DW37" s="864"/>
      <c r="DX37" s="864"/>
      <c r="DY37" s="864"/>
      <c r="DZ37" s="864"/>
      <c r="EA37" s="864"/>
      <c r="EB37" s="864"/>
      <c r="EC37" s="864"/>
      <c r="ED37" s="864"/>
      <c r="EE37" s="163"/>
      <c r="AMI37" s="863"/>
      <c r="AMJ37" s="863"/>
    </row>
    <row r="38" s="165" customFormat="true" ht="10.1" hidden="false" customHeight="true" outlineLevel="0" collapsed="false">
      <c r="A38" s="312"/>
      <c r="B38" s="308"/>
      <c r="C38" s="308"/>
      <c r="D38" s="269"/>
      <c r="E38" s="272"/>
      <c r="F38" s="331"/>
      <c r="G38" s="164"/>
      <c r="H38" s="274"/>
      <c r="I38" s="275"/>
      <c r="J38" s="276"/>
      <c r="K38" s="277"/>
      <c r="L38" s="278"/>
      <c r="M38" s="462"/>
      <c r="N38" s="462"/>
      <c r="O38" s="462"/>
      <c r="P38" s="462"/>
      <c r="Q38" s="462"/>
      <c r="R38" s="462"/>
      <c r="S38" s="462"/>
      <c r="T38" s="476"/>
      <c r="U38" s="462"/>
      <c r="V38" s="462"/>
      <c r="W38" s="462"/>
      <c r="X38" s="462"/>
      <c r="Y38" s="462"/>
      <c r="Z38" s="462"/>
      <c r="AA38" s="462"/>
      <c r="AB38" s="471"/>
      <c r="AC38" s="437"/>
      <c r="AD38" s="437"/>
      <c r="AE38" s="437"/>
      <c r="AF38" s="437"/>
      <c r="AG38" s="437"/>
      <c r="AH38" s="437"/>
      <c r="AI38" s="437"/>
      <c r="AJ38" s="437"/>
      <c r="AK38" s="430"/>
      <c r="AL38" s="437"/>
      <c r="AM38" s="430"/>
      <c r="AN38" s="437"/>
      <c r="AO38" s="430"/>
      <c r="AP38" s="430"/>
      <c r="AQ38" s="430"/>
      <c r="AR38" s="430"/>
      <c r="AS38" s="430"/>
      <c r="AT38" s="430"/>
      <c r="AU38" s="865"/>
      <c r="AV38" s="872"/>
      <c r="AW38" s="872"/>
      <c r="AX38" s="872"/>
      <c r="AY38" s="872"/>
      <c r="AZ38" s="872"/>
      <c r="BA38" s="872"/>
      <c r="BB38" s="872"/>
      <c r="BC38" s="872"/>
      <c r="BD38" s="862"/>
      <c r="BE38" s="862"/>
      <c r="BF38" s="862"/>
      <c r="BG38" s="862"/>
      <c r="BH38" s="862"/>
      <c r="BI38" s="465"/>
      <c r="BJ38" s="465"/>
      <c r="BK38" s="465"/>
      <c r="BL38" s="465"/>
      <c r="BM38" s="862"/>
      <c r="BN38" s="307"/>
      <c r="BO38" s="307"/>
      <c r="BP38" s="862"/>
      <c r="BQ38" s="862"/>
      <c r="BR38" s="862"/>
      <c r="BS38" s="862"/>
      <c r="BT38" s="862"/>
      <c r="BU38" s="862"/>
      <c r="BV38" s="862"/>
      <c r="BW38" s="862"/>
      <c r="BX38" s="862"/>
      <c r="BY38" s="862"/>
      <c r="BZ38" s="862"/>
      <c r="CA38" s="862"/>
      <c r="CB38" s="862"/>
      <c r="CC38" s="862"/>
      <c r="CD38" s="862"/>
      <c r="CE38" s="862"/>
      <c r="CF38" s="862"/>
      <c r="CG38" s="862"/>
      <c r="CH38" s="862"/>
      <c r="CI38" s="862"/>
      <c r="CJ38" s="862"/>
      <c r="CK38" s="862"/>
      <c r="CL38" s="862"/>
      <c r="CM38" s="862"/>
      <c r="CN38" s="862"/>
      <c r="CO38" s="862"/>
      <c r="CP38" s="863"/>
      <c r="CQ38" s="863"/>
      <c r="CR38" s="863"/>
      <c r="CS38" s="863"/>
      <c r="CT38" s="863"/>
      <c r="CU38" s="863"/>
      <c r="CV38" s="863"/>
      <c r="CW38" s="863"/>
      <c r="CX38" s="863"/>
      <c r="CY38" s="863"/>
      <c r="CZ38" s="863"/>
      <c r="DA38" s="863"/>
      <c r="DB38" s="863"/>
      <c r="DC38" s="863"/>
      <c r="DD38" s="863"/>
      <c r="DE38" s="863"/>
      <c r="DF38" s="863"/>
      <c r="DG38" s="863"/>
      <c r="DH38" s="863"/>
      <c r="DI38" s="863"/>
      <c r="DJ38" s="863"/>
      <c r="DK38" s="863"/>
      <c r="DL38" s="863"/>
      <c r="DM38" s="863"/>
      <c r="DN38" s="307"/>
      <c r="DO38" s="864"/>
      <c r="DP38" s="864"/>
      <c r="DQ38" s="864"/>
      <c r="DR38" s="864"/>
      <c r="DS38" s="864"/>
      <c r="DT38" s="864"/>
      <c r="DU38" s="864"/>
      <c r="DV38" s="864"/>
      <c r="DW38" s="864"/>
      <c r="DX38" s="864"/>
      <c r="DY38" s="864"/>
      <c r="DZ38" s="864"/>
      <c r="EA38" s="864"/>
      <c r="EB38" s="864"/>
      <c r="EC38" s="864"/>
      <c r="ED38" s="864"/>
      <c r="EE38" s="163"/>
      <c r="AMI38" s="863"/>
      <c r="AMJ38" s="863"/>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313"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2'!M39</f>
        <v>0</v>
      </c>
      <c r="N39" s="464" t="n">
        <f aca="false">'Master Pay Period 2'!N39</f>
        <v>1</v>
      </c>
      <c r="O39" s="464" t="n">
        <f aca="false">'Master Pay Period 2'!O39</f>
        <v>0</v>
      </c>
      <c r="P39" s="464" t="n">
        <f aca="false">'Master Pay Period 2'!P39</f>
        <v>0</v>
      </c>
      <c r="Q39" s="464" t="n">
        <f aca="false">'Master Pay Period 2'!Q39</f>
        <v>0</v>
      </c>
      <c r="R39" s="464" t="n">
        <f aca="false">'Master Pay Period 2'!R39</f>
        <v>1</v>
      </c>
      <c r="S39" s="464" t="n">
        <f aca="false">'Master Pay Period 2'!S39</f>
        <v>1</v>
      </c>
      <c r="T39" s="474"/>
      <c r="U39" s="464" t="n">
        <f aca="false">'Master Pay Period 2'!U39</f>
        <v>1</v>
      </c>
      <c r="V39" s="464" t="n">
        <f aca="false">'Master Pay Period 2'!V39</f>
        <v>0</v>
      </c>
      <c r="W39" s="464" t="n">
        <f aca="false">'Master Pay Period 2'!W39</f>
        <v>0</v>
      </c>
      <c r="X39" s="464" t="n">
        <f aca="false">'Master Pay Period 2'!X39</f>
        <v>0</v>
      </c>
      <c r="Y39" s="464" t="n">
        <f aca="false">'Master Pay Period 2'!Y39</f>
        <v>1</v>
      </c>
      <c r="Z39" s="464" t="n">
        <f aca="false">'Master Pay Period 2'!Z39</f>
        <v>0</v>
      </c>
      <c r="AA39" s="464" t="n">
        <f aca="false">'Master Pay Period 2'!AA39</f>
        <v>0</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72"/>
      <c r="AZ39" s="872"/>
      <c r="BA39" s="872"/>
      <c r="BB39" s="872"/>
      <c r="BC39" s="872"/>
      <c r="BD39" s="862"/>
      <c r="BE39" s="862"/>
      <c r="BF39" s="862"/>
      <c r="BG39" s="862"/>
      <c r="BH39" s="862"/>
      <c r="BI39" s="465"/>
      <c r="BJ39" s="465"/>
      <c r="BK39" s="465"/>
      <c r="BL39" s="465"/>
      <c r="BM39" s="862"/>
      <c r="BN39" s="307"/>
      <c r="BO39" s="307"/>
      <c r="BP39" s="862"/>
      <c r="DN39" s="307"/>
      <c r="EE39" s="163"/>
    </row>
    <row r="40" s="165" customFormat="true" ht="10.1" hidden="false" customHeight="true" outlineLevel="0" collapsed="false">
      <c r="A40" s="312"/>
      <c r="B40" s="308"/>
      <c r="C40" s="308"/>
      <c r="D40" s="269"/>
      <c r="E40" s="272"/>
      <c r="F40" s="331"/>
      <c r="G40" s="172"/>
      <c r="H40" s="274"/>
      <c r="I40" s="275"/>
      <c r="J40" s="276"/>
      <c r="K40" s="277"/>
      <c r="L40" s="278"/>
      <c r="M40" s="462"/>
      <c r="N40" s="462"/>
      <c r="O40" s="462"/>
      <c r="P40" s="462"/>
      <c r="Q40" s="462"/>
      <c r="R40" s="462"/>
      <c r="S40" s="462"/>
      <c r="T40" s="476"/>
      <c r="U40" s="462"/>
      <c r="V40" s="462"/>
      <c r="W40" s="462"/>
      <c r="X40" s="462"/>
      <c r="Y40" s="462"/>
      <c r="Z40" s="462"/>
      <c r="AA40" s="462"/>
      <c r="AB40" s="471"/>
      <c r="AC40" s="437"/>
      <c r="AD40" s="437"/>
      <c r="AE40" s="437"/>
      <c r="AF40" s="437"/>
      <c r="AG40" s="437"/>
      <c r="AH40" s="437"/>
      <c r="AI40" s="437"/>
      <c r="AJ40" s="437"/>
      <c r="AK40" s="430"/>
      <c r="AL40" s="437"/>
      <c r="AM40" s="430"/>
      <c r="AN40" s="437"/>
      <c r="AO40" s="430"/>
      <c r="AP40" s="430"/>
      <c r="AQ40" s="430"/>
      <c r="AR40" s="430"/>
      <c r="AS40" s="430"/>
      <c r="AT40" s="430"/>
      <c r="AU40" s="865"/>
      <c r="AV40" s="872"/>
      <c r="AW40" s="872"/>
      <c r="AX40" s="872"/>
      <c r="AY40" s="872"/>
      <c r="AZ40" s="872"/>
      <c r="BA40" s="872"/>
      <c r="BB40" s="872"/>
      <c r="BC40" s="872"/>
      <c r="BD40" s="862"/>
      <c r="BE40" s="862"/>
      <c r="BF40" s="862"/>
      <c r="BG40" s="862"/>
      <c r="BH40" s="862"/>
      <c r="BI40" s="465"/>
      <c r="BJ40" s="465"/>
      <c r="BK40" s="465"/>
      <c r="BL40" s="465"/>
      <c r="BM40" s="862"/>
      <c r="BN40" s="307"/>
      <c r="BO40" s="307"/>
      <c r="BP40" s="862"/>
      <c r="BQ40" s="862"/>
      <c r="BR40" s="862"/>
      <c r="BS40" s="862"/>
      <c r="BT40" s="862"/>
      <c r="BU40" s="862"/>
      <c r="BV40" s="862"/>
      <c r="BW40" s="862"/>
      <c r="BX40" s="862"/>
      <c r="BY40" s="862"/>
      <c r="BZ40" s="862"/>
      <c r="CA40" s="862"/>
      <c r="CB40" s="862"/>
      <c r="CC40" s="862"/>
      <c r="CD40" s="862"/>
      <c r="CE40" s="862"/>
      <c r="CF40" s="862"/>
      <c r="CG40" s="862"/>
      <c r="CH40" s="862"/>
      <c r="CI40" s="862"/>
      <c r="CJ40" s="862"/>
      <c r="CK40" s="862"/>
      <c r="CL40" s="862"/>
      <c r="CM40" s="862"/>
      <c r="CN40" s="862"/>
      <c r="CO40" s="862"/>
      <c r="CP40" s="863"/>
      <c r="CQ40" s="863"/>
      <c r="CR40" s="863"/>
      <c r="CS40" s="863"/>
      <c r="CT40" s="863"/>
      <c r="CU40" s="863"/>
      <c r="CV40" s="863"/>
      <c r="CW40" s="863"/>
      <c r="CX40" s="863"/>
      <c r="CY40" s="863"/>
      <c r="CZ40" s="863"/>
      <c r="DA40" s="863"/>
      <c r="DB40" s="863"/>
      <c r="DC40" s="863"/>
      <c r="DD40" s="863"/>
      <c r="DE40" s="863"/>
      <c r="DF40" s="863"/>
      <c r="DG40" s="863"/>
      <c r="DH40" s="863"/>
      <c r="DI40" s="863"/>
      <c r="DJ40" s="863"/>
      <c r="DK40" s="863"/>
      <c r="DL40" s="863"/>
      <c r="DM40" s="863"/>
      <c r="DN40" s="307"/>
      <c r="DO40" s="864"/>
      <c r="DP40" s="864"/>
      <c r="DQ40" s="864"/>
      <c r="DR40" s="864"/>
      <c r="DS40" s="864"/>
      <c r="DT40" s="864"/>
      <c r="DU40" s="864"/>
      <c r="DV40" s="864"/>
      <c r="DW40" s="864"/>
      <c r="DX40" s="864"/>
      <c r="DY40" s="864"/>
      <c r="DZ40" s="864"/>
      <c r="EA40" s="864"/>
      <c r="EB40" s="864"/>
      <c r="EC40" s="864"/>
      <c r="ED40" s="864"/>
      <c r="EE40" s="163"/>
      <c r="AMI40" s="863"/>
      <c r="AMJ40" s="863"/>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313"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2'!M41</f>
        <v>0</v>
      </c>
      <c r="N41" s="464" t="n">
        <f aca="false">'Master Pay Period 2'!N41</f>
        <v>1</v>
      </c>
      <c r="O41" s="464" t="n">
        <f aca="false">'Master Pay Period 2'!O41</f>
        <v>0</v>
      </c>
      <c r="P41" s="464" t="n">
        <f aca="false">'Master Pay Period 2'!P41</f>
        <v>1</v>
      </c>
      <c r="Q41" s="464" t="n">
        <f aca="false">'Master Pay Period 2'!Q41</f>
        <v>1</v>
      </c>
      <c r="R41" s="464" t="n">
        <f aca="false">'Master Pay Period 2'!R41</f>
        <v>0</v>
      </c>
      <c r="S41" s="464" t="n">
        <f aca="false">'Master Pay Period 2'!S41</f>
        <v>0</v>
      </c>
      <c r="T41" s="474"/>
      <c r="U41" s="464" t="n">
        <f aca="false">'Master Pay Period 2'!U41</f>
        <v>0</v>
      </c>
      <c r="V41" s="464" t="n">
        <f aca="false">'Master Pay Period 2'!V41</f>
        <v>1</v>
      </c>
      <c r="W41" s="464" t="n">
        <f aca="false">'Master Pay Period 2'!W41</f>
        <v>0</v>
      </c>
      <c r="X41" s="464" t="n">
        <f aca="false">'Master Pay Period 2'!X41</f>
        <v>1</v>
      </c>
      <c r="Y41" s="464" t="n">
        <f aca="false">'Master Pay Period 2'!Y41</f>
        <v>0</v>
      </c>
      <c r="Z41" s="464" t="n">
        <f aca="false">'Master Pay Period 2'!Z41</f>
        <v>0</v>
      </c>
      <c r="AA41" s="464" t="n">
        <f aca="false">'Master Pay Period 2'!AA41</f>
        <v>1</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865"/>
      <c r="AV41" s="872"/>
      <c r="AW41" s="872"/>
      <c r="AX41" s="872"/>
      <c r="AY41" s="872"/>
      <c r="AZ41" s="872"/>
      <c r="BA41" s="872"/>
      <c r="BB41" s="872"/>
      <c r="BC41" s="872"/>
      <c r="BD41" s="862"/>
      <c r="BE41" s="862"/>
      <c r="BF41" s="862"/>
      <c r="BG41" s="862"/>
      <c r="BH41" s="862"/>
      <c r="BI41" s="465"/>
      <c r="BJ41" s="465"/>
      <c r="BK41" s="465"/>
      <c r="BL41" s="465"/>
      <c r="BM41" s="862"/>
      <c r="BN41" s="307"/>
      <c r="BO41" s="307"/>
      <c r="BP41" s="862"/>
      <c r="BQ41" s="862"/>
      <c r="BR41" s="862"/>
      <c r="BS41" s="862"/>
      <c r="BT41" s="862"/>
      <c r="BU41" s="862"/>
      <c r="BV41" s="862"/>
      <c r="BW41" s="862"/>
      <c r="BX41" s="862"/>
      <c r="BY41" s="862"/>
      <c r="BZ41" s="862"/>
      <c r="CA41" s="862"/>
      <c r="CB41" s="862"/>
      <c r="CC41" s="862"/>
      <c r="CD41" s="862"/>
      <c r="CE41" s="862"/>
      <c r="CF41" s="862"/>
      <c r="CG41" s="862"/>
      <c r="CH41" s="862"/>
      <c r="CI41" s="862"/>
      <c r="CJ41" s="862"/>
      <c r="CK41" s="862"/>
      <c r="CL41" s="862"/>
      <c r="CM41" s="862"/>
      <c r="CN41" s="862"/>
      <c r="CO41" s="862"/>
      <c r="CP41" s="863"/>
      <c r="CQ41" s="863"/>
      <c r="CR41" s="863"/>
      <c r="CS41" s="863"/>
      <c r="CT41" s="863"/>
      <c r="CU41" s="863"/>
      <c r="CV41" s="863"/>
      <c r="CW41" s="863"/>
      <c r="CX41" s="863"/>
      <c r="CY41" s="863"/>
      <c r="CZ41" s="863"/>
      <c r="DA41" s="863"/>
      <c r="DB41" s="863"/>
      <c r="DC41" s="863"/>
      <c r="DD41" s="863"/>
      <c r="DE41" s="863"/>
      <c r="DF41" s="863"/>
      <c r="DG41" s="863"/>
      <c r="DH41" s="863"/>
      <c r="DI41" s="863"/>
      <c r="DJ41" s="863"/>
      <c r="DK41" s="863"/>
      <c r="DL41" s="863"/>
      <c r="DM41" s="863"/>
      <c r="DN41" s="307"/>
      <c r="DO41" s="864"/>
      <c r="DP41" s="864"/>
      <c r="DQ41" s="864"/>
      <c r="DR41" s="864"/>
      <c r="DS41" s="864"/>
      <c r="DT41" s="864"/>
      <c r="DU41" s="864"/>
      <c r="DV41" s="864"/>
      <c r="DW41" s="864"/>
      <c r="DX41" s="864"/>
      <c r="DY41" s="864"/>
      <c r="DZ41" s="864"/>
      <c r="EA41" s="864"/>
      <c r="EB41" s="864"/>
      <c r="EC41" s="864"/>
      <c r="ED41" s="864"/>
      <c r="EE41" s="163"/>
      <c r="AMI41" s="863"/>
      <c r="AMJ41" s="863"/>
    </row>
    <row r="42" customFormat="false" ht="10.1" hidden="false" customHeight="true" outlineLevel="0" collapsed="false">
      <c r="A42" s="312"/>
      <c r="B42" s="308"/>
      <c r="C42" s="308"/>
      <c r="D42" s="269"/>
      <c r="E42" s="272"/>
      <c r="F42" s="331"/>
      <c r="H42" s="274"/>
      <c r="I42" s="275"/>
      <c r="J42" s="276"/>
      <c r="K42" s="258"/>
      <c r="L42" s="221"/>
      <c r="M42" s="462"/>
      <c r="N42" s="462"/>
      <c r="O42" s="462"/>
      <c r="P42" s="462"/>
      <c r="Q42" s="462"/>
      <c r="R42" s="462"/>
      <c r="S42" s="462"/>
      <c r="T42" s="501"/>
      <c r="U42" s="462"/>
      <c r="V42" s="462"/>
      <c r="W42" s="462"/>
      <c r="X42" s="462"/>
      <c r="Y42" s="462"/>
      <c r="Z42" s="462"/>
      <c r="AA42" s="462"/>
      <c r="AB42" s="471"/>
      <c r="AC42" s="437"/>
      <c r="AD42" s="437"/>
      <c r="AE42" s="437"/>
      <c r="AF42" s="437"/>
      <c r="AG42" s="437"/>
      <c r="AH42" s="437"/>
      <c r="AI42" s="437"/>
      <c r="AJ42" s="437"/>
      <c r="AK42" s="430"/>
      <c r="AL42" s="437"/>
      <c r="AM42" s="430"/>
      <c r="AN42" s="437"/>
      <c r="AY42" s="872"/>
      <c r="AZ42" s="872"/>
      <c r="BA42" s="872"/>
      <c r="BB42" s="872"/>
      <c r="BC42" s="872"/>
      <c r="BD42" s="862"/>
      <c r="BE42" s="862"/>
      <c r="BF42" s="862"/>
      <c r="BG42" s="862"/>
      <c r="BH42" s="862"/>
      <c r="BI42" s="289"/>
      <c r="BJ42" s="289"/>
      <c r="BK42" s="289"/>
      <c r="BL42" s="289"/>
      <c r="BM42" s="862"/>
      <c r="BN42" s="307"/>
      <c r="BO42" s="307"/>
      <c r="BP42" s="862"/>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313"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2'!M43</f>
        <v>1</v>
      </c>
      <c r="N43" s="464" t="n">
        <f aca="false">'Master Pay Period 2'!N43</f>
        <v>0</v>
      </c>
      <c r="O43" s="464" t="n">
        <f aca="false">'Master Pay Period 2'!O43</f>
        <v>0</v>
      </c>
      <c r="P43" s="464" t="n">
        <f aca="false">'Master Pay Period 2'!P43</f>
        <v>0</v>
      </c>
      <c r="Q43" s="464" t="n">
        <f aca="false">'Master Pay Period 2'!Q43</f>
        <v>0</v>
      </c>
      <c r="R43" s="464" t="n">
        <f aca="false">'Master Pay Period 2'!R43</f>
        <v>1</v>
      </c>
      <c r="S43" s="464" t="n">
        <f aca="false">'Master Pay Period 2'!S43</f>
        <v>0</v>
      </c>
      <c r="T43" s="475"/>
      <c r="U43" s="464" t="n">
        <f aca="false">'Master Pay Period 2'!U43</f>
        <v>0</v>
      </c>
      <c r="V43" s="464" t="n">
        <f aca="false">'Master Pay Period 2'!V43</f>
        <v>1</v>
      </c>
      <c r="W43" s="464" t="n">
        <f aca="false">'Master Pay Period 2'!W43</f>
        <v>1</v>
      </c>
      <c r="X43" s="464" t="n">
        <f aca="false">'Master Pay Period 2'!X43</f>
        <v>0</v>
      </c>
      <c r="Y43" s="464" t="n">
        <f aca="false">'Master Pay Period 2'!Y43</f>
        <v>1</v>
      </c>
      <c r="Z43" s="464" t="n">
        <f aca="false">'Master Pay Period 2'!Z43</f>
        <v>0</v>
      </c>
      <c r="AA43" s="464" t="n">
        <f aca="false">'Master Pay Period 2'!AA43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865"/>
      <c r="AV43" s="872"/>
      <c r="AW43" s="872"/>
      <c r="AX43" s="872"/>
      <c r="AY43" s="872"/>
      <c r="AZ43" s="872"/>
      <c r="BA43" s="872"/>
      <c r="BB43" s="872"/>
      <c r="BC43" s="872"/>
      <c r="BD43" s="862"/>
      <c r="BE43" s="862"/>
      <c r="BF43" s="862"/>
      <c r="BG43" s="862"/>
      <c r="BH43" s="862"/>
      <c r="BI43" s="289"/>
      <c r="BJ43" s="289"/>
      <c r="BK43" s="289"/>
      <c r="BL43" s="289"/>
      <c r="BM43" s="862"/>
      <c r="BN43" s="307"/>
      <c r="BO43" s="307"/>
      <c r="BP43" s="862"/>
      <c r="BQ43" s="862"/>
      <c r="BR43" s="862"/>
      <c r="BS43" s="862"/>
      <c r="BT43" s="862"/>
      <c r="BU43" s="862"/>
      <c r="BV43" s="862"/>
      <c r="BW43" s="862"/>
      <c r="BX43" s="862"/>
      <c r="BY43" s="862"/>
      <c r="BZ43" s="862"/>
      <c r="CA43" s="862"/>
      <c r="CB43" s="862"/>
      <c r="CC43" s="862"/>
      <c r="CD43" s="862"/>
      <c r="CE43" s="862"/>
      <c r="CF43" s="862"/>
      <c r="CG43" s="862"/>
      <c r="CH43" s="862"/>
      <c r="CI43" s="862"/>
      <c r="CJ43" s="862"/>
      <c r="CK43" s="862"/>
      <c r="CL43" s="862"/>
      <c r="CM43" s="862"/>
      <c r="CN43" s="862"/>
      <c r="CO43" s="862"/>
      <c r="CP43" s="863"/>
      <c r="CQ43" s="863"/>
      <c r="CR43" s="863"/>
      <c r="CS43" s="863"/>
      <c r="CT43" s="863"/>
      <c r="CU43" s="863"/>
      <c r="CV43" s="863"/>
      <c r="CW43" s="863"/>
      <c r="CX43" s="863"/>
      <c r="CY43" s="863"/>
      <c r="CZ43" s="863"/>
      <c r="DA43" s="863"/>
      <c r="DB43" s="863"/>
      <c r="DC43" s="863"/>
      <c r="DD43" s="863"/>
      <c r="DE43" s="863"/>
      <c r="DF43" s="863"/>
      <c r="DG43" s="863"/>
      <c r="DH43" s="863"/>
      <c r="DI43" s="863"/>
      <c r="DJ43" s="863"/>
      <c r="DK43" s="863"/>
      <c r="DL43" s="863"/>
      <c r="DM43" s="863"/>
      <c r="DN43" s="307"/>
      <c r="DO43" s="864"/>
      <c r="DP43" s="864"/>
      <c r="DQ43" s="864"/>
      <c r="DR43" s="864"/>
      <c r="DS43" s="864"/>
      <c r="DT43" s="864"/>
      <c r="DU43" s="864"/>
      <c r="DV43" s="864"/>
      <c r="DW43" s="864"/>
      <c r="DX43" s="864"/>
      <c r="DY43" s="864"/>
      <c r="DZ43" s="864"/>
      <c r="EA43" s="864"/>
      <c r="EB43" s="864"/>
      <c r="EC43" s="864"/>
      <c r="ED43" s="864"/>
      <c r="AMI43" s="863"/>
      <c r="AMJ43" s="863"/>
    </row>
    <row r="44" customFormat="false" ht="10.1" hidden="false" customHeight="true" outlineLevel="0" collapsed="false">
      <c r="A44" s="312"/>
      <c r="B44" s="308"/>
      <c r="C44" s="308"/>
      <c r="D44" s="269"/>
      <c r="E44" s="272"/>
      <c r="F44" s="331"/>
      <c r="H44" s="274"/>
      <c r="I44" s="275"/>
      <c r="J44" s="350"/>
      <c r="K44" s="277"/>
      <c r="L44" s="278"/>
      <c r="M44" s="462"/>
      <c r="N44" s="462"/>
      <c r="O44" s="462"/>
      <c r="P44" s="462"/>
      <c r="Q44" s="462"/>
      <c r="R44" s="462"/>
      <c r="S44" s="462"/>
      <c r="T44" s="476"/>
      <c r="U44" s="462"/>
      <c r="V44" s="462"/>
      <c r="W44" s="462"/>
      <c r="X44" s="462"/>
      <c r="Y44" s="462"/>
      <c r="Z44" s="462"/>
      <c r="AA44" s="462"/>
      <c r="AB44" s="471"/>
      <c r="AC44" s="437"/>
      <c r="AD44" s="437"/>
      <c r="AE44" s="437"/>
      <c r="AF44" s="437"/>
      <c r="AG44" s="437"/>
      <c r="AH44" s="437"/>
      <c r="AI44" s="437"/>
      <c r="AJ44" s="437"/>
      <c r="AK44" s="430"/>
      <c r="AL44" s="437"/>
      <c r="AM44" s="430"/>
      <c r="AN44" s="437"/>
      <c r="AY44" s="872"/>
      <c r="AZ44" s="872"/>
      <c r="BA44" s="872"/>
      <c r="BB44" s="872"/>
      <c r="BC44" s="872"/>
      <c r="BD44" s="862"/>
      <c r="BE44" s="862"/>
      <c r="BF44" s="862"/>
      <c r="BG44" s="862"/>
      <c r="BH44" s="862"/>
      <c r="BI44" s="289"/>
      <c r="BJ44" s="289"/>
      <c r="BK44" s="289"/>
      <c r="BL44" s="289"/>
      <c r="BM44" s="862"/>
      <c r="BN44" s="307"/>
      <c r="BO44" s="307"/>
      <c r="BP44" s="862"/>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313"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2'!M45</f>
        <v>0</v>
      </c>
      <c r="N45" s="464" t="n">
        <f aca="false">'Master Pay Period 2'!N45</f>
        <v>0</v>
      </c>
      <c r="O45" s="464" t="n">
        <f aca="false">'Master Pay Period 2'!O45</f>
        <v>1</v>
      </c>
      <c r="P45" s="464" t="n">
        <f aca="false">'Master Pay Period 2'!P45</f>
        <v>1</v>
      </c>
      <c r="Q45" s="464" t="n">
        <f aca="false">'Master Pay Period 2'!Q45</f>
        <v>0</v>
      </c>
      <c r="R45" s="464" t="n">
        <f aca="false">'Master Pay Period 2'!R45</f>
        <v>0</v>
      </c>
      <c r="S45" s="464" t="n">
        <f aca="false">'Master Pay Period 2'!S45</f>
        <v>0</v>
      </c>
      <c r="T45" s="474"/>
      <c r="U45" s="464" t="n">
        <f aca="false">'Master Pay Period 2'!U45</f>
        <v>0</v>
      </c>
      <c r="V45" s="464" t="n">
        <f aca="false">'Master Pay Period 2'!V45</f>
        <v>0</v>
      </c>
      <c r="W45" s="464" t="n">
        <f aca="false">'Master Pay Period 2'!W45</f>
        <v>0</v>
      </c>
      <c r="X45" s="464" t="n">
        <f aca="false">'Master Pay Period 2'!X45</f>
        <v>1</v>
      </c>
      <c r="Y45" s="464" t="n">
        <f aca="false">'Master Pay Period 2'!Y45</f>
        <v>0</v>
      </c>
      <c r="Z45" s="464" t="n">
        <f aca="false">'Master Pay Period 2'!Z45</f>
        <v>1</v>
      </c>
      <c r="AA45" s="464" t="n">
        <f aca="false">'Master Pay Period 2'!AA45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72"/>
      <c r="AZ45" s="872"/>
      <c r="BA45" s="872"/>
      <c r="BB45" s="872"/>
      <c r="BC45" s="872"/>
      <c r="BD45" s="862"/>
      <c r="BE45" s="862"/>
      <c r="BF45" s="862"/>
      <c r="BG45" s="862"/>
      <c r="BH45" s="862"/>
      <c r="BI45" s="289"/>
      <c r="BJ45" s="289"/>
      <c r="BK45" s="289"/>
      <c r="BL45" s="289"/>
      <c r="BM45" s="862"/>
      <c r="BN45" s="307"/>
      <c r="BO45" s="307"/>
      <c r="BP45" s="862"/>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331"/>
      <c r="H46" s="274"/>
      <c r="I46" s="275"/>
      <c r="J46" s="350"/>
      <c r="K46" s="277"/>
      <c r="L46" s="278"/>
      <c r="M46" s="462"/>
      <c r="N46" s="462"/>
      <c r="O46" s="462"/>
      <c r="P46" s="462"/>
      <c r="Q46" s="462"/>
      <c r="R46" s="462"/>
      <c r="S46" s="462"/>
      <c r="T46" s="501"/>
      <c r="U46" s="462"/>
      <c r="V46" s="462"/>
      <c r="W46" s="462"/>
      <c r="X46" s="462"/>
      <c r="Y46" s="462"/>
      <c r="Z46" s="462"/>
      <c r="AA46" s="462"/>
      <c r="AB46" s="471"/>
      <c r="AC46" s="437"/>
      <c r="AD46" s="437"/>
      <c r="AE46" s="437"/>
      <c r="AF46" s="437"/>
      <c r="AG46" s="437"/>
      <c r="AH46" s="437"/>
      <c r="AI46" s="437"/>
      <c r="AJ46" s="437"/>
      <c r="AK46" s="430"/>
      <c r="AL46" s="437"/>
      <c r="AM46" s="430"/>
      <c r="AN46" s="437"/>
      <c r="AY46" s="872"/>
      <c r="AZ46" s="872"/>
      <c r="BA46" s="872"/>
      <c r="BB46" s="872"/>
      <c r="BC46" s="872"/>
      <c r="BD46" s="862"/>
      <c r="BE46" s="862"/>
      <c r="BF46" s="862"/>
      <c r="BG46" s="862"/>
      <c r="BH46" s="862"/>
      <c r="BI46" s="289"/>
      <c r="BJ46" s="289"/>
      <c r="BK46" s="289"/>
      <c r="BL46" s="289"/>
      <c r="BM46" s="862"/>
      <c r="BN46" s="293"/>
      <c r="BO46" s="293"/>
      <c r="BP46" s="862"/>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313"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2'!M47</f>
        <v>0</v>
      </c>
      <c r="N47" s="464" t="n">
        <f aca="false">'Master Pay Period 2'!N47</f>
        <v>0</v>
      </c>
      <c r="O47" s="464" t="n">
        <f aca="false">'Master Pay Period 2'!O47</f>
        <v>0</v>
      </c>
      <c r="P47" s="464" t="n">
        <f aca="false">'Master Pay Period 2'!P47</f>
        <v>0</v>
      </c>
      <c r="Q47" s="464" t="n">
        <f aca="false">'Master Pay Period 2'!Q47</f>
        <v>0</v>
      </c>
      <c r="R47" s="464" t="n">
        <f aca="false">'Master Pay Period 2'!R47</f>
        <v>0</v>
      </c>
      <c r="S47" s="464" t="n">
        <f aca="false">'Master Pay Period 2'!S47</f>
        <v>0</v>
      </c>
      <c r="T47" s="475"/>
      <c r="U47" s="464" t="n">
        <f aca="false">'Master Pay Period 2'!U47</f>
        <v>0</v>
      </c>
      <c r="V47" s="464" t="n">
        <f aca="false">'Master Pay Period 2'!V47</f>
        <v>0</v>
      </c>
      <c r="W47" s="464" t="n">
        <f aca="false">'Master Pay Period 2'!W47</f>
        <v>0</v>
      </c>
      <c r="X47" s="464" t="n">
        <f aca="false">'Master Pay Period 2'!X47</f>
        <v>0</v>
      </c>
      <c r="Y47" s="464" t="n">
        <f aca="false">'Master Pay Period 2'!Y47</f>
        <v>0</v>
      </c>
      <c r="Z47" s="464" t="n">
        <f aca="false">'Master Pay Period 2'!Z47</f>
        <v>0</v>
      </c>
      <c r="AA47" s="464" t="n">
        <f aca="false">'Master Pay Period 2'!AA47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72"/>
      <c r="AZ47" s="872"/>
      <c r="BA47" s="872"/>
      <c r="BB47" s="872"/>
      <c r="BC47" s="872"/>
      <c r="BD47" s="862"/>
      <c r="BE47" s="862"/>
      <c r="BF47" s="862"/>
      <c r="BG47" s="862"/>
      <c r="BH47" s="862"/>
      <c r="BI47" s="289"/>
      <c r="BJ47" s="289"/>
      <c r="BK47" s="289"/>
      <c r="BL47" s="289"/>
      <c r="BM47" s="862"/>
      <c r="BN47" s="293"/>
      <c r="BO47" s="293"/>
      <c r="BP47" s="862"/>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310"/>
      <c r="G48" s="310"/>
      <c r="H48" s="303"/>
      <c r="I48" s="304"/>
      <c r="J48" s="276"/>
      <c r="K48" s="277"/>
      <c r="L48" s="278"/>
      <c r="M48" s="462"/>
      <c r="N48" s="462"/>
      <c r="O48" s="462"/>
      <c r="P48" s="462"/>
      <c r="Q48" s="462"/>
      <c r="R48" s="462"/>
      <c r="S48" s="462"/>
      <c r="T48" s="501"/>
      <c r="U48" s="462"/>
      <c r="V48" s="462"/>
      <c r="W48" s="462"/>
      <c r="X48" s="462"/>
      <c r="Y48" s="462"/>
      <c r="Z48" s="462"/>
      <c r="AA48" s="462"/>
      <c r="AB48" s="471"/>
      <c r="AC48" s="437"/>
      <c r="AD48" s="437"/>
      <c r="AE48" s="437"/>
      <c r="AF48" s="437"/>
      <c r="AG48" s="437"/>
      <c r="AH48" s="437"/>
      <c r="AI48" s="437"/>
      <c r="AJ48" s="437"/>
      <c r="AK48" s="430"/>
      <c r="AL48" s="437"/>
      <c r="AM48" s="430"/>
      <c r="AN48" s="437"/>
      <c r="AY48" s="872"/>
      <c r="AZ48" s="872"/>
      <c r="BA48" s="872"/>
      <c r="BB48" s="872"/>
      <c r="BC48" s="872"/>
      <c r="BD48" s="862"/>
      <c r="BE48" s="862"/>
      <c r="BF48" s="862"/>
      <c r="BG48" s="862"/>
      <c r="BH48" s="862"/>
      <c r="BI48" s="289"/>
      <c r="BJ48" s="289"/>
      <c r="BK48" s="289"/>
      <c r="BL48" s="289"/>
      <c r="BM48" s="862"/>
      <c r="BN48" s="293"/>
      <c r="BO48" s="293"/>
      <c r="BP48" s="862"/>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313"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2'!M49</f>
        <v>0</v>
      </c>
      <c r="N49" s="464" t="n">
        <f aca="false">'Master Pay Period 2'!N49</f>
        <v>0</v>
      </c>
      <c r="O49" s="464" t="n">
        <f aca="false">'Master Pay Period 2'!O49</f>
        <v>0</v>
      </c>
      <c r="P49" s="464" t="n">
        <f aca="false">'Master Pay Period 2'!P49</f>
        <v>0</v>
      </c>
      <c r="Q49" s="464" t="n">
        <f aca="false">'Master Pay Period 2'!Q49</f>
        <v>0</v>
      </c>
      <c r="R49" s="464" t="n">
        <f aca="false">'Master Pay Period 2'!R49</f>
        <v>0</v>
      </c>
      <c r="S49" s="464" t="n">
        <f aca="false">'Master Pay Period 2'!S49</f>
        <v>0</v>
      </c>
      <c r="T49" s="475"/>
      <c r="U49" s="464" t="n">
        <f aca="false">'Master Pay Period 2'!U49</f>
        <v>0</v>
      </c>
      <c r="V49" s="464" t="n">
        <f aca="false">'Master Pay Period 2'!V49</f>
        <v>0</v>
      </c>
      <c r="W49" s="464" t="n">
        <f aca="false">'Master Pay Period 2'!W49</f>
        <v>0</v>
      </c>
      <c r="X49" s="464" t="n">
        <f aca="false">'Master Pay Period 2'!X49</f>
        <v>0</v>
      </c>
      <c r="Y49" s="464" t="n">
        <f aca="false">'Master Pay Period 2'!Y49</f>
        <v>0</v>
      </c>
      <c r="Z49" s="464" t="n">
        <f aca="false">'Master Pay Period 2'!Z49</f>
        <v>0</v>
      </c>
      <c r="AA49" s="464" t="n">
        <f aca="false">'Master Pay Period 2'!AA49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72"/>
      <c r="AZ49" s="872"/>
      <c r="BA49" s="872"/>
      <c r="BB49" s="872"/>
      <c r="BC49" s="872"/>
      <c r="BD49" s="862"/>
      <c r="BE49" s="862"/>
      <c r="BF49" s="862"/>
      <c r="BG49" s="862"/>
      <c r="BH49" s="862"/>
      <c r="BI49" s="289"/>
      <c r="BJ49" s="289"/>
      <c r="BK49" s="289"/>
      <c r="BL49" s="289"/>
      <c r="BM49" s="862"/>
      <c r="BN49" s="293"/>
      <c r="BO49" s="293"/>
      <c r="BP49" s="862"/>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310"/>
      <c r="G50" s="289"/>
      <c r="H50" s="303"/>
      <c r="I50" s="304"/>
      <c r="J50" s="350"/>
      <c r="K50" s="277"/>
      <c r="L50" s="278"/>
      <c r="M50" s="462"/>
      <c r="N50" s="462"/>
      <c r="O50" s="462"/>
      <c r="P50" s="462"/>
      <c r="Q50" s="462"/>
      <c r="R50" s="462"/>
      <c r="S50" s="462"/>
      <c r="T50" s="476"/>
      <c r="U50" s="462"/>
      <c r="V50" s="462"/>
      <c r="W50" s="462"/>
      <c r="X50" s="462"/>
      <c r="Y50" s="462"/>
      <c r="Z50" s="462"/>
      <c r="AA50" s="462"/>
      <c r="AB50" s="471"/>
      <c r="AC50" s="437"/>
      <c r="AD50" s="437"/>
      <c r="AE50" s="437"/>
      <c r="AF50" s="437"/>
      <c r="AG50" s="437"/>
      <c r="AH50" s="437"/>
      <c r="AI50" s="437"/>
      <c r="AJ50" s="437"/>
      <c r="AK50" s="430"/>
      <c r="AL50" s="437"/>
      <c r="AM50" s="430"/>
      <c r="AN50" s="437"/>
      <c r="AY50" s="872"/>
      <c r="AZ50" s="872"/>
      <c r="BA50" s="872"/>
      <c r="BB50" s="872"/>
      <c r="BC50" s="872"/>
      <c r="BD50" s="862"/>
      <c r="BE50" s="862"/>
      <c r="BF50" s="862"/>
      <c r="BG50" s="862"/>
      <c r="BH50" s="862"/>
      <c r="BI50" s="289"/>
      <c r="BJ50" s="289"/>
      <c r="BK50" s="289"/>
      <c r="BL50" s="289"/>
      <c r="BM50" s="862"/>
      <c r="BN50" s="293"/>
      <c r="BO50" s="293"/>
      <c r="BP50" s="862"/>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313"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2'!M51</f>
        <v>0</v>
      </c>
      <c r="N51" s="464" t="n">
        <f aca="false">'Master Pay Period 2'!N51</f>
        <v>0</v>
      </c>
      <c r="O51" s="464" t="n">
        <f aca="false">'Master Pay Period 2'!O51</f>
        <v>0</v>
      </c>
      <c r="P51" s="464" t="n">
        <f aca="false">'Master Pay Period 2'!P51</f>
        <v>0</v>
      </c>
      <c r="Q51" s="464" t="n">
        <f aca="false">'Master Pay Period 2'!Q51</f>
        <v>0</v>
      </c>
      <c r="R51" s="464" t="n">
        <f aca="false">'Master Pay Period 2'!R51</f>
        <v>0</v>
      </c>
      <c r="S51" s="464" t="n">
        <f aca="false">'Master Pay Period 2'!S51</f>
        <v>0</v>
      </c>
      <c r="T51" s="474"/>
      <c r="U51" s="464" t="n">
        <f aca="false">'Master Pay Period 2'!U51</f>
        <v>0</v>
      </c>
      <c r="V51" s="464" t="n">
        <f aca="false">'Master Pay Period 2'!V51</f>
        <v>0</v>
      </c>
      <c r="W51" s="464" t="n">
        <f aca="false">'Master Pay Period 2'!W51</f>
        <v>0</v>
      </c>
      <c r="X51" s="464" t="n">
        <f aca="false">'Master Pay Period 2'!X51</f>
        <v>0</v>
      </c>
      <c r="Y51" s="464" t="n">
        <f aca="false">'Master Pay Period 2'!Y51</f>
        <v>0</v>
      </c>
      <c r="Z51" s="464" t="n">
        <f aca="false">'Master Pay Period 2'!Z51</f>
        <v>0</v>
      </c>
      <c r="AA51" s="464" t="n">
        <f aca="false">'Master Pay Period 2'!AA51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72"/>
      <c r="AZ51" s="872"/>
      <c r="BA51" s="872"/>
      <c r="BB51" s="872"/>
      <c r="BC51" s="872"/>
      <c r="BD51" s="862"/>
      <c r="BE51" s="862"/>
      <c r="BF51" s="862"/>
      <c r="BG51" s="862"/>
      <c r="BH51" s="862"/>
      <c r="BI51" s="289"/>
      <c r="BJ51" s="289"/>
      <c r="BK51" s="289"/>
      <c r="BL51" s="289"/>
      <c r="BM51" s="862"/>
      <c r="BN51" s="293"/>
      <c r="BO51" s="293"/>
      <c r="BP51" s="862"/>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289"/>
      <c r="G52" s="310"/>
      <c r="H52" s="274"/>
      <c r="I52" s="304"/>
      <c r="J52" s="350"/>
      <c r="K52" s="277"/>
      <c r="L52" s="278"/>
      <c r="M52" s="462"/>
      <c r="N52" s="462"/>
      <c r="O52" s="462"/>
      <c r="P52" s="462"/>
      <c r="Q52" s="462"/>
      <c r="R52" s="462"/>
      <c r="S52" s="462"/>
      <c r="T52" s="476"/>
      <c r="U52" s="462"/>
      <c r="V52" s="462"/>
      <c r="W52" s="462"/>
      <c r="X52" s="462"/>
      <c r="Y52" s="462"/>
      <c r="Z52" s="462"/>
      <c r="AA52" s="462"/>
      <c r="AB52" s="471"/>
      <c r="AC52" s="437"/>
      <c r="AD52" s="437"/>
      <c r="AE52" s="437"/>
      <c r="AF52" s="437"/>
      <c r="AG52" s="437"/>
      <c r="AH52" s="437"/>
      <c r="AI52" s="437"/>
      <c r="AJ52" s="437"/>
      <c r="AK52" s="430"/>
      <c r="AL52" s="437"/>
      <c r="AM52" s="430"/>
      <c r="AN52" s="437"/>
      <c r="AY52" s="872"/>
      <c r="AZ52" s="872"/>
      <c r="BA52" s="872"/>
      <c r="BB52" s="872"/>
      <c r="BC52" s="872"/>
      <c r="BD52" s="862"/>
      <c r="BE52" s="862"/>
      <c r="BF52" s="862"/>
      <c r="BG52" s="862"/>
      <c r="BH52" s="862"/>
      <c r="BI52" s="289"/>
      <c r="BJ52" s="289"/>
      <c r="BK52" s="289"/>
      <c r="BL52" s="289"/>
      <c r="BM52" s="862"/>
      <c r="BN52" s="293"/>
      <c r="BO52" s="293"/>
      <c r="BP52" s="862"/>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313"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2'!M53</f>
        <v>0</v>
      </c>
      <c r="N53" s="464" t="n">
        <f aca="false">'Master Pay Period 2'!N53</f>
        <v>0</v>
      </c>
      <c r="O53" s="464" t="n">
        <f aca="false">'Master Pay Period 2'!O53</f>
        <v>0</v>
      </c>
      <c r="P53" s="464" t="n">
        <f aca="false">'Master Pay Period 2'!P53</f>
        <v>0</v>
      </c>
      <c r="Q53" s="464" t="n">
        <f aca="false">'Master Pay Period 2'!Q53</f>
        <v>0</v>
      </c>
      <c r="R53" s="464" t="n">
        <f aca="false">'Master Pay Period 2'!R53</f>
        <v>0</v>
      </c>
      <c r="S53" s="464" t="n">
        <f aca="false">'Master Pay Period 2'!S53</f>
        <v>0</v>
      </c>
      <c r="T53" s="474"/>
      <c r="U53" s="464" t="n">
        <f aca="false">'Master Pay Period 2'!U53</f>
        <v>0</v>
      </c>
      <c r="V53" s="464" t="n">
        <f aca="false">'Master Pay Period 2'!V53</f>
        <v>0</v>
      </c>
      <c r="W53" s="464" t="n">
        <f aca="false">'Master Pay Period 2'!W53</f>
        <v>0</v>
      </c>
      <c r="X53" s="464" t="n">
        <f aca="false">'Master Pay Period 2'!X53</f>
        <v>0</v>
      </c>
      <c r="Y53" s="464" t="n">
        <f aca="false">'Master Pay Period 2'!Y53</f>
        <v>0</v>
      </c>
      <c r="Z53" s="464" t="n">
        <f aca="false">'Master Pay Period 2'!Z53</f>
        <v>0</v>
      </c>
      <c r="AA53" s="464" t="n">
        <f aca="false">'Master Pay Period 2'!AA53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72"/>
      <c r="AZ53" s="872"/>
      <c r="BA53" s="872"/>
      <c r="BB53" s="872"/>
      <c r="BC53" s="872"/>
      <c r="BD53" s="862"/>
      <c r="BE53" s="862"/>
      <c r="BF53" s="862"/>
      <c r="BG53" s="862"/>
      <c r="BH53" s="862"/>
      <c r="BI53" s="289"/>
      <c r="BJ53" s="289"/>
      <c r="BK53" s="289"/>
      <c r="BL53" s="289"/>
      <c r="BM53" s="862"/>
      <c r="BN53" s="293"/>
      <c r="BO53" s="293"/>
      <c r="BP53" s="862"/>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289"/>
      <c r="G54" s="289"/>
      <c r="H54" s="274"/>
      <c r="I54" s="304"/>
      <c r="J54" s="350"/>
      <c r="K54" s="277"/>
      <c r="L54" s="278"/>
      <c r="M54" s="462"/>
      <c r="N54" s="462"/>
      <c r="O54" s="462"/>
      <c r="P54" s="462"/>
      <c r="Q54" s="462"/>
      <c r="R54" s="462"/>
      <c r="S54" s="462"/>
      <c r="T54" s="501"/>
      <c r="U54" s="462"/>
      <c r="V54" s="462"/>
      <c r="W54" s="462"/>
      <c r="X54" s="462"/>
      <c r="Y54" s="462"/>
      <c r="Z54" s="462"/>
      <c r="AA54" s="462"/>
      <c r="AB54" s="471"/>
      <c r="AC54" s="437"/>
      <c r="AD54" s="437"/>
      <c r="AE54" s="437"/>
      <c r="AF54" s="437"/>
      <c r="AG54" s="437"/>
      <c r="AH54" s="437"/>
      <c r="AI54" s="437"/>
      <c r="AJ54" s="437"/>
      <c r="AK54" s="430"/>
      <c r="AL54" s="437"/>
      <c r="AM54" s="430"/>
      <c r="AN54" s="437"/>
      <c r="AY54" s="872"/>
      <c r="AZ54" s="872"/>
      <c r="BA54" s="872"/>
      <c r="BB54" s="872"/>
      <c r="BC54" s="872"/>
      <c r="BD54" s="862"/>
      <c r="BE54" s="862"/>
      <c r="BF54" s="862"/>
      <c r="BG54" s="862"/>
      <c r="BH54" s="862"/>
      <c r="BI54" s="289"/>
      <c r="BJ54" s="289"/>
      <c r="BK54" s="289"/>
      <c r="BL54" s="289"/>
      <c r="BM54" s="862"/>
      <c r="BN54" s="293"/>
      <c r="BO54" s="293"/>
      <c r="BP54" s="862"/>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313"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2'!M55</f>
        <v>0</v>
      </c>
      <c r="N55" s="464" t="n">
        <f aca="false">'Master Pay Period 2'!N55</f>
        <v>0</v>
      </c>
      <c r="O55" s="464" t="n">
        <f aca="false">'Master Pay Period 2'!O55</f>
        <v>0</v>
      </c>
      <c r="P55" s="464" t="n">
        <f aca="false">'Master Pay Period 2'!P55</f>
        <v>0</v>
      </c>
      <c r="Q55" s="464" t="n">
        <f aca="false">'Master Pay Period 2'!Q55</f>
        <v>0</v>
      </c>
      <c r="R55" s="464" t="n">
        <f aca="false">'Master Pay Period 2'!R55</f>
        <v>0</v>
      </c>
      <c r="S55" s="464" t="n">
        <f aca="false">'Master Pay Period 2'!S55</f>
        <v>0</v>
      </c>
      <c r="T55" s="475"/>
      <c r="U55" s="464" t="n">
        <f aca="false">'Master Pay Period 2'!U55</f>
        <v>0</v>
      </c>
      <c r="V55" s="464" t="n">
        <f aca="false">'Master Pay Period 2'!V55</f>
        <v>0</v>
      </c>
      <c r="W55" s="464" t="n">
        <f aca="false">'Master Pay Period 2'!W55</f>
        <v>0</v>
      </c>
      <c r="X55" s="464" t="n">
        <f aca="false">'Master Pay Period 2'!X55</f>
        <v>0</v>
      </c>
      <c r="Y55" s="464" t="n">
        <f aca="false">'Master Pay Period 2'!Y55</f>
        <v>0</v>
      </c>
      <c r="Z55" s="464" t="n">
        <f aca="false">'Master Pay Period 2'!Z55</f>
        <v>0</v>
      </c>
      <c r="AA55" s="464" t="n">
        <f aca="false">'Master Pay Period 2'!AA55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72"/>
      <c r="AZ55" s="872"/>
      <c r="BA55" s="872"/>
      <c r="BB55" s="872"/>
      <c r="BC55" s="872"/>
      <c r="BD55" s="862"/>
      <c r="BE55" s="862"/>
      <c r="BF55" s="862"/>
      <c r="BG55" s="862"/>
      <c r="BH55" s="862"/>
      <c r="BI55" s="289"/>
      <c r="BJ55" s="289"/>
      <c r="BK55" s="289"/>
      <c r="BL55" s="289"/>
      <c r="BM55" s="862"/>
      <c r="BN55" s="293"/>
      <c r="BO55" s="293"/>
      <c r="BP55" s="862"/>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303"/>
      <c r="G56" s="289"/>
      <c r="H56" s="274"/>
      <c r="I56" s="304"/>
      <c r="J56" s="350"/>
      <c r="K56" s="277"/>
      <c r="L56" s="278"/>
      <c r="M56" s="462"/>
      <c r="N56" s="462"/>
      <c r="O56" s="462"/>
      <c r="P56" s="462"/>
      <c r="Q56" s="462"/>
      <c r="R56" s="462"/>
      <c r="S56" s="462"/>
      <c r="T56" s="476"/>
      <c r="U56" s="462"/>
      <c r="V56" s="462"/>
      <c r="W56" s="462"/>
      <c r="X56" s="462"/>
      <c r="Y56" s="462"/>
      <c r="Z56" s="462"/>
      <c r="AA56" s="462"/>
      <c r="AB56" s="471"/>
      <c r="AC56" s="437"/>
      <c r="AD56" s="437"/>
      <c r="AE56" s="437"/>
      <c r="AF56" s="437"/>
      <c r="AG56" s="437"/>
      <c r="AH56" s="437"/>
      <c r="AI56" s="437"/>
      <c r="AJ56" s="437"/>
      <c r="AK56" s="430"/>
      <c r="AL56" s="437"/>
      <c r="AM56" s="430"/>
      <c r="AN56" s="437"/>
      <c r="AY56" s="872"/>
      <c r="AZ56" s="872"/>
      <c r="BA56" s="872"/>
      <c r="BB56" s="872"/>
      <c r="BC56" s="872"/>
      <c r="BD56" s="862"/>
      <c r="BE56" s="862"/>
      <c r="BF56" s="862"/>
      <c r="BG56" s="862"/>
      <c r="BH56" s="862"/>
      <c r="BI56" s="289"/>
      <c r="BJ56" s="289"/>
      <c r="BK56" s="289"/>
      <c r="BL56" s="289"/>
      <c r="BM56" s="862"/>
      <c r="BN56" s="293"/>
      <c r="BO56" s="293"/>
      <c r="BP56" s="862"/>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313"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2'!M57</f>
        <v>0</v>
      </c>
      <c r="N57" s="464" t="n">
        <f aca="false">'Master Pay Period 2'!N57</f>
        <v>0</v>
      </c>
      <c r="O57" s="464" t="n">
        <f aca="false">'Master Pay Period 2'!O57</f>
        <v>0</v>
      </c>
      <c r="P57" s="464" t="n">
        <f aca="false">'Master Pay Period 2'!P57</f>
        <v>0</v>
      </c>
      <c r="Q57" s="464" t="n">
        <f aca="false">'Master Pay Period 2'!Q57</f>
        <v>0</v>
      </c>
      <c r="R57" s="464" t="n">
        <f aca="false">'Master Pay Period 2'!R57</f>
        <v>0</v>
      </c>
      <c r="S57" s="464" t="n">
        <f aca="false">'Master Pay Period 2'!S57</f>
        <v>0</v>
      </c>
      <c r="T57" s="474"/>
      <c r="U57" s="464" t="n">
        <f aca="false">'Master Pay Period 2'!U57</f>
        <v>0</v>
      </c>
      <c r="V57" s="464" t="n">
        <f aca="false">'Master Pay Period 2'!V57</f>
        <v>0</v>
      </c>
      <c r="W57" s="464" t="n">
        <f aca="false">'Master Pay Period 2'!W57</f>
        <v>0</v>
      </c>
      <c r="X57" s="464" t="n">
        <f aca="false">'Master Pay Period 2'!X57</f>
        <v>0</v>
      </c>
      <c r="Y57" s="464" t="n">
        <f aca="false">'Master Pay Period 2'!Y57</f>
        <v>0</v>
      </c>
      <c r="Z57" s="464" t="n">
        <f aca="false">'Master Pay Period 2'!Z57</f>
        <v>0</v>
      </c>
      <c r="AA57" s="464" t="n">
        <f aca="false">'Master Pay Period 2'!AA57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72"/>
      <c r="AZ57" s="872"/>
      <c r="BA57" s="872"/>
      <c r="BB57" s="872"/>
      <c r="BC57" s="872"/>
      <c r="BD57" s="862"/>
      <c r="BE57" s="862"/>
      <c r="BF57" s="862"/>
      <c r="BG57" s="862"/>
      <c r="BH57" s="862"/>
      <c r="BI57" s="289"/>
      <c r="BJ57" s="289"/>
      <c r="BK57" s="289"/>
      <c r="BL57" s="289"/>
      <c r="BM57" s="862"/>
      <c r="BN57" s="293"/>
      <c r="BO57" s="293"/>
      <c r="BP57" s="862"/>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303"/>
      <c r="G58" s="289"/>
      <c r="H58" s="303"/>
      <c r="I58" s="304"/>
      <c r="J58" s="276"/>
      <c r="K58" s="277"/>
      <c r="L58" s="278"/>
      <c r="M58" s="462"/>
      <c r="N58" s="462"/>
      <c r="O58" s="462"/>
      <c r="P58" s="462"/>
      <c r="Q58" s="462"/>
      <c r="R58" s="462"/>
      <c r="S58" s="462"/>
      <c r="T58" s="501"/>
      <c r="U58" s="462"/>
      <c r="V58" s="462"/>
      <c r="W58" s="462"/>
      <c r="X58" s="462"/>
      <c r="Y58" s="462"/>
      <c r="Z58" s="462"/>
      <c r="AA58" s="462"/>
      <c r="AB58" s="471"/>
      <c r="AC58" s="437"/>
      <c r="AD58" s="437"/>
      <c r="AE58" s="437"/>
      <c r="AF58" s="437"/>
      <c r="AG58" s="437"/>
      <c r="AH58" s="437"/>
      <c r="AI58" s="437"/>
      <c r="AJ58" s="437"/>
      <c r="AK58" s="430"/>
      <c r="AL58" s="437"/>
      <c r="AM58" s="430"/>
      <c r="AN58" s="437"/>
      <c r="AY58" s="872"/>
      <c r="AZ58" s="872"/>
      <c r="BA58" s="872"/>
      <c r="BB58" s="872"/>
      <c r="BC58" s="872"/>
      <c r="BD58" s="862"/>
      <c r="BE58" s="862"/>
      <c r="BF58" s="862"/>
      <c r="BG58" s="862"/>
      <c r="BH58" s="862"/>
      <c r="BI58" s="289"/>
      <c r="BJ58" s="289"/>
      <c r="BK58" s="289"/>
      <c r="BL58" s="289"/>
      <c r="BM58" s="862"/>
      <c r="BN58" s="293"/>
      <c r="BO58" s="293"/>
      <c r="BP58" s="862"/>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313"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2'!M59</f>
        <v>0</v>
      </c>
      <c r="N59" s="464" t="n">
        <f aca="false">'Master Pay Period 2'!N59</f>
        <v>0</v>
      </c>
      <c r="O59" s="464" t="n">
        <f aca="false">'Master Pay Period 2'!O59</f>
        <v>0</v>
      </c>
      <c r="P59" s="464" t="n">
        <f aca="false">'Master Pay Period 2'!P59</f>
        <v>0</v>
      </c>
      <c r="Q59" s="464" t="n">
        <f aca="false">'Master Pay Period 2'!Q59</f>
        <v>0</v>
      </c>
      <c r="R59" s="464" t="n">
        <f aca="false">'Master Pay Period 2'!R59</f>
        <v>0</v>
      </c>
      <c r="S59" s="464" t="n">
        <f aca="false">'Master Pay Period 2'!S59</f>
        <v>0</v>
      </c>
      <c r="T59" s="475"/>
      <c r="U59" s="464" t="n">
        <f aca="false">'Master Pay Period 2'!U59</f>
        <v>0</v>
      </c>
      <c r="V59" s="464" t="n">
        <f aca="false">'Master Pay Period 2'!V59</f>
        <v>0</v>
      </c>
      <c r="W59" s="464" t="n">
        <f aca="false">'Master Pay Period 2'!W59</f>
        <v>0</v>
      </c>
      <c r="X59" s="464" t="n">
        <f aca="false">'Master Pay Period 2'!X59</f>
        <v>0</v>
      </c>
      <c r="Y59" s="464" t="n">
        <f aca="false">'Master Pay Period 2'!Y59</f>
        <v>0</v>
      </c>
      <c r="Z59" s="464" t="n">
        <f aca="false">'Master Pay Period 2'!Z59</f>
        <v>0</v>
      </c>
      <c r="AA59" s="464" t="n">
        <f aca="false">'Master Pay Period 2'!AA59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72"/>
      <c r="AZ59" s="872"/>
      <c r="BA59" s="872"/>
      <c r="BB59" s="872"/>
      <c r="BC59" s="872"/>
      <c r="BD59" s="862"/>
      <c r="BE59" s="862"/>
      <c r="BF59" s="862"/>
      <c r="BG59" s="862"/>
      <c r="BH59" s="862"/>
      <c r="BI59" s="289"/>
      <c r="BJ59" s="289"/>
      <c r="BK59" s="289"/>
      <c r="BL59" s="289"/>
      <c r="BM59" s="862"/>
      <c r="BN59" s="293"/>
      <c r="BO59" s="293"/>
      <c r="BP59" s="862"/>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331"/>
      <c r="H60" s="274"/>
      <c r="I60" s="275"/>
      <c r="J60" s="276"/>
      <c r="K60" s="277"/>
      <c r="L60" s="278"/>
      <c r="M60" s="462"/>
      <c r="N60" s="462"/>
      <c r="O60" s="462"/>
      <c r="P60" s="462"/>
      <c r="Q60" s="462"/>
      <c r="R60" s="462"/>
      <c r="S60" s="462"/>
      <c r="T60" s="501"/>
      <c r="U60" s="462"/>
      <c r="V60" s="462"/>
      <c r="W60" s="462"/>
      <c r="X60" s="462"/>
      <c r="Y60" s="462"/>
      <c r="Z60" s="462"/>
      <c r="AA60" s="462"/>
      <c r="AB60" s="471"/>
      <c r="AC60" s="437"/>
      <c r="AD60" s="437"/>
      <c r="AE60" s="437"/>
      <c r="AF60" s="437"/>
      <c r="AG60" s="437"/>
      <c r="AH60" s="437"/>
      <c r="AI60" s="437"/>
      <c r="AJ60" s="437"/>
      <c r="AK60" s="430"/>
      <c r="AL60" s="437"/>
      <c r="AM60" s="430"/>
      <c r="AN60" s="437"/>
      <c r="AY60" s="872"/>
      <c r="AZ60" s="872"/>
      <c r="BA60" s="872"/>
      <c r="BB60" s="872"/>
      <c r="BC60" s="872"/>
      <c r="BD60" s="862"/>
      <c r="BE60" s="862"/>
      <c r="BF60" s="862"/>
      <c r="BG60" s="862"/>
      <c r="BH60" s="862"/>
      <c r="BI60" s="289"/>
      <c r="BJ60" s="289"/>
      <c r="BK60" s="289"/>
      <c r="BL60" s="289"/>
      <c r="BM60" s="862"/>
      <c r="BN60" s="293"/>
      <c r="BO60" s="293"/>
      <c r="BP60" s="862"/>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313"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2'!M61</f>
        <v>0</v>
      </c>
      <c r="N61" s="464" t="n">
        <f aca="false">'Master Pay Period 2'!N61</f>
        <v>0</v>
      </c>
      <c r="O61" s="464" t="n">
        <f aca="false">'Master Pay Period 2'!O61</f>
        <v>0</v>
      </c>
      <c r="P61" s="464" t="n">
        <f aca="false">'Master Pay Period 2'!P61</f>
        <v>0</v>
      </c>
      <c r="Q61" s="464" t="n">
        <f aca="false">'Master Pay Period 2'!Q61</f>
        <v>0</v>
      </c>
      <c r="R61" s="464" t="n">
        <f aca="false">'Master Pay Period 2'!R61</f>
        <v>0</v>
      </c>
      <c r="S61" s="464" t="n">
        <f aca="false">'Master Pay Period 2'!S61</f>
        <v>0</v>
      </c>
      <c r="T61" s="475"/>
      <c r="U61" s="464" t="n">
        <f aca="false">'Master Pay Period 2'!U61</f>
        <v>0</v>
      </c>
      <c r="V61" s="464" t="n">
        <f aca="false">'Master Pay Period 2'!V61</f>
        <v>0</v>
      </c>
      <c r="W61" s="464" t="n">
        <f aca="false">'Master Pay Period 2'!W61</f>
        <v>0</v>
      </c>
      <c r="X61" s="464" t="n">
        <f aca="false">'Master Pay Period 2'!X61</f>
        <v>0</v>
      </c>
      <c r="Y61" s="464" t="n">
        <f aca="false">'Master Pay Period 2'!Y61</f>
        <v>0</v>
      </c>
      <c r="Z61" s="464" t="n">
        <f aca="false">'Master Pay Period 2'!Z61</f>
        <v>0</v>
      </c>
      <c r="AA61" s="464" t="n">
        <f aca="false">'Master Pay Period 2'!AA61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72"/>
      <c r="AZ61" s="872"/>
      <c r="BA61" s="872"/>
      <c r="BB61" s="872"/>
      <c r="BC61" s="872"/>
      <c r="BD61" s="862"/>
      <c r="BE61" s="862"/>
      <c r="BF61" s="862"/>
      <c r="BG61" s="862"/>
      <c r="BH61" s="862"/>
      <c r="BI61" s="289"/>
      <c r="BJ61" s="289"/>
      <c r="BK61" s="289"/>
      <c r="BL61" s="289"/>
      <c r="BM61" s="862"/>
      <c r="BN61" s="293"/>
      <c r="BO61" s="293"/>
      <c r="BP61" s="862"/>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310"/>
      <c r="G62" s="310"/>
      <c r="H62" s="303"/>
      <c r="I62" s="304"/>
      <c r="J62" s="276"/>
      <c r="K62" s="277"/>
      <c r="L62" s="278"/>
      <c r="M62" s="307"/>
      <c r="N62" s="307"/>
      <c r="O62" s="307"/>
      <c r="P62" s="307"/>
      <c r="Q62" s="307"/>
      <c r="R62" s="307"/>
      <c r="S62" s="307"/>
      <c r="T62" s="345"/>
      <c r="U62" s="307"/>
      <c r="V62" s="307"/>
      <c r="W62" s="307"/>
      <c r="X62" s="307"/>
      <c r="Y62" s="307"/>
      <c r="Z62" s="307"/>
      <c r="AA62" s="307"/>
      <c r="AB62" s="471"/>
      <c r="AC62" s="437"/>
      <c r="AD62" s="437"/>
      <c r="AE62" s="437"/>
      <c r="AF62" s="437"/>
      <c r="AG62" s="437"/>
      <c r="AH62" s="437"/>
      <c r="AI62" s="437"/>
      <c r="AJ62" s="437"/>
      <c r="AK62" s="430"/>
      <c r="AL62" s="437"/>
      <c r="AM62" s="430"/>
      <c r="AN62" s="437"/>
      <c r="AY62" s="872"/>
      <c r="AZ62" s="872"/>
      <c r="BA62" s="872"/>
      <c r="BB62" s="872"/>
      <c r="BC62" s="872"/>
      <c r="BD62" s="862"/>
      <c r="BE62" s="862"/>
      <c r="BF62" s="862"/>
      <c r="BG62" s="862"/>
      <c r="BH62" s="862"/>
      <c r="BI62" s="289"/>
      <c r="BJ62" s="289"/>
      <c r="BK62" s="289"/>
      <c r="BL62" s="289"/>
      <c r="BM62" s="862"/>
      <c r="BN62" s="293"/>
      <c r="BO62" s="293"/>
      <c r="BP62" s="862"/>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310"/>
      <c r="G63" s="310"/>
      <c r="H63" s="310"/>
      <c r="I63" s="325"/>
      <c r="J63" s="350"/>
      <c r="K63" s="258"/>
      <c r="L63" s="221"/>
      <c r="M63" s="462"/>
      <c r="N63" s="462"/>
      <c r="O63" s="462"/>
      <c r="P63" s="462"/>
      <c r="Q63" s="462"/>
      <c r="R63" s="462"/>
      <c r="S63" s="462"/>
      <c r="T63" s="502"/>
      <c r="U63" s="462"/>
      <c r="V63" s="462"/>
      <c r="W63" s="462"/>
      <c r="X63" s="462"/>
      <c r="Y63" s="462"/>
      <c r="Z63" s="462"/>
      <c r="AA63" s="462"/>
      <c r="AC63" s="437"/>
      <c r="AD63" s="437"/>
      <c r="AE63" s="437"/>
      <c r="AF63" s="437"/>
      <c r="AG63" s="437"/>
      <c r="AH63" s="437"/>
      <c r="AI63" s="437"/>
      <c r="AJ63" s="437"/>
      <c r="AK63" s="430"/>
      <c r="AL63" s="437"/>
      <c r="AM63" s="430"/>
      <c r="AN63" s="437"/>
      <c r="AY63" s="872"/>
      <c r="AZ63" s="872"/>
      <c r="BA63" s="872"/>
      <c r="BB63" s="872"/>
      <c r="BC63" s="872"/>
      <c r="BD63" s="862"/>
      <c r="BE63" s="862"/>
      <c r="BF63" s="862"/>
      <c r="BG63" s="862"/>
      <c r="BH63" s="862"/>
      <c r="BI63" s="289"/>
      <c r="BJ63" s="289"/>
      <c r="BK63" s="289"/>
      <c r="BL63" s="289"/>
      <c r="BM63" s="862"/>
      <c r="BN63" s="293"/>
      <c r="BO63" s="293"/>
      <c r="BP63" s="862"/>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313"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2'!M64</f>
        <v>0</v>
      </c>
      <c r="N64" s="464" t="n">
        <f aca="false">'Master Pay Period 2'!N64</f>
        <v>0</v>
      </c>
      <c r="O64" s="464" t="n">
        <f aca="false">'Master Pay Period 2'!O64</f>
        <v>0</v>
      </c>
      <c r="P64" s="464" t="n">
        <f aca="false">'Master Pay Period 2'!P64</f>
        <v>0</v>
      </c>
      <c r="Q64" s="464" t="n">
        <f aca="false">'Master Pay Period 2'!Q64</f>
        <v>0</v>
      </c>
      <c r="R64" s="464" t="n">
        <f aca="false">'Master Pay Period 2'!R64</f>
        <v>0</v>
      </c>
      <c r="S64" s="464" t="n">
        <f aca="false">'Master Pay Period 2'!S64</f>
        <v>0</v>
      </c>
      <c r="T64" s="345"/>
      <c r="U64" s="464" t="n">
        <f aca="false">'Master Pay Period 2'!U64</f>
        <v>0</v>
      </c>
      <c r="V64" s="464" t="n">
        <f aca="false">'Master Pay Period 2'!V64</f>
        <v>0</v>
      </c>
      <c r="W64" s="464" t="n">
        <f aca="false">'Master Pay Period 2'!W64</f>
        <v>0</v>
      </c>
      <c r="X64" s="464" t="n">
        <f aca="false">'Master Pay Period 2'!X64</f>
        <v>0</v>
      </c>
      <c r="Y64" s="464" t="n">
        <f aca="false">'Master Pay Period 2'!Y64</f>
        <v>0</v>
      </c>
      <c r="Z64" s="464" t="n">
        <f aca="false">'Master Pay Period 2'!Z64</f>
        <v>0</v>
      </c>
      <c r="AA64" s="464" t="n">
        <f aca="false">'Master Pay Period 2'!AA64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72"/>
      <c r="AZ64" s="872"/>
      <c r="BA64" s="872"/>
      <c r="BB64" s="872"/>
      <c r="BC64" s="872"/>
      <c r="BD64" s="862"/>
      <c r="BE64" s="862"/>
      <c r="BF64" s="862"/>
      <c r="BG64" s="862"/>
      <c r="BH64" s="862"/>
      <c r="BI64" s="289"/>
      <c r="BJ64" s="289"/>
      <c r="BK64" s="289"/>
      <c r="BL64" s="289"/>
      <c r="BM64" s="862"/>
      <c r="BN64" s="293"/>
      <c r="BO64" s="293"/>
      <c r="BP64" s="862"/>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H65" s="172"/>
      <c r="I65" s="174"/>
      <c r="J65" s="175"/>
      <c r="L65" s="230"/>
      <c r="M65" s="162"/>
      <c r="N65" s="162"/>
      <c r="O65" s="162"/>
      <c r="P65" s="162"/>
      <c r="Q65" s="162"/>
      <c r="R65" s="162"/>
      <c r="S65" s="162"/>
      <c r="T65" s="162"/>
      <c r="U65" s="162"/>
      <c r="V65" s="162"/>
      <c r="W65" s="162"/>
      <c r="X65" s="162"/>
      <c r="Y65" s="162"/>
      <c r="Z65" s="162"/>
      <c r="AA65" s="162"/>
      <c r="AC65" s="437"/>
      <c r="AD65" s="437"/>
      <c r="AY65" s="872"/>
      <c r="AZ65" s="872"/>
      <c r="BA65" s="872"/>
      <c r="BB65" s="872"/>
      <c r="BC65" s="872"/>
      <c r="BD65" s="862"/>
      <c r="BE65" s="862"/>
      <c r="BF65" s="862"/>
      <c r="BG65" s="862"/>
      <c r="BH65" s="862"/>
      <c r="BI65" s="289"/>
      <c r="BJ65" s="289"/>
      <c r="BK65" s="289"/>
      <c r="BL65" s="289"/>
      <c r="BM65" s="862"/>
      <c r="BN65" s="293"/>
      <c r="BO65" s="293"/>
      <c r="BP65" s="862"/>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310"/>
      <c r="G66" s="310"/>
      <c r="H66" s="310"/>
      <c r="I66" s="325"/>
      <c r="J66" s="350"/>
      <c r="K66" s="258"/>
      <c r="L66" s="221"/>
      <c r="M66" s="462"/>
      <c r="N66" s="462"/>
      <c r="O66" s="462"/>
      <c r="P66" s="462"/>
      <c r="Q66" s="462"/>
      <c r="R66" s="462"/>
      <c r="S66" s="462"/>
      <c r="T66" s="502"/>
      <c r="U66" s="462"/>
      <c r="V66" s="462"/>
      <c r="W66" s="462"/>
      <c r="X66" s="462"/>
      <c r="Y66" s="462"/>
      <c r="Z66" s="462"/>
      <c r="AA66" s="462"/>
      <c r="AB66" s="471"/>
      <c r="AC66" s="437"/>
      <c r="AD66" s="437"/>
      <c r="AE66" s="437"/>
      <c r="AF66" s="437"/>
      <c r="AG66" s="437"/>
      <c r="AH66" s="437"/>
      <c r="AI66" s="437"/>
      <c r="AJ66" s="437"/>
      <c r="AK66" s="430"/>
      <c r="AL66" s="437"/>
      <c r="AM66" s="430"/>
      <c r="AN66" s="437"/>
      <c r="AY66" s="872"/>
      <c r="AZ66" s="872"/>
      <c r="BA66" s="872"/>
      <c r="BB66" s="872"/>
      <c r="BC66" s="872"/>
      <c r="BD66" s="862"/>
      <c r="BE66" s="862"/>
      <c r="BF66" s="862"/>
      <c r="BG66" s="862"/>
      <c r="BH66" s="862"/>
      <c r="BI66" s="289"/>
      <c r="BJ66" s="289"/>
      <c r="BK66" s="289"/>
      <c r="BL66" s="289"/>
      <c r="BM66" s="862"/>
      <c r="BN66" s="293"/>
      <c r="BO66" s="293"/>
      <c r="BP66" s="862"/>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313"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2'!M67</f>
        <v>0</v>
      </c>
      <c r="N67" s="464" t="n">
        <f aca="false">'Master Pay Period 2'!N67</f>
        <v>0</v>
      </c>
      <c r="O67" s="464" t="n">
        <f aca="false">'Master Pay Period 2'!O67</f>
        <v>0</v>
      </c>
      <c r="P67" s="464" t="n">
        <f aca="false">'Master Pay Period 2'!P67</f>
        <v>0</v>
      </c>
      <c r="Q67" s="464" t="n">
        <f aca="false">'Master Pay Period 2'!Q67</f>
        <v>0</v>
      </c>
      <c r="R67" s="464" t="n">
        <f aca="false">'Master Pay Period 2'!R67</f>
        <v>0</v>
      </c>
      <c r="S67" s="464" t="n">
        <f aca="false">'Master Pay Period 2'!S67</f>
        <v>0</v>
      </c>
      <c r="T67" s="345"/>
      <c r="U67" s="464" t="n">
        <f aca="false">'Master Pay Period 2'!U67</f>
        <v>0</v>
      </c>
      <c r="V67" s="464" t="n">
        <f aca="false">'Master Pay Period 2'!V67</f>
        <v>0</v>
      </c>
      <c r="W67" s="464" t="n">
        <f aca="false">'Master Pay Period 2'!W67</f>
        <v>0</v>
      </c>
      <c r="X67" s="464" t="n">
        <f aca="false">'Master Pay Period 2'!X67</f>
        <v>0</v>
      </c>
      <c r="Y67" s="464" t="n">
        <f aca="false">'Master Pay Period 2'!Y67</f>
        <v>0</v>
      </c>
      <c r="Z67" s="464" t="n">
        <f aca="false">'Master Pay Period 2'!Z67</f>
        <v>0</v>
      </c>
      <c r="AA67" s="464" t="n">
        <f aca="false">'Master Pay Period 2'!AA67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72"/>
      <c r="AZ67" s="872"/>
      <c r="BA67" s="872"/>
      <c r="BB67" s="872"/>
      <c r="BC67" s="872"/>
      <c r="BD67" s="862"/>
      <c r="BE67" s="862"/>
      <c r="BF67" s="862"/>
      <c r="BG67" s="862"/>
      <c r="BH67" s="862"/>
      <c r="BI67" s="289"/>
      <c r="BJ67" s="289"/>
      <c r="BK67" s="289"/>
      <c r="BL67" s="289"/>
      <c r="BM67" s="862"/>
      <c r="BN67" s="293"/>
      <c r="BO67" s="293"/>
      <c r="BP67" s="862"/>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310"/>
      <c r="G68" s="289"/>
      <c r="H68" s="303"/>
      <c r="I68" s="304"/>
      <c r="J68" s="350"/>
      <c r="K68" s="277"/>
      <c r="L68" s="278"/>
      <c r="M68" s="462"/>
      <c r="N68" s="462"/>
      <c r="O68" s="462"/>
      <c r="P68" s="462"/>
      <c r="Q68" s="462"/>
      <c r="R68" s="462"/>
      <c r="S68" s="462"/>
      <c r="T68" s="502"/>
      <c r="U68" s="462"/>
      <c r="V68" s="462"/>
      <c r="W68" s="462"/>
      <c r="X68" s="462"/>
      <c r="Y68" s="462"/>
      <c r="Z68" s="462"/>
      <c r="AA68" s="462"/>
      <c r="AB68" s="471"/>
      <c r="AC68" s="437"/>
      <c r="AD68" s="437"/>
      <c r="AE68" s="437"/>
      <c r="AF68" s="437"/>
      <c r="AG68" s="437"/>
      <c r="AH68" s="437"/>
      <c r="AI68" s="437"/>
      <c r="AJ68" s="437"/>
      <c r="AK68" s="430"/>
      <c r="AL68" s="437"/>
      <c r="AM68" s="430"/>
      <c r="AN68" s="437"/>
      <c r="AY68" s="872"/>
      <c r="AZ68" s="872"/>
      <c r="BA68" s="872"/>
      <c r="BB68" s="872"/>
      <c r="BC68" s="872"/>
      <c r="BD68" s="862"/>
      <c r="BE68" s="862"/>
      <c r="BF68" s="862"/>
      <c r="BG68" s="862"/>
      <c r="BH68" s="862"/>
      <c r="BI68" s="289"/>
      <c r="BJ68" s="289"/>
      <c r="BK68" s="289"/>
      <c r="BL68" s="289"/>
      <c r="BM68" s="862"/>
      <c r="BN68" s="293"/>
      <c r="BO68" s="293"/>
      <c r="BP68" s="862"/>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313"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2'!M69</f>
        <v>0</v>
      </c>
      <c r="N69" s="464" t="n">
        <f aca="false">'Master Pay Period 2'!N69</f>
        <v>0</v>
      </c>
      <c r="O69" s="464" t="n">
        <f aca="false">'Master Pay Period 2'!O69</f>
        <v>0</v>
      </c>
      <c r="P69" s="464" t="n">
        <f aca="false">'Master Pay Period 2'!P69</f>
        <v>0</v>
      </c>
      <c r="Q69" s="464" t="n">
        <f aca="false">'Master Pay Period 2'!Q69</f>
        <v>0</v>
      </c>
      <c r="R69" s="464" t="n">
        <f aca="false">'Master Pay Period 2'!R69</f>
        <v>0</v>
      </c>
      <c r="S69" s="464" t="n">
        <f aca="false">'Master Pay Period 2'!S69</f>
        <v>0</v>
      </c>
      <c r="T69" s="345"/>
      <c r="U69" s="464" t="n">
        <f aca="false">'Master Pay Period 2'!U69</f>
        <v>0</v>
      </c>
      <c r="V69" s="464" t="n">
        <f aca="false">'Master Pay Period 2'!V69</f>
        <v>0</v>
      </c>
      <c r="W69" s="464" t="n">
        <f aca="false">'Master Pay Period 2'!W69</f>
        <v>0</v>
      </c>
      <c r="X69" s="464" t="n">
        <f aca="false">'Master Pay Period 2'!X69</f>
        <v>0</v>
      </c>
      <c r="Y69" s="464" t="n">
        <f aca="false">'Master Pay Period 2'!Y69</f>
        <v>0</v>
      </c>
      <c r="Z69" s="464" t="n">
        <f aca="false">'Master Pay Period 2'!Z69</f>
        <v>0</v>
      </c>
      <c r="AA69" s="464" t="n">
        <f aca="false">'Master Pay Period 2'!AA69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72"/>
      <c r="AZ69" s="872"/>
      <c r="BA69" s="872"/>
      <c r="BB69" s="872"/>
      <c r="BC69" s="872"/>
      <c r="BD69" s="862"/>
      <c r="BE69" s="862"/>
      <c r="BF69" s="862"/>
      <c r="BG69" s="862"/>
      <c r="BH69" s="862"/>
      <c r="BI69" s="289"/>
      <c r="BJ69" s="289"/>
      <c r="BK69" s="289"/>
      <c r="BL69" s="289"/>
      <c r="BM69" s="862"/>
      <c r="BN69" s="293"/>
      <c r="BO69" s="293"/>
      <c r="BP69" s="862"/>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289"/>
      <c r="G70" s="289"/>
      <c r="H70" s="274"/>
      <c r="I70" s="362"/>
      <c r="J70" s="290"/>
      <c r="K70" s="288"/>
      <c r="L70" s="363"/>
      <c r="M70" s="307"/>
      <c r="N70" s="307"/>
      <c r="O70" s="307"/>
      <c r="P70" s="307"/>
      <c r="Q70" s="307"/>
      <c r="R70" s="307"/>
      <c r="S70" s="307"/>
      <c r="T70" s="345"/>
      <c r="U70" s="307"/>
      <c r="V70" s="307"/>
      <c r="W70" s="307"/>
      <c r="X70" s="307"/>
      <c r="Y70" s="307"/>
      <c r="Z70" s="307"/>
      <c r="AA70" s="307"/>
      <c r="AB70" s="471"/>
      <c r="AC70" s="437"/>
      <c r="AD70" s="437"/>
      <c r="AE70" s="437"/>
      <c r="AF70" s="437"/>
      <c r="AG70" s="437"/>
      <c r="AH70" s="437"/>
      <c r="AI70" s="437"/>
      <c r="AJ70" s="437"/>
      <c r="AK70" s="430"/>
      <c r="AL70" s="437"/>
      <c r="AM70" s="430"/>
      <c r="AN70" s="437"/>
      <c r="AY70" s="872"/>
      <c r="AZ70" s="872"/>
      <c r="BA70" s="872"/>
      <c r="BB70" s="872"/>
      <c r="BC70" s="872"/>
      <c r="BD70" s="862"/>
      <c r="BE70" s="862"/>
      <c r="BF70" s="862"/>
      <c r="BG70" s="862"/>
      <c r="BH70" s="862"/>
      <c r="BI70" s="289"/>
      <c r="BJ70" s="289"/>
      <c r="BK70" s="289"/>
      <c r="BL70" s="289"/>
      <c r="BM70" s="862"/>
      <c r="BN70" s="293"/>
      <c r="BO70" s="293"/>
      <c r="BP70" s="862"/>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310"/>
      <c r="G71" s="310"/>
      <c r="H71" s="310"/>
      <c r="I71" s="325"/>
      <c r="J71" s="350"/>
      <c r="K71" s="258"/>
      <c r="L71" s="221"/>
      <c r="M71" s="462"/>
      <c r="N71" s="462"/>
      <c r="O71" s="462"/>
      <c r="P71" s="462"/>
      <c r="Q71" s="462"/>
      <c r="R71" s="462"/>
      <c r="S71" s="462"/>
      <c r="T71" s="502"/>
      <c r="U71" s="462"/>
      <c r="V71" s="462"/>
      <c r="W71" s="462"/>
      <c r="X71" s="462"/>
      <c r="Y71" s="462"/>
      <c r="Z71" s="462"/>
      <c r="AA71" s="462"/>
      <c r="AB71" s="435"/>
      <c r="AC71" s="437"/>
      <c r="AD71" s="437"/>
      <c r="AE71" s="437"/>
      <c r="AF71" s="437"/>
      <c r="AG71" s="437"/>
      <c r="AH71" s="437"/>
      <c r="AI71" s="437"/>
      <c r="AJ71" s="437"/>
      <c r="AK71" s="430"/>
      <c r="AL71" s="437"/>
      <c r="AM71" s="430"/>
      <c r="AN71" s="437"/>
      <c r="AY71" s="872"/>
      <c r="AZ71" s="872"/>
      <c r="BA71" s="872"/>
      <c r="BB71" s="872"/>
      <c r="BC71" s="872"/>
      <c r="BD71" s="862"/>
      <c r="BE71" s="862"/>
      <c r="BF71" s="862"/>
      <c r="BG71" s="862"/>
      <c r="BH71" s="862"/>
      <c r="BI71" s="289"/>
      <c r="BJ71" s="289"/>
      <c r="BK71" s="289"/>
      <c r="BL71" s="289"/>
      <c r="BM71" s="862"/>
      <c r="BN71" s="293"/>
      <c r="BO71" s="293"/>
      <c r="BP71" s="862"/>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313"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2'!M72</f>
        <v>0</v>
      </c>
      <c r="N72" s="464" t="n">
        <f aca="false">'Master Pay Period 2'!N72</f>
        <v>0</v>
      </c>
      <c r="O72" s="464" t="n">
        <f aca="false">'Master Pay Period 2'!O72</f>
        <v>0</v>
      </c>
      <c r="P72" s="464" t="n">
        <f aca="false">'Master Pay Period 2'!P72</f>
        <v>0</v>
      </c>
      <c r="Q72" s="464" t="n">
        <f aca="false">'Master Pay Period 2'!Q72</f>
        <v>0</v>
      </c>
      <c r="R72" s="464" t="n">
        <f aca="false">'Master Pay Period 2'!R72</f>
        <v>0</v>
      </c>
      <c r="S72" s="464" t="n">
        <f aca="false">'Master Pay Period 2'!S72</f>
        <v>0</v>
      </c>
      <c r="T72" s="345"/>
      <c r="U72" s="464" t="n">
        <f aca="false">'Master Pay Period 2'!U72</f>
        <v>0</v>
      </c>
      <c r="V72" s="464" t="n">
        <f aca="false">'Master Pay Period 2'!V72</f>
        <v>0</v>
      </c>
      <c r="W72" s="464" t="n">
        <f aca="false">'Master Pay Period 2'!W72</f>
        <v>0</v>
      </c>
      <c r="X72" s="464" t="n">
        <f aca="false">'Master Pay Period 2'!X72</f>
        <v>0</v>
      </c>
      <c r="Y72" s="464" t="n">
        <f aca="false">'Master Pay Period 2'!Y72</f>
        <v>0</v>
      </c>
      <c r="Z72" s="464" t="n">
        <f aca="false">'Master Pay Period 2'!Z72</f>
        <v>0</v>
      </c>
      <c r="AA72" s="464" t="n">
        <f aca="false">'Master Pay Period 2'!AA72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72"/>
      <c r="AZ72" s="872"/>
      <c r="BA72" s="872"/>
      <c r="BB72" s="872"/>
      <c r="BC72" s="872"/>
      <c r="BD72" s="862"/>
      <c r="BE72" s="862"/>
      <c r="BF72" s="862"/>
      <c r="BG72" s="862"/>
      <c r="BH72" s="862"/>
      <c r="BI72" s="465"/>
      <c r="BJ72" s="465"/>
      <c r="BK72" s="465"/>
      <c r="BL72" s="465"/>
      <c r="BM72" s="862"/>
      <c r="BN72" s="307"/>
      <c r="BO72" s="307"/>
      <c r="BP72" s="862"/>
      <c r="DN72" s="307"/>
      <c r="EE72" s="163"/>
    </row>
    <row r="73" customFormat="false" ht="10.1" hidden="false" customHeight="true" outlineLevel="0" collapsed="false">
      <c r="A73" s="312"/>
      <c r="B73" s="308"/>
      <c r="C73" s="308"/>
      <c r="D73" s="269"/>
      <c r="E73" s="272"/>
      <c r="F73" s="310"/>
      <c r="G73" s="289"/>
      <c r="H73" s="303"/>
      <c r="I73" s="304"/>
      <c r="J73" s="350"/>
      <c r="K73" s="277"/>
      <c r="L73" s="278"/>
      <c r="M73" s="462"/>
      <c r="N73" s="462"/>
      <c r="O73" s="462"/>
      <c r="P73" s="462"/>
      <c r="Q73" s="462"/>
      <c r="R73" s="462"/>
      <c r="S73" s="462"/>
      <c r="T73" s="502"/>
      <c r="U73" s="462"/>
      <c r="V73" s="462"/>
      <c r="W73" s="462"/>
      <c r="X73" s="462"/>
      <c r="Y73" s="462"/>
      <c r="Z73" s="462"/>
      <c r="AA73" s="462"/>
      <c r="AB73" s="471"/>
      <c r="AC73" s="437"/>
      <c r="AD73" s="437"/>
      <c r="AE73" s="437"/>
      <c r="AF73" s="437"/>
      <c r="AG73" s="437"/>
      <c r="AH73" s="437"/>
      <c r="AI73" s="437"/>
      <c r="AJ73" s="437"/>
      <c r="AK73" s="430"/>
      <c r="AL73" s="437"/>
      <c r="AM73" s="430"/>
      <c r="AN73" s="437"/>
      <c r="AY73" s="872"/>
      <c r="AZ73" s="872"/>
      <c r="BA73" s="872"/>
      <c r="BB73" s="872"/>
      <c r="BC73" s="872"/>
      <c r="BD73" s="862"/>
      <c r="BE73" s="862"/>
      <c r="BF73" s="862"/>
      <c r="BG73" s="862"/>
      <c r="BH73" s="862"/>
      <c r="BI73" s="465"/>
      <c r="BJ73" s="465"/>
      <c r="BK73" s="465"/>
      <c r="BL73" s="465"/>
      <c r="BM73" s="862"/>
      <c r="BN73" s="307"/>
      <c r="BO73" s="307"/>
      <c r="BP73" s="862"/>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313"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2'!M74</f>
        <v>0</v>
      </c>
      <c r="N74" s="464" t="n">
        <f aca="false">'Master Pay Period 2'!N74</f>
        <v>0</v>
      </c>
      <c r="O74" s="464" t="n">
        <f aca="false">'Master Pay Period 2'!O74</f>
        <v>0</v>
      </c>
      <c r="P74" s="464" t="n">
        <f aca="false">'Master Pay Period 2'!P74</f>
        <v>0</v>
      </c>
      <c r="Q74" s="464" t="n">
        <f aca="false">'Master Pay Period 2'!Q74</f>
        <v>0</v>
      </c>
      <c r="R74" s="464" t="n">
        <f aca="false">'Master Pay Period 2'!R74</f>
        <v>0</v>
      </c>
      <c r="S74" s="464" t="n">
        <f aca="false">'Master Pay Period 2'!S74</f>
        <v>0</v>
      </c>
      <c r="T74" s="345"/>
      <c r="U74" s="464" t="n">
        <f aca="false">'Master Pay Period 2'!U74</f>
        <v>0</v>
      </c>
      <c r="V74" s="464" t="n">
        <f aca="false">'Master Pay Period 2'!V74</f>
        <v>0</v>
      </c>
      <c r="W74" s="464" t="n">
        <f aca="false">'Master Pay Period 2'!W74</f>
        <v>0</v>
      </c>
      <c r="X74" s="464" t="n">
        <f aca="false">'Master Pay Period 2'!X74</f>
        <v>0</v>
      </c>
      <c r="Y74" s="464" t="n">
        <f aca="false">'Master Pay Period 2'!Y74</f>
        <v>0</v>
      </c>
      <c r="Z74" s="464" t="n">
        <f aca="false">'Master Pay Period 2'!Z74</f>
        <v>0</v>
      </c>
      <c r="AA74" s="464" t="n">
        <f aca="false">'Master Pay Period 2'!AA74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72"/>
      <c r="AZ74" s="872"/>
      <c r="BA74" s="872"/>
      <c r="BB74" s="872"/>
      <c r="BC74" s="872"/>
      <c r="BD74" s="862"/>
      <c r="BE74" s="862"/>
      <c r="BF74" s="862"/>
      <c r="BG74" s="862"/>
      <c r="BH74" s="862"/>
      <c r="BI74" s="465"/>
      <c r="BJ74" s="465"/>
      <c r="BK74" s="465"/>
      <c r="BL74" s="465"/>
      <c r="BM74" s="862"/>
      <c r="BN74" s="307"/>
      <c r="BO74" s="307"/>
      <c r="BP74" s="862"/>
      <c r="DN74" s="307"/>
      <c r="EE74" s="163"/>
    </row>
    <row r="75" customFormat="false" ht="10.1" hidden="false" customHeight="true" outlineLevel="0" collapsed="false">
      <c r="A75" s="312"/>
      <c r="B75" s="308"/>
      <c r="C75" s="308"/>
      <c r="D75" s="269"/>
      <c r="E75" s="272"/>
      <c r="F75" s="310"/>
      <c r="G75" s="289"/>
      <c r="H75" s="303"/>
      <c r="I75" s="304"/>
      <c r="J75" s="350"/>
      <c r="K75" s="277"/>
      <c r="L75" s="278"/>
      <c r="M75" s="462"/>
      <c r="N75" s="462"/>
      <c r="O75" s="462"/>
      <c r="P75" s="462"/>
      <c r="Q75" s="462"/>
      <c r="R75" s="462"/>
      <c r="S75" s="462"/>
      <c r="T75" s="502"/>
      <c r="U75" s="462"/>
      <c r="V75" s="462"/>
      <c r="W75" s="462"/>
      <c r="X75" s="462"/>
      <c r="Y75" s="462"/>
      <c r="Z75" s="462"/>
      <c r="AA75" s="462"/>
      <c r="AE75" s="437"/>
      <c r="AF75" s="437"/>
      <c r="AG75" s="437"/>
      <c r="AH75" s="437"/>
      <c r="AI75" s="437"/>
      <c r="AJ75" s="437"/>
      <c r="AK75" s="430"/>
      <c r="AL75" s="437"/>
      <c r="AM75" s="430"/>
      <c r="AN75" s="437"/>
      <c r="AY75" s="872"/>
      <c r="AZ75" s="872"/>
      <c r="BA75" s="872"/>
      <c r="BB75" s="872"/>
      <c r="BC75" s="872"/>
      <c r="BD75" s="862"/>
      <c r="BE75" s="862"/>
      <c r="BF75" s="862"/>
      <c r="BG75" s="862"/>
      <c r="BH75" s="862"/>
      <c r="BI75" s="475"/>
      <c r="BJ75" s="475"/>
      <c r="BK75" s="475"/>
      <c r="BL75" s="475"/>
      <c r="BM75" s="862"/>
      <c r="BN75" s="162"/>
      <c r="BO75" s="162"/>
      <c r="BP75" s="862"/>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313"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2'!M76</f>
        <v>0</v>
      </c>
      <c r="N76" s="464" t="n">
        <f aca="false">'Master Pay Period 2'!N76</f>
        <v>0</v>
      </c>
      <c r="O76" s="464" t="n">
        <f aca="false">'Master Pay Period 2'!O76</f>
        <v>0</v>
      </c>
      <c r="P76" s="464" t="n">
        <f aca="false">'Master Pay Period 2'!P76</f>
        <v>0</v>
      </c>
      <c r="Q76" s="464" t="n">
        <f aca="false">'Master Pay Period 2'!Q76</f>
        <v>0</v>
      </c>
      <c r="R76" s="464" t="n">
        <f aca="false">'Master Pay Period 2'!R76</f>
        <v>0</v>
      </c>
      <c r="S76" s="464" t="n">
        <f aca="false">'Master Pay Period 2'!S76</f>
        <v>0</v>
      </c>
      <c r="T76" s="345"/>
      <c r="U76" s="464" t="n">
        <f aca="false">'Master Pay Period 2'!U76</f>
        <v>0</v>
      </c>
      <c r="V76" s="464" t="n">
        <f aca="false">'Master Pay Period 2'!V76</f>
        <v>0</v>
      </c>
      <c r="W76" s="464" t="n">
        <f aca="false">'Master Pay Period 2'!W76</f>
        <v>0</v>
      </c>
      <c r="X76" s="464" t="n">
        <f aca="false">'Master Pay Period 2'!X76</f>
        <v>0</v>
      </c>
      <c r="Y76" s="464" t="n">
        <f aca="false">'Master Pay Period 2'!Y76</f>
        <v>0</v>
      </c>
      <c r="Z76" s="464" t="n">
        <f aca="false">'Master Pay Period 2'!Z76</f>
        <v>0</v>
      </c>
      <c r="AA76" s="464" t="n">
        <f aca="false">'Master Pay Period 2'!AA76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72"/>
      <c r="AZ76" s="872"/>
      <c r="BA76" s="872"/>
      <c r="BB76" s="872"/>
      <c r="BC76" s="872"/>
      <c r="BD76" s="862"/>
      <c r="BE76" s="862"/>
      <c r="BF76" s="862"/>
      <c r="BG76" s="862"/>
      <c r="BH76" s="862"/>
      <c r="BI76" s="465"/>
      <c r="BJ76" s="465"/>
      <c r="BK76" s="465"/>
      <c r="BL76" s="465"/>
      <c r="BM76" s="862"/>
      <c r="BN76" s="307"/>
      <c r="BO76" s="307"/>
      <c r="BP76" s="862"/>
      <c r="DN76" s="307"/>
      <c r="EE76" s="163"/>
    </row>
    <row r="77" customFormat="false" ht="10.1" hidden="false" customHeight="true" outlineLevel="0" collapsed="false">
      <c r="A77" s="312"/>
      <c r="B77" s="221"/>
      <c r="C77" s="235"/>
      <c r="D77" s="171"/>
      <c r="E77" s="272"/>
      <c r="H77" s="172"/>
      <c r="I77" s="174"/>
      <c r="J77" s="175"/>
      <c r="L77" s="230"/>
      <c r="M77" s="162"/>
      <c r="N77" s="162"/>
      <c r="O77" s="162"/>
      <c r="P77" s="162"/>
      <c r="Q77" s="162"/>
      <c r="R77" s="162"/>
      <c r="S77" s="162"/>
      <c r="T77" s="162"/>
      <c r="U77" s="162"/>
      <c r="V77" s="162"/>
      <c r="W77" s="162"/>
      <c r="X77" s="162"/>
      <c r="Y77" s="162"/>
      <c r="Z77" s="162"/>
      <c r="AA77" s="162"/>
      <c r="AB77" s="471"/>
      <c r="AC77" s="437"/>
      <c r="AD77" s="437"/>
      <c r="AY77" s="872"/>
      <c r="AZ77" s="872"/>
      <c r="BA77" s="872"/>
      <c r="BB77" s="872"/>
      <c r="BC77" s="872"/>
      <c r="BD77" s="862"/>
      <c r="BE77" s="862"/>
      <c r="BF77" s="862"/>
      <c r="BG77" s="862"/>
      <c r="BH77" s="862"/>
      <c r="BI77" s="465"/>
      <c r="BJ77" s="465"/>
      <c r="BK77" s="465"/>
      <c r="BL77" s="465"/>
      <c r="BM77" s="862"/>
      <c r="BN77" s="307"/>
      <c r="BO77" s="307"/>
      <c r="BP77" s="862"/>
      <c r="DN77" s="307"/>
      <c r="EE77" s="163"/>
    </row>
    <row r="78" customFormat="false" ht="10.1" hidden="false" customHeight="true" outlineLevel="0" collapsed="false">
      <c r="A78" s="312"/>
      <c r="B78" s="308"/>
      <c r="C78" s="308"/>
      <c r="D78" s="269"/>
      <c r="E78" s="272"/>
      <c r="F78" s="310"/>
      <c r="G78" s="310"/>
      <c r="H78" s="303"/>
      <c r="I78" s="304"/>
      <c r="J78" s="350"/>
      <c r="K78" s="277"/>
      <c r="L78" s="278"/>
      <c r="M78" s="462"/>
      <c r="N78" s="462"/>
      <c r="O78" s="462"/>
      <c r="P78" s="462"/>
      <c r="Q78" s="462"/>
      <c r="R78" s="462"/>
      <c r="S78" s="462"/>
      <c r="T78" s="505"/>
      <c r="U78" s="462"/>
      <c r="V78" s="462"/>
      <c r="W78" s="462"/>
      <c r="X78" s="462"/>
      <c r="Y78" s="462"/>
      <c r="Z78" s="462"/>
      <c r="AA78" s="462"/>
      <c r="AB78" s="471"/>
      <c r="AC78" s="437"/>
      <c r="AD78" s="437"/>
      <c r="AE78" s="437"/>
      <c r="AF78" s="437"/>
      <c r="AG78" s="437"/>
      <c r="AH78" s="437"/>
      <c r="AI78" s="437"/>
      <c r="AJ78" s="437"/>
      <c r="AK78" s="430"/>
      <c r="AL78" s="437"/>
      <c r="AM78" s="430"/>
      <c r="AN78" s="437"/>
      <c r="AY78" s="872"/>
      <c r="AZ78" s="872"/>
      <c r="BA78" s="872"/>
      <c r="BB78" s="872"/>
      <c r="BC78" s="872"/>
      <c r="BD78" s="862"/>
      <c r="BE78" s="862"/>
      <c r="BF78" s="862"/>
      <c r="BG78" s="862"/>
      <c r="BH78" s="862"/>
      <c r="BI78" s="465"/>
      <c r="BJ78" s="465"/>
      <c r="BK78" s="465"/>
      <c r="BL78" s="465"/>
      <c r="BM78" s="862"/>
      <c r="BN78" s="307"/>
      <c r="BO78" s="307"/>
      <c r="BP78" s="862"/>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313"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2'!M79</f>
        <v>0</v>
      </c>
      <c r="N79" s="464" t="n">
        <f aca="false">'Master Pay Period 2'!N79</f>
        <v>1</v>
      </c>
      <c r="O79" s="464" t="n">
        <f aca="false">'Master Pay Period 2'!O79</f>
        <v>0</v>
      </c>
      <c r="P79" s="464" t="n">
        <f aca="false">'Master Pay Period 2'!P79</f>
        <v>0</v>
      </c>
      <c r="Q79" s="464" t="n">
        <f aca="false">'Master Pay Period 2'!Q79</f>
        <v>0</v>
      </c>
      <c r="R79" s="464" t="n">
        <f aca="false">'Master Pay Period 2'!R79</f>
        <v>1</v>
      </c>
      <c r="S79" s="464" t="n">
        <f aca="false">'Master Pay Period 2'!S79</f>
        <v>1</v>
      </c>
      <c r="T79" s="229"/>
      <c r="U79" s="464" t="n">
        <f aca="false">'Master Pay Period 2'!U79</f>
        <v>1</v>
      </c>
      <c r="V79" s="464" t="n">
        <f aca="false">'Master Pay Period 2'!V79</f>
        <v>0</v>
      </c>
      <c r="W79" s="464" t="n">
        <f aca="false">'Master Pay Period 2'!W79</f>
        <v>0</v>
      </c>
      <c r="X79" s="464" t="n">
        <f aca="false">'Master Pay Period 2'!X79</f>
        <v>1</v>
      </c>
      <c r="Y79" s="464" t="n">
        <f aca="false">'Master Pay Period 2'!Y79</f>
        <v>1</v>
      </c>
      <c r="Z79" s="464" t="n">
        <f aca="false">'Master Pay Period 2'!Z79</f>
        <v>0</v>
      </c>
      <c r="AA79" s="464" t="n">
        <f aca="false">'Master Pay Period 2'!AA79</f>
        <v>0</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72"/>
      <c r="AZ79" s="872"/>
      <c r="BA79" s="872"/>
      <c r="BB79" s="872"/>
      <c r="BC79" s="872"/>
      <c r="BD79" s="862"/>
      <c r="BE79" s="862"/>
      <c r="BF79" s="862"/>
      <c r="BG79" s="862"/>
      <c r="BH79" s="862"/>
      <c r="BI79" s="465"/>
      <c r="BJ79" s="465"/>
      <c r="BK79" s="465"/>
      <c r="BL79" s="465"/>
      <c r="BM79" s="862"/>
      <c r="BN79" s="307"/>
      <c r="BO79" s="307"/>
      <c r="BP79" s="862"/>
      <c r="DN79" s="307"/>
      <c r="EE79" s="163"/>
    </row>
    <row r="80" customFormat="false" ht="10.1" hidden="false" customHeight="true" outlineLevel="0" collapsed="false">
      <c r="A80" s="312"/>
      <c r="B80" s="308"/>
      <c r="C80" s="308"/>
      <c r="D80" s="269"/>
      <c r="E80" s="272"/>
      <c r="F80" s="289"/>
      <c r="G80" s="289"/>
      <c r="H80" s="274"/>
      <c r="I80" s="304"/>
      <c r="J80" s="276"/>
      <c r="K80" s="269"/>
      <c r="L80" s="886"/>
      <c r="M80" s="462"/>
      <c r="N80" s="462"/>
      <c r="O80" s="462"/>
      <c r="P80" s="462"/>
      <c r="Q80" s="462"/>
      <c r="R80" s="462"/>
      <c r="S80" s="462"/>
      <c r="T80" s="505"/>
      <c r="U80" s="462"/>
      <c r="V80" s="462"/>
      <c r="W80" s="462"/>
      <c r="X80" s="462"/>
      <c r="Y80" s="462"/>
      <c r="Z80" s="462"/>
      <c r="AA80" s="462"/>
      <c r="AB80" s="471"/>
      <c r="AC80" s="437"/>
      <c r="AD80" s="437"/>
      <c r="AE80" s="437"/>
      <c r="AF80" s="437"/>
      <c r="AG80" s="437"/>
      <c r="AH80" s="437"/>
      <c r="AI80" s="437"/>
      <c r="AJ80" s="437"/>
      <c r="AK80" s="430"/>
      <c r="AL80" s="437"/>
      <c r="AM80" s="430"/>
      <c r="AN80" s="437"/>
      <c r="AY80" s="872"/>
      <c r="AZ80" s="872"/>
      <c r="BA80" s="872"/>
      <c r="BB80" s="872"/>
      <c r="BC80" s="872"/>
      <c r="BD80" s="862"/>
      <c r="BE80" s="862"/>
      <c r="BF80" s="862"/>
      <c r="BG80" s="862"/>
      <c r="BH80" s="862"/>
      <c r="BI80" s="465"/>
      <c r="BJ80" s="465"/>
      <c r="BK80" s="465"/>
      <c r="BL80" s="465"/>
      <c r="BM80" s="862"/>
      <c r="BN80" s="307"/>
      <c r="BO80" s="307"/>
      <c r="BP80" s="862"/>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313"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2'!M81</f>
        <v>0</v>
      </c>
      <c r="N81" s="464" t="n">
        <f aca="false">'Master Pay Period 2'!N81</f>
        <v>0</v>
      </c>
      <c r="O81" s="464" t="n">
        <f aca="false">'Master Pay Period 2'!O81</f>
        <v>1</v>
      </c>
      <c r="P81" s="464" t="n">
        <f aca="false">'Master Pay Period 2'!P81</f>
        <v>0</v>
      </c>
      <c r="Q81" s="464" t="n">
        <f aca="false">'Master Pay Period 2'!Q81</f>
        <v>1</v>
      </c>
      <c r="R81" s="464" t="n">
        <f aca="false">'Master Pay Period 2'!R81</f>
        <v>0</v>
      </c>
      <c r="S81" s="464" t="n">
        <f aca="false">'Master Pay Period 2'!S81</f>
        <v>0</v>
      </c>
      <c r="T81" s="229"/>
      <c r="U81" s="464" t="n">
        <f aca="false">'Master Pay Period 2'!U81</f>
        <v>0</v>
      </c>
      <c r="V81" s="464" t="n">
        <f aca="false">'Master Pay Period 2'!V81</f>
        <v>0</v>
      </c>
      <c r="W81" s="464" t="n">
        <f aca="false">'Master Pay Period 2'!W81</f>
        <v>1</v>
      </c>
      <c r="X81" s="464" t="n">
        <f aca="false">'Master Pay Period 2'!X81</f>
        <v>0</v>
      </c>
      <c r="Y81" s="464" t="n">
        <f aca="false">'Master Pay Period 2'!Y81</f>
        <v>0</v>
      </c>
      <c r="Z81" s="464" t="n">
        <f aca="false">'Master Pay Period 2'!Z81</f>
        <v>1</v>
      </c>
      <c r="AA81" s="464" t="n">
        <f aca="false">'Master Pay Period 2'!AA81</f>
        <v>1</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72"/>
      <c r="AZ81" s="872"/>
      <c r="BA81" s="872"/>
      <c r="BB81" s="872"/>
      <c r="BC81" s="872"/>
      <c r="BD81" s="862"/>
      <c r="BE81" s="862"/>
      <c r="BF81" s="862"/>
      <c r="BG81" s="862"/>
      <c r="BH81" s="862"/>
      <c r="BI81" s="465"/>
      <c r="BJ81" s="465"/>
      <c r="BK81" s="465"/>
      <c r="BL81" s="465"/>
      <c r="BM81" s="862"/>
      <c r="BN81" s="307"/>
      <c r="BO81" s="307"/>
      <c r="BP81" s="862"/>
      <c r="DN81" s="307"/>
      <c r="EE81" s="163"/>
    </row>
    <row r="82" customFormat="false" ht="10.1" hidden="false" customHeight="true" outlineLevel="0" collapsed="false">
      <c r="A82" s="312"/>
      <c r="B82" s="308"/>
      <c r="C82" s="308"/>
      <c r="D82" s="269"/>
      <c r="E82" s="272"/>
      <c r="F82" s="289"/>
      <c r="G82" s="310"/>
      <c r="H82" s="274"/>
      <c r="I82" s="304"/>
      <c r="J82" s="350"/>
      <c r="K82" s="269"/>
      <c r="L82" s="886"/>
      <c r="M82" s="462"/>
      <c r="N82" s="462"/>
      <c r="O82" s="462"/>
      <c r="P82" s="462"/>
      <c r="Q82" s="462"/>
      <c r="R82" s="462"/>
      <c r="S82" s="462"/>
      <c r="T82" s="505"/>
      <c r="U82" s="462"/>
      <c r="V82" s="462"/>
      <c r="W82" s="462"/>
      <c r="X82" s="462"/>
      <c r="Y82" s="462"/>
      <c r="Z82" s="462"/>
      <c r="AA82" s="462"/>
      <c r="AB82" s="471"/>
      <c r="AC82" s="437"/>
      <c r="AD82" s="437"/>
      <c r="AE82" s="437"/>
      <c r="AF82" s="437"/>
      <c r="AG82" s="437"/>
      <c r="AH82" s="437"/>
      <c r="AI82" s="437"/>
      <c r="AJ82" s="437"/>
      <c r="AK82" s="430"/>
      <c r="AL82" s="437"/>
      <c r="AM82" s="430"/>
      <c r="AN82" s="437"/>
      <c r="AY82" s="872"/>
      <c r="AZ82" s="872"/>
      <c r="BA82" s="872"/>
      <c r="BB82" s="872"/>
      <c r="BC82" s="872"/>
      <c r="BD82" s="862"/>
      <c r="BE82" s="862"/>
      <c r="BF82" s="862"/>
      <c r="BG82" s="862"/>
      <c r="BH82" s="862"/>
      <c r="BI82" s="465"/>
      <c r="BJ82" s="465"/>
      <c r="BK82" s="465"/>
      <c r="BL82" s="465"/>
      <c r="BM82" s="862"/>
      <c r="BN82" s="307"/>
      <c r="BO82" s="307"/>
      <c r="BP82" s="862"/>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313"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2'!M83</f>
        <v>1</v>
      </c>
      <c r="N83" s="464" t="n">
        <f aca="false">'Master Pay Period 2'!N83</f>
        <v>0</v>
      </c>
      <c r="O83" s="464" t="n">
        <f aca="false">'Master Pay Period 2'!O83</f>
        <v>0</v>
      </c>
      <c r="P83" s="464" t="n">
        <f aca="false">'Master Pay Period 2'!P83</f>
        <v>1</v>
      </c>
      <c r="Q83" s="464" t="n">
        <f aca="false">'Master Pay Period 2'!Q83</f>
        <v>0</v>
      </c>
      <c r="R83" s="464" t="n">
        <f aca="false">'Master Pay Period 2'!R83</f>
        <v>0</v>
      </c>
      <c r="S83" s="464" t="n">
        <f aca="false">'Master Pay Period 2'!S83</f>
        <v>0</v>
      </c>
      <c r="T83" s="293"/>
      <c r="U83" s="464" t="n">
        <f aca="false">'Master Pay Period 2'!U83</f>
        <v>0</v>
      </c>
      <c r="V83" s="464" t="n">
        <f aca="false">'Master Pay Period 2'!V83</f>
        <v>1</v>
      </c>
      <c r="W83" s="464" t="n">
        <f aca="false">'Master Pay Period 2'!W83</f>
        <v>0</v>
      </c>
      <c r="X83" s="464" t="n">
        <f aca="false">'Master Pay Period 2'!X83</f>
        <v>0</v>
      </c>
      <c r="Y83" s="464" t="n">
        <f aca="false">'Master Pay Period 2'!Y83</f>
        <v>0</v>
      </c>
      <c r="Z83" s="464" t="n">
        <f aca="false">'Master Pay Period 2'!Z83</f>
        <v>0</v>
      </c>
      <c r="AA83" s="464" t="n">
        <f aca="false">'Master Pay Period 2'!AA83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72"/>
      <c r="AZ83" s="872"/>
      <c r="BA83" s="872"/>
      <c r="BB83" s="872"/>
      <c r="BC83" s="872"/>
      <c r="BD83" s="862"/>
      <c r="BE83" s="862"/>
      <c r="BF83" s="862"/>
      <c r="BG83" s="862"/>
      <c r="BH83" s="862"/>
      <c r="BI83" s="465"/>
      <c r="BJ83" s="465"/>
      <c r="BK83" s="465"/>
      <c r="BL83" s="465"/>
      <c r="BM83" s="862"/>
      <c r="BN83" s="307"/>
      <c r="BO83" s="307"/>
      <c r="BP83" s="862"/>
      <c r="DN83" s="307"/>
      <c r="EE83" s="163"/>
    </row>
    <row r="84" customFormat="false" ht="10.1" hidden="false" customHeight="true" outlineLevel="0" collapsed="false">
      <c r="A84" s="312"/>
      <c r="B84" s="308"/>
      <c r="C84" s="308"/>
      <c r="D84" s="269"/>
      <c r="E84" s="272"/>
      <c r="F84" s="289"/>
      <c r="G84" s="289"/>
      <c r="H84" s="303"/>
      <c r="I84" s="304"/>
      <c r="J84" s="350"/>
      <c r="K84" s="269"/>
      <c r="L84" s="886"/>
      <c r="M84" s="462"/>
      <c r="N84" s="462"/>
      <c r="O84" s="462"/>
      <c r="P84" s="462"/>
      <c r="Q84" s="462"/>
      <c r="R84" s="462"/>
      <c r="S84" s="462"/>
      <c r="T84" s="506"/>
      <c r="U84" s="462"/>
      <c r="V84" s="462"/>
      <c r="W84" s="462"/>
      <c r="X84" s="462"/>
      <c r="Y84" s="462"/>
      <c r="Z84" s="462"/>
      <c r="AA84" s="462"/>
      <c r="AB84" s="471"/>
      <c r="AC84" s="437"/>
      <c r="AD84" s="437"/>
      <c r="AE84" s="437"/>
      <c r="AF84" s="437"/>
      <c r="AG84" s="437"/>
      <c r="AH84" s="437"/>
      <c r="AI84" s="437"/>
      <c r="AJ84" s="437"/>
      <c r="AK84" s="430"/>
      <c r="AL84" s="437"/>
      <c r="AM84" s="430"/>
      <c r="AN84" s="437"/>
      <c r="AY84" s="872"/>
      <c r="AZ84" s="872"/>
      <c r="BA84" s="872"/>
      <c r="BB84" s="872"/>
      <c r="BC84" s="872"/>
      <c r="BD84" s="862"/>
      <c r="BE84" s="862"/>
      <c r="BF84" s="862"/>
      <c r="BG84" s="862"/>
      <c r="BH84" s="862"/>
      <c r="BI84" s="465"/>
      <c r="BJ84" s="465"/>
      <c r="BK84" s="465"/>
      <c r="BL84" s="465"/>
      <c r="BM84" s="862"/>
      <c r="BN84" s="307"/>
      <c r="BO84" s="307"/>
      <c r="BP84" s="862"/>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313"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2'!M85</f>
        <v>0</v>
      </c>
      <c r="N85" s="464" t="n">
        <f aca="false">'Master Pay Period 2'!N85</f>
        <v>1</v>
      </c>
      <c r="O85" s="464" t="n">
        <f aca="false">'Master Pay Period 2'!O85</f>
        <v>0</v>
      </c>
      <c r="P85" s="464" t="n">
        <f aca="false">'Master Pay Period 2'!P85</f>
        <v>0</v>
      </c>
      <c r="Q85" s="464" t="n">
        <f aca="false">'Master Pay Period 2'!Q85</f>
        <v>0</v>
      </c>
      <c r="R85" s="464" t="n">
        <f aca="false">'Master Pay Period 2'!R85</f>
        <v>1</v>
      </c>
      <c r="S85" s="464" t="n">
        <f aca="false">'Master Pay Period 2'!S85</f>
        <v>1</v>
      </c>
      <c r="T85" s="162"/>
      <c r="U85" s="464" t="n">
        <f aca="false">'Master Pay Period 2'!U85</f>
        <v>1</v>
      </c>
      <c r="V85" s="464" t="n">
        <f aca="false">'Master Pay Period 2'!V85</f>
        <v>0</v>
      </c>
      <c r="W85" s="464" t="n">
        <f aca="false">'Master Pay Period 2'!W85</f>
        <v>0</v>
      </c>
      <c r="X85" s="464" t="n">
        <f aca="false">'Master Pay Period 2'!X85</f>
        <v>1</v>
      </c>
      <c r="Y85" s="464" t="n">
        <f aca="false">'Master Pay Period 2'!Y85</f>
        <v>1</v>
      </c>
      <c r="Z85" s="464" t="n">
        <f aca="false">'Master Pay Period 2'!Z85</f>
        <v>0</v>
      </c>
      <c r="AA85" s="464" t="n">
        <f aca="false">'Master Pay Period 2'!AA85</f>
        <v>0</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72"/>
      <c r="AZ85" s="872"/>
      <c r="BA85" s="872"/>
      <c r="BB85" s="872"/>
      <c r="BC85" s="872"/>
      <c r="BD85" s="862"/>
      <c r="BE85" s="862"/>
      <c r="BF85" s="862"/>
      <c r="BG85" s="862"/>
      <c r="BH85" s="862"/>
      <c r="BI85" s="465"/>
      <c r="BJ85" s="465"/>
      <c r="BK85" s="465"/>
      <c r="BL85" s="465"/>
      <c r="BM85" s="862"/>
      <c r="BN85" s="307"/>
      <c r="BO85" s="307"/>
      <c r="BP85" s="862"/>
      <c r="DN85" s="307"/>
      <c r="EE85" s="163"/>
    </row>
    <row r="86" customFormat="false" ht="10.1" hidden="false" customHeight="true" outlineLevel="0" collapsed="false">
      <c r="A86" s="312"/>
      <c r="B86" s="308"/>
      <c r="C86" s="308"/>
      <c r="D86" s="269"/>
      <c r="E86" s="272"/>
      <c r="F86" s="289"/>
      <c r="G86" s="310"/>
      <c r="H86" s="303"/>
      <c r="I86" s="362"/>
      <c r="J86" s="350"/>
      <c r="K86" s="269"/>
      <c r="L86" s="886"/>
      <c r="M86" s="462"/>
      <c r="N86" s="462"/>
      <c r="O86" s="462"/>
      <c r="P86" s="462"/>
      <c r="Q86" s="462"/>
      <c r="R86" s="462"/>
      <c r="S86" s="462"/>
      <c r="T86" s="506"/>
      <c r="U86" s="462"/>
      <c r="V86" s="462"/>
      <c r="W86" s="462"/>
      <c r="X86" s="462"/>
      <c r="Y86" s="462"/>
      <c r="Z86" s="462"/>
      <c r="AA86" s="462"/>
      <c r="AB86" s="471"/>
      <c r="AC86" s="437"/>
      <c r="AD86" s="437"/>
      <c r="AE86" s="437"/>
      <c r="AF86" s="437"/>
      <c r="AG86" s="437"/>
      <c r="AH86" s="437"/>
      <c r="AI86" s="437"/>
      <c r="AJ86" s="437"/>
      <c r="AK86" s="430"/>
      <c r="AL86" s="437"/>
      <c r="AM86" s="430"/>
      <c r="AN86" s="437"/>
      <c r="AY86" s="872"/>
      <c r="AZ86" s="872"/>
      <c r="BA86" s="872"/>
      <c r="BB86" s="872"/>
      <c r="BC86" s="872"/>
      <c r="BD86" s="862"/>
      <c r="BE86" s="862"/>
      <c r="BF86" s="862"/>
      <c r="BG86" s="862"/>
      <c r="BH86" s="862"/>
      <c r="BI86" s="465"/>
      <c r="BJ86" s="465"/>
      <c r="BK86" s="465"/>
      <c r="BL86" s="465"/>
      <c r="BM86" s="862"/>
      <c r="BN86" s="307"/>
      <c r="BO86" s="307"/>
      <c r="BP86" s="862"/>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313"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2'!M87</f>
        <v>0</v>
      </c>
      <c r="N87" s="464" t="n">
        <f aca="false">'Master Pay Period 2'!N87</f>
        <v>0</v>
      </c>
      <c r="O87" s="464" t="n">
        <f aca="false">'Master Pay Period 2'!O87</f>
        <v>1</v>
      </c>
      <c r="P87" s="464" t="n">
        <f aca="false">'Master Pay Period 2'!P87</f>
        <v>1</v>
      </c>
      <c r="Q87" s="464" t="n">
        <f aca="false">'Master Pay Period 2'!Q87</f>
        <v>0</v>
      </c>
      <c r="R87" s="464" t="n">
        <f aca="false">'Master Pay Period 2'!R87</f>
        <v>0</v>
      </c>
      <c r="S87" s="464" t="n">
        <f aca="false">'Master Pay Period 2'!S87</f>
        <v>0</v>
      </c>
      <c r="T87" s="162"/>
      <c r="U87" s="464" t="n">
        <f aca="false">'Master Pay Period 2'!U87</f>
        <v>0</v>
      </c>
      <c r="V87" s="464" t="n">
        <f aca="false">'Master Pay Period 2'!V87</f>
        <v>1</v>
      </c>
      <c r="W87" s="464" t="n">
        <f aca="false">'Master Pay Period 2'!W87</f>
        <v>0</v>
      </c>
      <c r="X87" s="464" t="n">
        <f aca="false">'Master Pay Period 2'!X87</f>
        <v>0</v>
      </c>
      <c r="Y87" s="464" t="n">
        <f aca="false">'Master Pay Period 2'!Y87</f>
        <v>0</v>
      </c>
      <c r="Z87" s="464" t="n">
        <f aca="false">'Master Pay Period 2'!Z87</f>
        <v>1</v>
      </c>
      <c r="AA87" s="464" t="n">
        <f aca="false">'Master Pay Period 2'!AA87</f>
        <v>1</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72"/>
      <c r="AZ87" s="872"/>
      <c r="BA87" s="872"/>
      <c r="BB87" s="872"/>
      <c r="BC87" s="872"/>
      <c r="BD87" s="862"/>
      <c r="BE87" s="862"/>
      <c r="BF87" s="862"/>
      <c r="BG87" s="862"/>
      <c r="BH87" s="862"/>
      <c r="BI87" s="475"/>
      <c r="BJ87" s="475"/>
      <c r="BK87" s="475"/>
      <c r="BL87" s="475"/>
      <c r="BM87" s="862"/>
      <c r="BN87" s="162"/>
      <c r="BO87" s="162"/>
      <c r="BP87" s="862"/>
      <c r="DN87" s="162"/>
    </row>
    <row r="88" customFormat="false" ht="10.1" hidden="false" customHeight="true" outlineLevel="0" collapsed="false">
      <c r="A88" s="312"/>
      <c r="B88" s="308"/>
      <c r="C88" s="308"/>
      <c r="D88" s="269"/>
      <c r="E88" s="272"/>
      <c r="F88" s="310"/>
      <c r="G88" s="289"/>
      <c r="H88" s="274"/>
      <c r="I88" s="325"/>
      <c r="J88" s="350"/>
      <c r="K88" s="258"/>
      <c r="L88" s="888"/>
      <c r="M88" s="462"/>
      <c r="N88" s="462"/>
      <c r="O88" s="462"/>
      <c r="P88" s="462"/>
      <c r="Q88" s="462"/>
      <c r="R88" s="462"/>
      <c r="S88" s="462"/>
      <c r="T88" s="506"/>
      <c r="U88" s="462"/>
      <c r="V88" s="462"/>
      <c r="W88" s="462"/>
      <c r="X88" s="462"/>
      <c r="Y88" s="462"/>
      <c r="Z88" s="462"/>
      <c r="AA88" s="462"/>
      <c r="AB88" s="471"/>
      <c r="AC88" s="437"/>
      <c r="AD88" s="437"/>
      <c r="AE88" s="437"/>
      <c r="AF88" s="437"/>
      <c r="AG88" s="437"/>
      <c r="AH88" s="437"/>
      <c r="AI88" s="437"/>
      <c r="AJ88" s="437"/>
      <c r="AK88" s="430"/>
      <c r="AL88" s="437"/>
      <c r="AM88" s="430"/>
      <c r="AN88" s="437"/>
      <c r="AY88" s="872"/>
      <c r="AZ88" s="872"/>
      <c r="BA88" s="872"/>
      <c r="BB88" s="872"/>
      <c r="BC88" s="872"/>
      <c r="BD88" s="862"/>
      <c r="BE88" s="862"/>
      <c r="BF88" s="862"/>
      <c r="BG88" s="862"/>
      <c r="BH88" s="862"/>
      <c r="BI88" s="289"/>
      <c r="BJ88" s="289"/>
      <c r="BK88" s="289"/>
      <c r="BL88" s="289"/>
      <c r="BM88" s="862"/>
      <c r="BN88" s="293"/>
      <c r="BO88" s="293"/>
      <c r="BP88" s="862"/>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313"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2'!M89</f>
        <v>1</v>
      </c>
      <c r="N89" s="464" t="n">
        <f aca="false">'Master Pay Period 2'!N89</f>
        <v>0</v>
      </c>
      <c r="O89" s="464" t="n">
        <f aca="false">'Master Pay Period 2'!O89</f>
        <v>0</v>
      </c>
      <c r="P89" s="464" t="n">
        <f aca="false">'Master Pay Period 2'!P89</f>
        <v>0</v>
      </c>
      <c r="Q89" s="464" t="n">
        <f aca="false">'Master Pay Period 2'!Q89</f>
        <v>1</v>
      </c>
      <c r="R89" s="464" t="n">
        <f aca="false">'Master Pay Period 2'!R89</f>
        <v>0</v>
      </c>
      <c r="S89" s="464" t="n">
        <f aca="false">'Master Pay Period 2'!S89</f>
        <v>0</v>
      </c>
      <c r="T89" s="162"/>
      <c r="U89" s="464" t="n">
        <f aca="false">'Master Pay Period 2'!U89</f>
        <v>0</v>
      </c>
      <c r="V89" s="464" t="n">
        <f aca="false">'Master Pay Period 2'!V89</f>
        <v>0</v>
      </c>
      <c r="W89" s="464" t="n">
        <f aca="false">'Master Pay Period 2'!W89</f>
        <v>1</v>
      </c>
      <c r="X89" s="464" t="n">
        <f aca="false">'Master Pay Period 2'!X89</f>
        <v>0</v>
      </c>
      <c r="Y89" s="464" t="n">
        <f aca="false">'Master Pay Period 2'!Y89</f>
        <v>0</v>
      </c>
      <c r="Z89" s="464" t="n">
        <f aca="false">'Master Pay Period 2'!Z89</f>
        <v>0</v>
      </c>
      <c r="AA89" s="464" t="n">
        <f aca="false">'Master Pay Period 2'!AA89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72"/>
      <c r="AZ89" s="872"/>
      <c r="BA89" s="872"/>
      <c r="BB89" s="872"/>
      <c r="BC89" s="872"/>
      <c r="BD89" s="862"/>
      <c r="BE89" s="862"/>
      <c r="BF89" s="862"/>
      <c r="BG89" s="862"/>
      <c r="BH89" s="862"/>
      <c r="BI89" s="289"/>
      <c r="BJ89" s="289"/>
      <c r="BK89" s="289"/>
      <c r="BL89" s="289"/>
      <c r="BM89" s="862"/>
      <c r="BN89" s="293"/>
      <c r="BO89" s="293"/>
      <c r="BP89" s="862"/>
      <c r="DN89" s="293"/>
      <c r="DO89" s="184"/>
    </row>
    <row r="90" customFormat="false" ht="10.1" hidden="false" customHeight="true" outlineLevel="0" collapsed="false">
      <c r="A90" s="312"/>
      <c r="B90" s="308"/>
      <c r="C90" s="308"/>
      <c r="D90" s="269"/>
      <c r="E90" s="272"/>
      <c r="F90" s="310"/>
      <c r="G90" s="310"/>
      <c r="H90" s="303"/>
      <c r="I90" s="304"/>
      <c r="J90" s="350"/>
      <c r="K90" s="277"/>
      <c r="L90" s="278"/>
      <c r="M90" s="462"/>
      <c r="N90" s="462"/>
      <c r="O90" s="462"/>
      <c r="P90" s="462"/>
      <c r="Q90" s="462"/>
      <c r="R90" s="462"/>
      <c r="S90" s="462"/>
      <c r="T90" s="505"/>
      <c r="U90" s="462"/>
      <c r="V90" s="462"/>
      <c r="W90" s="462"/>
      <c r="X90" s="462"/>
      <c r="Y90" s="462"/>
      <c r="Z90" s="462"/>
      <c r="AA90" s="462"/>
      <c r="AB90" s="471"/>
      <c r="AC90" s="437"/>
      <c r="AD90" s="437"/>
      <c r="AE90" s="437"/>
      <c r="AF90" s="437"/>
      <c r="AG90" s="437"/>
      <c r="AH90" s="437"/>
      <c r="AI90" s="437"/>
      <c r="AJ90" s="437"/>
      <c r="AK90" s="430"/>
      <c r="AL90" s="437"/>
      <c r="AM90" s="430"/>
      <c r="AN90" s="437"/>
      <c r="AY90" s="872"/>
      <c r="AZ90" s="872"/>
      <c r="BA90" s="872"/>
      <c r="BB90" s="872"/>
      <c r="BC90" s="872"/>
      <c r="BD90" s="862"/>
      <c r="BE90" s="862"/>
      <c r="BF90" s="862"/>
      <c r="BG90" s="862"/>
      <c r="BH90" s="862"/>
      <c r="BI90" s="289"/>
      <c r="BJ90" s="289"/>
      <c r="BK90" s="289"/>
      <c r="BL90" s="289"/>
      <c r="BM90" s="862"/>
      <c r="BN90" s="293"/>
      <c r="BO90" s="293"/>
      <c r="BP90" s="862"/>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313"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2'!M91</f>
        <v>0</v>
      </c>
      <c r="N91" s="464" t="n">
        <f aca="false">'Master Pay Period 2'!N91</f>
        <v>0</v>
      </c>
      <c r="O91" s="464" t="n">
        <f aca="false">'Master Pay Period 2'!O91</f>
        <v>0</v>
      </c>
      <c r="P91" s="464" t="n">
        <f aca="false">'Master Pay Period 2'!P91</f>
        <v>0</v>
      </c>
      <c r="Q91" s="464" t="n">
        <f aca="false">'Master Pay Period 2'!Q91</f>
        <v>0</v>
      </c>
      <c r="R91" s="464" t="n">
        <f aca="false">'Master Pay Period 2'!R91</f>
        <v>0</v>
      </c>
      <c r="S91" s="464" t="n">
        <f aca="false">'Master Pay Period 2'!S91</f>
        <v>0</v>
      </c>
      <c r="T91" s="229"/>
      <c r="U91" s="464" t="n">
        <f aca="false">'Master Pay Period 2'!U91</f>
        <v>0</v>
      </c>
      <c r="V91" s="464" t="n">
        <f aca="false">'Master Pay Period 2'!V91</f>
        <v>0</v>
      </c>
      <c r="W91" s="464" t="n">
        <f aca="false">'Master Pay Period 2'!W91</f>
        <v>0</v>
      </c>
      <c r="X91" s="464" t="n">
        <f aca="false">'Master Pay Period 2'!X91</f>
        <v>0</v>
      </c>
      <c r="Y91" s="464" t="n">
        <f aca="false">'Master Pay Period 2'!Y91</f>
        <v>0</v>
      </c>
      <c r="Z91" s="464" t="n">
        <f aca="false">'Master Pay Period 2'!Z91</f>
        <v>0</v>
      </c>
      <c r="AA91" s="464" t="n">
        <f aca="false">'Master Pay Period 2'!AA91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72"/>
      <c r="AZ91" s="872"/>
      <c r="BA91" s="872"/>
      <c r="BB91" s="872"/>
      <c r="BC91" s="872"/>
      <c r="BD91" s="862"/>
      <c r="BE91" s="862"/>
      <c r="BF91" s="862"/>
      <c r="BG91" s="862"/>
      <c r="BH91" s="862"/>
      <c r="BI91" s="289"/>
      <c r="BJ91" s="289"/>
      <c r="BK91" s="289"/>
      <c r="BL91" s="289"/>
      <c r="BM91" s="862"/>
      <c r="BN91" s="293"/>
      <c r="BO91" s="293"/>
      <c r="BP91" s="862"/>
      <c r="DN91" s="293"/>
      <c r="DO91" s="184"/>
    </row>
    <row r="92" customFormat="false" ht="10.1" hidden="false" customHeight="true" outlineLevel="0" collapsed="false">
      <c r="A92" s="312"/>
      <c r="B92" s="308"/>
      <c r="C92" s="308"/>
      <c r="D92" s="269"/>
      <c r="E92" s="272"/>
      <c r="F92" s="289"/>
      <c r="G92" s="289"/>
      <c r="H92" s="274"/>
      <c r="I92" s="304"/>
      <c r="J92" s="276"/>
      <c r="K92" s="269"/>
      <c r="L92" s="308"/>
      <c r="M92" s="462"/>
      <c r="N92" s="462"/>
      <c r="O92" s="462"/>
      <c r="P92" s="462"/>
      <c r="Q92" s="462"/>
      <c r="R92" s="462"/>
      <c r="S92" s="462"/>
      <c r="T92" s="505"/>
      <c r="U92" s="462"/>
      <c r="V92" s="462"/>
      <c r="W92" s="462"/>
      <c r="X92" s="462"/>
      <c r="Y92" s="462"/>
      <c r="Z92" s="462"/>
      <c r="AA92" s="462"/>
      <c r="AB92" s="471"/>
      <c r="AC92" s="437"/>
      <c r="AD92" s="437"/>
      <c r="AE92" s="437"/>
      <c r="AF92" s="437"/>
      <c r="AG92" s="437"/>
      <c r="AH92" s="437"/>
      <c r="AI92" s="437"/>
      <c r="AJ92" s="437"/>
      <c r="AK92" s="430"/>
      <c r="AL92" s="437"/>
      <c r="AM92" s="430"/>
      <c r="AN92" s="437"/>
      <c r="AY92" s="872"/>
      <c r="AZ92" s="872"/>
      <c r="BA92" s="872"/>
      <c r="BB92" s="872"/>
      <c r="BC92" s="872"/>
      <c r="BD92" s="862"/>
      <c r="BE92" s="862"/>
      <c r="BF92" s="862"/>
      <c r="BG92" s="862"/>
      <c r="BH92" s="862"/>
      <c r="BI92" s="289"/>
      <c r="BJ92" s="289"/>
      <c r="BK92" s="289"/>
      <c r="BL92" s="289"/>
      <c r="BM92" s="862"/>
      <c r="BN92" s="293"/>
      <c r="BO92" s="293"/>
      <c r="BP92" s="862"/>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313"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2'!M93</f>
        <v>0</v>
      </c>
      <c r="N93" s="464" t="n">
        <f aca="false">'Master Pay Period 2'!N93</f>
        <v>0</v>
      </c>
      <c r="O93" s="464" t="n">
        <f aca="false">'Master Pay Period 2'!O93</f>
        <v>0</v>
      </c>
      <c r="P93" s="464" t="n">
        <f aca="false">'Master Pay Period 2'!P93</f>
        <v>0</v>
      </c>
      <c r="Q93" s="464" t="n">
        <f aca="false">'Master Pay Period 2'!Q93</f>
        <v>0</v>
      </c>
      <c r="R93" s="464" t="n">
        <f aca="false">'Master Pay Period 2'!R93</f>
        <v>0</v>
      </c>
      <c r="S93" s="464" t="n">
        <f aca="false">'Master Pay Period 2'!S93</f>
        <v>0</v>
      </c>
      <c r="T93" s="229"/>
      <c r="U93" s="464" t="n">
        <f aca="false">'Master Pay Period 2'!U93</f>
        <v>0</v>
      </c>
      <c r="V93" s="464" t="n">
        <f aca="false">'Master Pay Period 2'!V93</f>
        <v>0</v>
      </c>
      <c r="W93" s="464" t="n">
        <f aca="false">'Master Pay Period 2'!W93</f>
        <v>0</v>
      </c>
      <c r="X93" s="464" t="n">
        <f aca="false">'Master Pay Period 2'!X93</f>
        <v>0</v>
      </c>
      <c r="Y93" s="464" t="n">
        <f aca="false">'Master Pay Period 2'!Y93</f>
        <v>0</v>
      </c>
      <c r="Z93" s="464" t="n">
        <f aca="false">'Master Pay Period 2'!Z93</f>
        <v>0</v>
      </c>
      <c r="AA93" s="464" t="n">
        <f aca="false">'Master Pay Period 2'!AA93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72"/>
      <c r="AZ93" s="872"/>
      <c r="BA93" s="872"/>
      <c r="BB93" s="872"/>
      <c r="BC93" s="872"/>
      <c r="BD93" s="862"/>
      <c r="BE93" s="862"/>
      <c r="BF93" s="862"/>
      <c r="BG93" s="862"/>
      <c r="BH93" s="862"/>
      <c r="BI93" s="289"/>
      <c r="BJ93" s="289"/>
      <c r="BK93" s="289"/>
      <c r="BL93" s="289"/>
      <c r="BM93" s="862"/>
      <c r="BN93" s="293"/>
      <c r="BO93" s="293"/>
      <c r="BP93" s="862"/>
      <c r="DN93" s="293"/>
      <c r="DO93" s="184"/>
    </row>
    <row r="94" customFormat="false" ht="10.1" hidden="false" customHeight="true" outlineLevel="0" collapsed="false">
      <c r="A94" s="312"/>
      <c r="B94" s="308"/>
      <c r="C94" s="308"/>
      <c r="D94" s="269"/>
      <c r="E94" s="272"/>
      <c r="F94" s="289"/>
      <c r="G94" s="310"/>
      <c r="H94" s="274"/>
      <c r="I94" s="304"/>
      <c r="J94" s="350"/>
      <c r="K94" s="269"/>
      <c r="L94" s="308"/>
      <c r="M94" s="462"/>
      <c r="N94" s="462"/>
      <c r="O94" s="462"/>
      <c r="P94" s="462"/>
      <c r="Q94" s="462"/>
      <c r="R94" s="462"/>
      <c r="S94" s="462"/>
      <c r="T94" s="505"/>
      <c r="U94" s="462"/>
      <c r="V94" s="462"/>
      <c r="W94" s="462"/>
      <c r="X94" s="462"/>
      <c r="Y94" s="462"/>
      <c r="Z94" s="462"/>
      <c r="AA94" s="462"/>
      <c r="AB94" s="471"/>
      <c r="AC94" s="437"/>
      <c r="AD94" s="437"/>
      <c r="AE94" s="437"/>
      <c r="AF94" s="437"/>
      <c r="AG94" s="437"/>
      <c r="AH94" s="437"/>
      <c r="AI94" s="437"/>
      <c r="AJ94" s="437"/>
      <c r="AK94" s="430"/>
      <c r="AL94" s="437"/>
      <c r="AM94" s="430"/>
      <c r="AN94" s="437"/>
      <c r="AY94" s="872"/>
      <c r="AZ94" s="872"/>
      <c r="BA94" s="872"/>
      <c r="BB94" s="872"/>
      <c r="BC94" s="872"/>
      <c r="BD94" s="862"/>
      <c r="BE94" s="862"/>
      <c r="BF94" s="862"/>
      <c r="BG94" s="862"/>
      <c r="BH94" s="862"/>
      <c r="BI94" s="289"/>
      <c r="BJ94" s="289"/>
      <c r="BK94" s="289"/>
      <c r="BL94" s="289"/>
      <c r="BM94" s="862"/>
      <c r="BN94" s="293"/>
      <c r="BO94" s="293"/>
      <c r="BP94" s="862"/>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313"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2'!M95</f>
        <v>0</v>
      </c>
      <c r="N95" s="464" t="n">
        <f aca="false">'Master Pay Period 2'!N95</f>
        <v>0</v>
      </c>
      <c r="O95" s="464" t="n">
        <f aca="false">'Master Pay Period 2'!O95</f>
        <v>0</v>
      </c>
      <c r="P95" s="464" t="n">
        <f aca="false">'Master Pay Period 2'!P95</f>
        <v>0</v>
      </c>
      <c r="Q95" s="464" t="n">
        <f aca="false">'Master Pay Period 2'!Q95</f>
        <v>0</v>
      </c>
      <c r="R95" s="464" t="n">
        <f aca="false">'Master Pay Period 2'!R95</f>
        <v>0</v>
      </c>
      <c r="S95" s="464" t="n">
        <f aca="false">'Master Pay Period 2'!S95</f>
        <v>0</v>
      </c>
      <c r="T95" s="293"/>
      <c r="U95" s="464" t="n">
        <f aca="false">'Master Pay Period 2'!U95</f>
        <v>0</v>
      </c>
      <c r="V95" s="464" t="n">
        <f aca="false">'Master Pay Period 2'!V95</f>
        <v>0</v>
      </c>
      <c r="W95" s="464" t="n">
        <f aca="false">'Master Pay Period 2'!W95</f>
        <v>0</v>
      </c>
      <c r="X95" s="464" t="n">
        <f aca="false">'Master Pay Period 2'!X95</f>
        <v>0</v>
      </c>
      <c r="Y95" s="464" t="n">
        <f aca="false">'Master Pay Period 2'!Y95</f>
        <v>0</v>
      </c>
      <c r="Z95" s="464" t="n">
        <f aca="false">'Master Pay Period 2'!Z95</f>
        <v>0</v>
      </c>
      <c r="AA95" s="464" t="n">
        <f aca="false">'Master Pay Period 2'!AA95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72"/>
      <c r="AZ95" s="872"/>
      <c r="BA95" s="872"/>
      <c r="BB95" s="872"/>
      <c r="BC95" s="872"/>
      <c r="BD95" s="862"/>
      <c r="BE95" s="862"/>
      <c r="BF95" s="862"/>
      <c r="BG95" s="862"/>
      <c r="BH95" s="862"/>
      <c r="BI95" s="289"/>
      <c r="BJ95" s="289"/>
      <c r="BK95" s="289"/>
      <c r="BL95" s="289"/>
      <c r="BM95" s="862"/>
      <c r="BN95" s="293"/>
      <c r="BO95" s="293"/>
      <c r="BP95" s="862"/>
      <c r="DN95" s="293"/>
      <c r="DO95" s="184"/>
    </row>
    <row r="96" customFormat="false" ht="10.1" hidden="false" customHeight="true" outlineLevel="0" collapsed="false">
      <c r="A96" s="312"/>
      <c r="B96" s="308"/>
      <c r="C96" s="308"/>
      <c r="D96" s="269"/>
      <c r="E96" s="272"/>
      <c r="F96" s="310"/>
      <c r="G96" s="289"/>
      <c r="H96" s="310"/>
      <c r="I96" s="325"/>
      <c r="J96" s="350"/>
      <c r="K96" s="258"/>
      <c r="L96" s="221"/>
      <c r="M96" s="462"/>
      <c r="N96" s="462"/>
      <c r="O96" s="462"/>
      <c r="P96" s="462"/>
      <c r="Q96" s="462"/>
      <c r="R96" s="462"/>
      <c r="S96" s="462"/>
      <c r="T96" s="506"/>
      <c r="U96" s="462"/>
      <c r="V96" s="462"/>
      <c r="W96" s="462"/>
      <c r="X96" s="462"/>
      <c r="Y96" s="462"/>
      <c r="Z96" s="462"/>
      <c r="AA96" s="462"/>
      <c r="AB96" s="471"/>
      <c r="AC96" s="437"/>
      <c r="AD96" s="437"/>
      <c r="AE96" s="437"/>
      <c r="AF96" s="437"/>
      <c r="AG96" s="437"/>
      <c r="AH96" s="437"/>
      <c r="AI96" s="437"/>
      <c r="AJ96" s="437"/>
      <c r="AK96" s="430"/>
      <c r="AL96" s="437"/>
      <c r="AM96" s="430"/>
      <c r="AN96" s="437"/>
      <c r="AY96" s="872"/>
      <c r="AZ96" s="872"/>
      <c r="BA96" s="872"/>
      <c r="BB96" s="872"/>
      <c r="BC96" s="872"/>
      <c r="BD96" s="862"/>
      <c r="BE96" s="862"/>
      <c r="BF96" s="862"/>
      <c r="BG96" s="862"/>
      <c r="BH96" s="862"/>
      <c r="BI96" s="289"/>
      <c r="BJ96" s="289"/>
      <c r="BK96" s="289"/>
      <c r="BL96" s="289"/>
      <c r="BM96" s="862"/>
      <c r="BN96" s="293"/>
      <c r="BO96" s="293"/>
      <c r="BP96" s="862"/>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313"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2'!M97</f>
        <v>0</v>
      </c>
      <c r="N97" s="464" t="n">
        <f aca="false">'Master Pay Period 2'!N97</f>
        <v>0</v>
      </c>
      <c r="O97" s="464" t="n">
        <f aca="false">'Master Pay Period 2'!O97</f>
        <v>0</v>
      </c>
      <c r="P97" s="464" t="n">
        <f aca="false">'Master Pay Period 2'!P97</f>
        <v>0</v>
      </c>
      <c r="Q97" s="464" t="n">
        <f aca="false">'Master Pay Period 2'!Q97</f>
        <v>0</v>
      </c>
      <c r="R97" s="464" t="n">
        <f aca="false">'Master Pay Period 2'!R97</f>
        <v>0</v>
      </c>
      <c r="S97" s="464" t="n">
        <f aca="false">'Master Pay Period 2'!S97</f>
        <v>0</v>
      </c>
      <c r="T97" s="162"/>
      <c r="U97" s="464" t="n">
        <f aca="false">'Master Pay Period 2'!U97</f>
        <v>0</v>
      </c>
      <c r="V97" s="464" t="n">
        <f aca="false">'Master Pay Period 2'!V97</f>
        <v>0</v>
      </c>
      <c r="W97" s="464" t="n">
        <f aca="false">'Master Pay Period 2'!W97</f>
        <v>0</v>
      </c>
      <c r="X97" s="464" t="n">
        <f aca="false">'Master Pay Period 2'!X97</f>
        <v>0</v>
      </c>
      <c r="Y97" s="464" t="n">
        <f aca="false">'Master Pay Period 2'!Y97</f>
        <v>0</v>
      </c>
      <c r="Z97" s="464" t="n">
        <f aca="false">'Master Pay Period 2'!Z97</f>
        <v>0</v>
      </c>
      <c r="AA97" s="464" t="n">
        <f aca="false">'Master Pay Period 2'!AA97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72"/>
      <c r="AZ97" s="872"/>
      <c r="BA97" s="872"/>
      <c r="BB97" s="872"/>
      <c r="BC97" s="872"/>
      <c r="BD97" s="862"/>
      <c r="BE97" s="862"/>
      <c r="BF97" s="862"/>
      <c r="BG97" s="862"/>
      <c r="BH97" s="862"/>
      <c r="BI97" s="289"/>
      <c r="BJ97" s="289"/>
      <c r="BK97" s="289"/>
      <c r="BL97" s="289"/>
      <c r="BM97" s="862"/>
      <c r="BN97" s="293"/>
      <c r="BO97" s="293"/>
      <c r="BP97" s="862"/>
      <c r="DN97" s="293"/>
      <c r="DO97" s="184"/>
    </row>
    <row r="98" customFormat="false" ht="10.1" hidden="false" customHeight="true" outlineLevel="0" collapsed="false">
      <c r="A98" s="312"/>
      <c r="B98" s="308"/>
      <c r="C98" s="308"/>
      <c r="D98" s="269"/>
      <c r="E98" s="272"/>
      <c r="F98" s="310"/>
      <c r="G98" s="289"/>
      <c r="H98" s="274"/>
      <c r="I98" s="304"/>
      <c r="J98" s="350"/>
      <c r="K98" s="277"/>
      <c r="L98" s="278"/>
      <c r="M98" s="462"/>
      <c r="N98" s="462"/>
      <c r="O98" s="462"/>
      <c r="P98" s="462"/>
      <c r="Q98" s="462"/>
      <c r="R98" s="462"/>
      <c r="S98" s="462"/>
      <c r="T98" s="506"/>
      <c r="U98" s="462"/>
      <c r="V98" s="462"/>
      <c r="W98" s="462"/>
      <c r="X98" s="462"/>
      <c r="Y98" s="462"/>
      <c r="Z98" s="462"/>
      <c r="AA98" s="462"/>
      <c r="AB98" s="471"/>
      <c r="AC98" s="437"/>
      <c r="AD98" s="437"/>
      <c r="AE98" s="437"/>
      <c r="AF98" s="437"/>
      <c r="AG98" s="437"/>
      <c r="AH98" s="437"/>
      <c r="AI98" s="437"/>
      <c r="AJ98" s="437"/>
      <c r="AK98" s="430"/>
      <c r="AL98" s="437"/>
      <c r="AM98" s="430"/>
      <c r="AN98" s="437"/>
      <c r="AY98" s="872"/>
      <c r="AZ98" s="872"/>
      <c r="BA98" s="872"/>
      <c r="BB98" s="872"/>
      <c r="BC98" s="872"/>
      <c r="BD98" s="862"/>
      <c r="BE98" s="862"/>
      <c r="BF98" s="862"/>
      <c r="BG98" s="862"/>
      <c r="BH98" s="862"/>
      <c r="BI98" s="289"/>
      <c r="BJ98" s="289"/>
      <c r="BK98" s="289"/>
      <c r="BL98" s="289"/>
      <c r="BM98" s="862"/>
      <c r="BN98" s="274"/>
      <c r="BO98" s="274"/>
      <c r="BP98" s="862"/>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313"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2'!M99</f>
        <v>0</v>
      </c>
      <c r="N99" s="464" t="n">
        <f aca="false">'Master Pay Period 2'!N99</f>
        <v>0</v>
      </c>
      <c r="O99" s="464" t="n">
        <f aca="false">'Master Pay Period 2'!O99</f>
        <v>0</v>
      </c>
      <c r="P99" s="464" t="n">
        <f aca="false">'Master Pay Period 2'!P99</f>
        <v>0</v>
      </c>
      <c r="Q99" s="464" t="n">
        <f aca="false">'Master Pay Period 2'!Q99</f>
        <v>0</v>
      </c>
      <c r="R99" s="464" t="n">
        <f aca="false">'Master Pay Period 2'!R99</f>
        <v>0</v>
      </c>
      <c r="S99" s="464" t="n">
        <f aca="false">'Master Pay Period 2'!S99</f>
        <v>0</v>
      </c>
      <c r="T99" s="162"/>
      <c r="U99" s="464" t="n">
        <f aca="false">'Master Pay Period 2'!U99</f>
        <v>0</v>
      </c>
      <c r="V99" s="464" t="n">
        <f aca="false">'Master Pay Period 2'!V99</f>
        <v>0</v>
      </c>
      <c r="W99" s="464" t="n">
        <f aca="false">'Master Pay Period 2'!W99</f>
        <v>0</v>
      </c>
      <c r="X99" s="464" t="n">
        <f aca="false">'Master Pay Period 2'!X99</f>
        <v>0</v>
      </c>
      <c r="Y99" s="464" t="n">
        <f aca="false">'Master Pay Period 2'!Y99</f>
        <v>0</v>
      </c>
      <c r="Z99" s="464" t="n">
        <f aca="false">'Master Pay Period 2'!Z99</f>
        <v>0</v>
      </c>
      <c r="AA99" s="464" t="n">
        <f aca="false">'Master Pay Period 2'!AA99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72"/>
      <c r="AZ99" s="872"/>
      <c r="BA99" s="872"/>
      <c r="BB99" s="872"/>
      <c r="BC99" s="872"/>
      <c r="BD99" s="862"/>
      <c r="BE99" s="862"/>
      <c r="BF99" s="862"/>
      <c r="BG99" s="862"/>
      <c r="BH99" s="862"/>
      <c r="BI99" s="289"/>
      <c r="BJ99" s="289"/>
      <c r="BK99" s="289"/>
      <c r="BL99" s="289"/>
      <c r="BM99" s="862"/>
      <c r="BN99" s="274"/>
      <c r="BO99" s="274"/>
      <c r="BP99" s="862"/>
      <c r="DN99" s="274"/>
      <c r="DO99" s="184"/>
    </row>
    <row r="100" customFormat="false" ht="10.1" hidden="false" customHeight="true" outlineLevel="0" collapsed="false">
      <c r="A100" s="312"/>
      <c r="B100" s="308"/>
      <c r="C100" s="308"/>
      <c r="D100" s="269"/>
      <c r="E100" s="272"/>
      <c r="F100" s="289"/>
      <c r="G100" s="289"/>
      <c r="H100" s="274"/>
      <c r="I100" s="304"/>
      <c r="J100" s="276"/>
      <c r="K100" s="269"/>
      <c r="L100" s="308"/>
      <c r="M100" s="462"/>
      <c r="N100" s="462"/>
      <c r="O100" s="462"/>
      <c r="P100" s="462"/>
      <c r="Q100" s="462"/>
      <c r="R100" s="462"/>
      <c r="S100" s="462"/>
      <c r="T100" s="506"/>
      <c r="U100" s="462"/>
      <c r="V100" s="462"/>
      <c r="W100" s="462"/>
      <c r="X100" s="462"/>
      <c r="Y100" s="462"/>
      <c r="Z100" s="462"/>
      <c r="AA100" s="462"/>
      <c r="AB100" s="471"/>
      <c r="AC100" s="437"/>
      <c r="AD100" s="437"/>
      <c r="AE100" s="437"/>
      <c r="AF100" s="437"/>
      <c r="AG100" s="437"/>
      <c r="AH100" s="437"/>
      <c r="AI100" s="437"/>
      <c r="AJ100" s="437"/>
      <c r="AK100" s="430"/>
      <c r="AL100" s="437"/>
      <c r="AM100" s="430"/>
      <c r="AN100" s="437"/>
      <c r="AY100" s="872"/>
      <c r="AZ100" s="872"/>
      <c r="BA100" s="872"/>
      <c r="BB100" s="872"/>
      <c r="BC100" s="872"/>
      <c r="BD100" s="862"/>
      <c r="BE100" s="862"/>
      <c r="BF100" s="862"/>
      <c r="BG100" s="862"/>
      <c r="BH100" s="862"/>
      <c r="BI100" s="289"/>
      <c r="BJ100" s="289"/>
      <c r="BK100" s="289"/>
      <c r="BL100" s="289"/>
      <c r="BM100" s="862"/>
      <c r="BN100" s="378"/>
      <c r="BO100" s="378"/>
      <c r="BP100" s="862"/>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313"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2'!M101</f>
        <v>0</v>
      </c>
      <c r="N101" s="464" t="n">
        <f aca="false">'Master Pay Period 2'!N101</f>
        <v>0</v>
      </c>
      <c r="O101" s="464" t="n">
        <f aca="false">'Master Pay Period 2'!O101</f>
        <v>0</v>
      </c>
      <c r="P101" s="464" t="n">
        <f aca="false">'Master Pay Period 2'!P101</f>
        <v>0</v>
      </c>
      <c r="Q101" s="464" t="n">
        <f aca="false">'Master Pay Period 2'!Q101</f>
        <v>0</v>
      </c>
      <c r="R101" s="464" t="n">
        <f aca="false">'Master Pay Period 2'!R101</f>
        <v>0</v>
      </c>
      <c r="S101" s="464" t="n">
        <f aca="false">'Master Pay Period 2'!S101</f>
        <v>0</v>
      </c>
      <c r="T101" s="162"/>
      <c r="U101" s="464" t="n">
        <f aca="false">'Master Pay Period 2'!U101</f>
        <v>0</v>
      </c>
      <c r="V101" s="464" t="n">
        <f aca="false">'Master Pay Period 2'!V101</f>
        <v>0</v>
      </c>
      <c r="W101" s="464" t="n">
        <f aca="false">'Master Pay Period 2'!W101</f>
        <v>0</v>
      </c>
      <c r="X101" s="464" t="n">
        <f aca="false">'Master Pay Period 2'!X101</f>
        <v>0</v>
      </c>
      <c r="Y101" s="464" t="n">
        <f aca="false">'Master Pay Period 2'!Y101</f>
        <v>0</v>
      </c>
      <c r="Z101" s="464" t="n">
        <f aca="false">'Master Pay Period 2'!Z101</f>
        <v>0</v>
      </c>
      <c r="AA101" s="464" t="n">
        <f aca="false">'Master Pay Period 2'!AA101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72"/>
      <c r="AZ101" s="872"/>
      <c r="BA101" s="872"/>
      <c r="BB101" s="872"/>
      <c r="BC101" s="872"/>
      <c r="BD101" s="862"/>
      <c r="BE101" s="862"/>
      <c r="BF101" s="862"/>
      <c r="BG101" s="862"/>
      <c r="BH101" s="862"/>
      <c r="BI101" s="289"/>
      <c r="BJ101" s="289"/>
      <c r="BK101" s="289"/>
      <c r="BL101" s="289"/>
      <c r="BM101" s="862"/>
      <c r="BN101" s="378"/>
      <c r="BO101" s="378"/>
      <c r="BP101" s="862"/>
      <c r="DN101" s="378"/>
      <c r="DO101" s="184"/>
    </row>
    <row r="102" customFormat="false" ht="10.1" hidden="false" customHeight="true" outlineLevel="0" collapsed="false">
      <c r="A102" s="312"/>
      <c r="B102" s="221"/>
      <c r="C102" s="235"/>
      <c r="D102" s="171"/>
      <c r="E102" s="272"/>
      <c r="H102" s="172"/>
      <c r="I102" s="174"/>
      <c r="J102" s="175"/>
      <c r="L102" s="230"/>
      <c r="M102" s="230"/>
      <c r="N102" s="230"/>
      <c r="O102" s="230"/>
      <c r="P102" s="230"/>
      <c r="Q102" s="230"/>
      <c r="R102" s="230"/>
      <c r="S102" s="230"/>
      <c r="T102" s="230"/>
      <c r="U102" s="230"/>
      <c r="V102" s="230"/>
      <c r="W102" s="230"/>
      <c r="X102" s="230"/>
      <c r="Y102" s="230"/>
      <c r="Z102" s="230"/>
      <c r="AA102" s="230"/>
      <c r="AB102" s="471"/>
      <c r="AC102" s="437"/>
      <c r="AD102" s="437"/>
      <c r="AY102" s="872"/>
      <c r="AZ102" s="872"/>
      <c r="BA102" s="872"/>
      <c r="BB102" s="872"/>
      <c r="BC102" s="872"/>
      <c r="BD102" s="862"/>
      <c r="BE102" s="862"/>
      <c r="BF102" s="862"/>
      <c r="BG102" s="862"/>
      <c r="BH102" s="862"/>
      <c r="BI102" s="289"/>
      <c r="BJ102" s="289"/>
      <c r="BK102" s="289"/>
      <c r="BL102" s="289"/>
      <c r="BM102" s="862"/>
      <c r="BN102" s="378"/>
      <c r="BO102" s="378"/>
      <c r="BP102" s="862"/>
      <c r="DN102" s="378"/>
    </row>
    <row r="103" customFormat="false" ht="10.1" hidden="false" customHeight="true" outlineLevel="0" collapsed="false">
      <c r="A103" s="312"/>
      <c r="B103" s="308"/>
      <c r="C103" s="308"/>
      <c r="D103" s="269"/>
      <c r="E103" s="272"/>
      <c r="F103" s="310"/>
      <c r="G103" s="310"/>
      <c r="H103" s="310"/>
      <c r="I103" s="325"/>
      <c r="J103" s="350"/>
      <c r="K103" s="258"/>
      <c r="L103" s="221"/>
      <c r="M103" s="462"/>
      <c r="N103" s="462"/>
      <c r="O103" s="462"/>
      <c r="P103" s="462"/>
      <c r="Q103" s="462"/>
      <c r="R103" s="462"/>
      <c r="S103" s="462"/>
      <c r="T103" s="502"/>
      <c r="U103" s="462"/>
      <c r="V103" s="462"/>
      <c r="W103" s="462"/>
      <c r="X103" s="462"/>
      <c r="Y103" s="462"/>
      <c r="Z103" s="462"/>
      <c r="AA103" s="462"/>
      <c r="AC103" s="437"/>
      <c r="AD103" s="437"/>
      <c r="AE103" s="437"/>
      <c r="AF103" s="437"/>
      <c r="AG103" s="437"/>
      <c r="AH103" s="437"/>
      <c r="AI103" s="437"/>
      <c r="AJ103" s="437"/>
      <c r="AK103" s="430"/>
      <c r="AL103" s="437"/>
      <c r="AM103" s="430"/>
      <c r="AN103" s="437"/>
      <c r="AY103" s="872"/>
      <c r="AZ103" s="872"/>
      <c r="BA103" s="872"/>
      <c r="BB103" s="872"/>
      <c r="BC103" s="872"/>
      <c r="BD103" s="862"/>
      <c r="BE103" s="862"/>
      <c r="BF103" s="862"/>
      <c r="BG103" s="862"/>
      <c r="BH103" s="862"/>
      <c r="BI103" s="289"/>
      <c r="BJ103" s="289"/>
      <c r="BK103" s="289"/>
      <c r="BL103" s="289"/>
      <c r="BM103" s="862"/>
      <c r="BN103" s="378"/>
      <c r="BO103" s="378"/>
      <c r="BP103" s="862"/>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313"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2'!M104</f>
        <v>0</v>
      </c>
      <c r="N104" s="464" t="n">
        <f aca="false">'Master Pay Period 2'!N104</f>
        <v>0</v>
      </c>
      <c r="O104" s="464" t="n">
        <f aca="false">'Master Pay Period 2'!O104</f>
        <v>0</v>
      </c>
      <c r="P104" s="464" t="n">
        <f aca="false">'Master Pay Period 2'!P104</f>
        <v>0</v>
      </c>
      <c r="Q104" s="464" t="n">
        <f aca="false">'Master Pay Period 2'!Q104</f>
        <v>0</v>
      </c>
      <c r="R104" s="464" t="n">
        <f aca="false">'Master Pay Period 2'!R104</f>
        <v>0</v>
      </c>
      <c r="S104" s="464" t="n">
        <f aca="false">'Master Pay Period 2'!S104</f>
        <v>0</v>
      </c>
      <c r="T104" s="345"/>
      <c r="U104" s="464" t="n">
        <f aca="false">'Master Pay Period 2'!U104</f>
        <v>0</v>
      </c>
      <c r="V104" s="464" t="n">
        <f aca="false">'Master Pay Period 2'!V104</f>
        <v>0</v>
      </c>
      <c r="W104" s="464" t="n">
        <f aca="false">'Master Pay Period 2'!W104</f>
        <v>0</v>
      </c>
      <c r="X104" s="464" t="n">
        <f aca="false">'Master Pay Period 2'!X104</f>
        <v>0</v>
      </c>
      <c r="Y104" s="464" t="n">
        <f aca="false">'Master Pay Period 2'!Y104</f>
        <v>0</v>
      </c>
      <c r="Z104" s="464" t="n">
        <f aca="false">'Master Pay Period 2'!Z104</f>
        <v>0</v>
      </c>
      <c r="AA104" s="464" t="n">
        <f aca="false">'Master Pay Period 2'!AA104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72"/>
      <c r="AZ104" s="872"/>
      <c r="BA104" s="872"/>
      <c r="BB104" s="872"/>
      <c r="BC104" s="872"/>
      <c r="BD104" s="862"/>
      <c r="BE104" s="862"/>
      <c r="BF104" s="862"/>
      <c r="BG104" s="862"/>
      <c r="BH104" s="862"/>
      <c r="BI104" s="289"/>
      <c r="BJ104" s="289"/>
      <c r="BK104" s="289"/>
      <c r="BL104" s="289"/>
      <c r="BM104" s="862"/>
      <c r="BN104" s="293"/>
      <c r="BO104" s="293"/>
      <c r="BP104" s="862"/>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310"/>
      <c r="G105" s="289"/>
      <c r="H105" s="303"/>
      <c r="I105" s="304"/>
      <c r="J105" s="350"/>
      <c r="K105" s="277"/>
      <c r="L105" s="278"/>
      <c r="M105" s="462"/>
      <c r="N105" s="462"/>
      <c r="O105" s="462"/>
      <c r="P105" s="462"/>
      <c r="Q105" s="462"/>
      <c r="R105" s="462"/>
      <c r="S105" s="462"/>
      <c r="T105" s="502"/>
      <c r="U105" s="462"/>
      <c r="V105" s="462"/>
      <c r="W105" s="462"/>
      <c r="X105" s="462"/>
      <c r="Y105" s="462"/>
      <c r="Z105" s="462"/>
      <c r="AA105" s="462"/>
      <c r="AC105" s="437"/>
      <c r="AD105" s="437"/>
      <c r="AE105" s="437"/>
      <c r="AF105" s="437"/>
      <c r="AG105" s="437"/>
      <c r="AH105" s="437"/>
      <c r="AI105" s="437"/>
      <c r="AJ105" s="437"/>
      <c r="AK105" s="430"/>
      <c r="AL105" s="437"/>
      <c r="AM105" s="430"/>
      <c r="AN105" s="437"/>
      <c r="AY105" s="872"/>
      <c r="AZ105" s="872"/>
      <c r="BA105" s="872"/>
      <c r="BB105" s="872"/>
      <c r="BC105" s="872"/>
      <c r="BD105" s="862"/>
      <c r="BE105" s="862"/>
      <c r="BF105" s="862"/>
      <c r="BG105" s="862"/>
      <c r="BH105" s="862"/>
      <c r="BI105" s="289"/>
      <c r="BJ105" s="289"/>
      <c r="BK105" s="289"/>
      <c r="BL105" s="289"/>
      <c r="BM105" s="862"/>
      <c r="BN105" s="293"/>
      <c r="BO105" s="293"/>
      <c r="BP105" s="862"/>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313"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2'!M106</f>
        <v>0</v>
      </c>
      <c r="N106" s="464" t="n">
        <f aca="false">'Master Pay Period 2'!N106</f>
        <v>0</v>
      </c>
      <c r="O106" s="464" t="n">
        <f aca="false">'Master Pay Period 2'!O106</f>
        <v>0</v>
      </c>
      <c r="P106" s="464" t="n">
        <f aca="false">'Master Pay Period 2'!P106</f>
        <v>0</v>
      </c>
      <c r="Q106" s="464" t="n">
        <f aca="false">'Master Pay Period 2'!Q106</f>
        <v>0</v>
      </c>
      <c r="R106" s="464" t="n">
        <f aca="false">'Master Pay Period 2'!R106</f>
        <v>0</v>
      </c>
      <c r="S106" s="464" t="n">
        <f aca="false">'Master Pay Period 2'!S106</f>
        <v>0</v>
      </c>
      <c r="T106" s="345"/>
      <c r="U106" s="464" t="n">
        <f aca="false">'Master Pay Period 2'!U106</f>
        <v>0</v>
      </c>
      <c r="V106" s="464" t="n">
        <f aca="false">'Master Pay Period 2'!V106</f>
        <v>0</v>
      </c>
      <c r="W106" s="464" t="n">
        <f aca="false">'Master Pay Period 2'!W106</f>
        <v>0</v>
      </c>
      <c r="X106" s="464" t="n">
        <f aca="false">'Master Pay Period 2'!X106</f>
        <v>0</v>
      </c>
      <c r="Y106" s="464" t="n">
        <f aca="false">'Master Pay Period 2'!Y106</f>
        <v>0</v>
      </c>
      <c r="Z106" s="464" t="n">
        <f aca="false">'Master Pay Period 2'!Z106</f>
        <v>0</v>
      </c>
      <c r="AA106" s="464" t="n">
        <f aca="false">'Master Pay Period 2'!AA106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72"/>
      <c r="AZ106" s="872"/>
      <c r="BA106" s="872"/>
      <c r="BB106" s="872"/>
      <c r="BC106" s="872"/>
      <c r="BD106" s="862"/>
      <c r="BE106" s="862"/>
      <c r="BF106" s="862"/>
      <c r="BG106" s="862"/>
      <c r="BH106" s="862"/>
      <c r="BI106" s="289"/>
      <c r="BJ106" s="289"/>
      <c r="BK106" s="289"/>
      <c r="BL106" s="289"/>
      <c r="BM106" s="862"/>
      <c r="BN106" s="293"/>
      <c r="BO106" s="293"/>
      <c r="BP106" s="862"/>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866"/>
      <c r="C107" s="308"/>
      <c r="D107" s="269"/>
      <c r="E107" s="272"/>
      <c r="F107" s="289"/>
      <c r="G107" s="289"/>
      <c r="H107" s="274"/>
      <c r="I107" s="362"/>
      <c r="J107" s="290"/>
      <c r="K107" s="288"/>
      <c r="L107" s="363"/>
      <c r="M107" s="29" t="n">
        <f aca="false">M21</f>
        <v>26</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72"/>
      <c r="AZ107" s="872"/>
      <c r="BA107" s="872"/>
      <c r="BB107" s="872"/>
      <c r="BC107" s="872"/>
      <c r="BD107" s="862"/>
      <c r="BE107" s="862"/>
      <c r="BF107" s="862"/>
      <c r="BG107" s="862"/>
      <c r="BH107" s="862"/>
      <c r="BI107" s="289"/>
      <c r="BJ107" s="289"/>
      <c r="BK107" s="289"/>
      <c r="BL107" s="289"/>
      <c r="BM107" s="862"/>
      <c r="BN107" s="293"/>
      <c r="BO107" s="293"/>
      <c r="BP107" s="862"/>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str">
        <f aca="false">M22</f>
        <v>December</v>
      </c>
      <c r="N108" s="35" t="n">
        <f aca="false">N22</f>
        <v>0</v>
      </c>
      <c r="O108" s="35" t="n">
        <f aca="false">O22</f>
        <v>0</v>
      </c>
      <c r="P108" s="35" t="n">
        <f aca="false">P22</f>
        <v>0</v>
      </c>
      <c r="Q108" s="35" t="n">
        <f aca="false">Q22</f>
        <v>0</v>
      </c>
      <c r="R108" s="35" t="n">
        <f aca="false">R22</f>
        <v>0</v>
      </c>
      <c r="S108" s="35" t="n">
        <f aca="false">S22</f>
        <v>0</v>
      </c>
      <c r="T108" s="35" t="n">
        <f aca="false">T22</f>
        <v>2019</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72"/>
      <c r="AZ108" s="872"/>
      <c r="BA108" s="872"/>
      <c r="BB108" s="872"/>
      <c r="BC108" s="872"/>
      <c r="BD108" s="862"/>
      <c r="BE108" s="862"/>
      <c r="BF108" s="862"/>
      <c r="BG108" s="862"/>
      <c r="BH108" s="862"/>
      <c r="BI108" s="289"/>
      <c r="BJ108" s="289"/>
      <c r="BK108" s="289"/>
      <c r="BL108" s="289"/>
      <c r="BM108" s="862"/>
      <c r="BN108" s="274"/>
      <c r="BO108" s="274"/>
      <c r="BP108" s="862"/>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15</v>
      </c>
      <c r="N109" s="37" t="n">
        <f aca="false">N23</f>
        <v>16</v>
      </c>
      <c r="O109" s="37" t="n">
        <f aca="false">O23</f>
        <v>17</v>
      </c>
      <c r="P109" s="37" t="n">
        <f aca="false">P23</f>
        <v>18</v>
      </c>
      <c r="Q109" s="37" t="n">
        <f aca="false">Q23</f>
        <v>19</v>
      </c>
      <c r="R109" s="37" t="n">
        <f aca="false">R23</f>
        <v>20</v>
      </c>
      <c r="S109" s="37" t="n">
        <f aca="false">S23</f>
        <v>21</v>
      </c>
      <c r="T109" s="0"/>
      <c r="U109" s="37" t="n">
        <f aca="false">U23</f>
        <v>22</v>
      </c>
      <c r="V109" s="37" t="n">
        <f aca="false">V23</f>
        <v>23</v>
      </c>
      <c r="W109" s="37" t="n">
        <f aca="false">W23</f>
        <v>24</v>
      </c>
      <c r="X109" s="37" t="n">
        <f aca="false">X23</f>
        <v>25</v>
      </c>
      <c r="Y109" s="37" t="n">
        <f aca="false">Y23</f>
        <v>26</v>
      </c>
      <c r="Z109" s="37" t="n">
        <f aca="false">Z23</f>
        <v>27</v>
      </c>
      <c r="AA109" s="37" t="n">
        <f aca="false">AA23</f>
        <v>28</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72"/>
      <c r="AZ109" s="872"/>
      <c r="BA109" s="872"/>
      <c r="BB109" s="872"/>
      <c r="BC109" s="872"/>
      <c r="BD109" s="862"/>
      <c r="BE109" s="862"/>
      <c r="BF109" s="862"/>
      <c r="BG109" s="862"/>
      <c r="BH109" s="862"/>
      <c r="BI109" s="289"/>
      <c r="BJ109" s="289"/>
      <c r="BK109" s="289"/>
      <c r="BL109" s="289"/>
      <c r="BM109" s="862"/>
      <c r="BN109" s="274"/>
      <c r="BO109" s="274"/>
      <c r="BP109" s="862"/>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870"/>
      <c r="B110" s="866"/>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72"/>
      <c r="AZ110" s="872"/>
      <c r="BA110" s="872"/>
      <c r="BB110" s="872"/>
      <c r="BC110" s="872"/>
      <c r="BD110" s="862"/>
      <c r="BE110" s="862"/>
      <c r="BF110" s="862"/>
      <c r="BG110" s="862"/>
      <c r="BH110" s="862"/>
      <c r="BI110" s="289"/>
      <c r="BJ110" s="289"/>
      <c r="BK110" s="289"/>
      <c r="BL110" s="289"/>
      <c r="BM110" s="862"/>
      <c r="BN110" s="378"/>
      <c r="BO110" s="378"/>
      <c r="BP110" s="862"/>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870"/>
      <c r="B111" s="308"/>
      <c r="C111" s="308"/>
      <c r="D111" s="269"/>
      <c r="E111" s="309"/>
      <c r="F111" s="303"/>
      <c r="G111" s="303"/>
      <c r="H111" s="303"/>
      <c r="I111" s="304"/>
      <c r="J111" s="276"/>
      <c r="K111" s="277"/>
      <c r="L111" s="277"/>
      <c r="M111" s="23"/>
      <c r="N111" s="23"/>
      <c r="O111" s="23"/>
      <c r="P111" s="23"/>
      <c r="Q111" s="23"/>
      <c r="R111" s="23"/>
      <c r="S111" s="23"/>
      <c r="T111" s="23"/>
      <c r="U111" s="23"/>
      <c r="V111" s="23"/>
      <c r="W111" s="23"/>
      <c r="X111" s="23"/>
      <c r="Y111" s="23"/>
      <c r="Z111" s="23"/>
      <c r="AA111" s="23"/>
      <c r="AC111" s="437"/>
      <c r="AD111" s="437"/>
      <c r="AE111" s="437"/>
      <c r="AF111" s="437"/>
      <c r="AG111" s="437"/>
      <c r="AH111" s="437"/>
      <c r="AI111" s="437"/>
      <c r="AJ111" s="437"/>
      <c r="AK111" s="430"/>
      <c r="AL111" s="437"/>
      <c r="AM111" s="430"/>
      <c r="AN111" s="437"/>
      <c r="AY111" s="872"/>
      <c r="AZ111" s="872"/>
      <c r="BA111" s="872"/>
      <c r="BB111" s="872"/>
      <c r="BC111" s="872"/>
      <c r="BD111" s="862"/>
      <c r="BE111" s="862"/>
      <c r="BF111" s="862"/>
      <c r="BG111" s="862"/>
      <c r="BH111" s="862"/>
      <c r="BI111" s="289"/>
      <c r="BJ111" s="289"/>
      <c r="BK111" s="289"/>
      <c r="BL111" s="289"/>
      <c r="BM111" s="862"/>
      <c r="BN111" s="378"/>
      <c r="BO111" s="378"/>
      <c r="BP111" s="862"/>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72"/>
      <c r="AZ112" s="872"/>
      <c r="BA112" s="872"/>
      <c r="BB112" s="872"/>
      <c r="BC112" s="872"/>
      <c r="BD112" s="862"/>
      <c r="BE112" s="862"/>
      <c r="BF112" s="862"/>
      <c r="BG112" s="862"/>
      <c r="BH112" s="862"/>
      <c r="BI112" s="475"/>
      <c r="BJ112" s="475"/>
      <c r="BK112" s="475"/>
      <c r="BL112" s="475"/>
      <c r="BM112" s="162"/>
      <c r="BN112" s="162"/>
      <c r="BO112" s="162"/>
      <c r="BP112" s="862"/>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72"/>
      <c r="AZ113" s="872"/>
      <c r="BA113" s="872"/>
      <c r="BB113" s="872"/>
      <c r="BC113" s="872"/>
      <c r="BD113" s="862"/>
      <c r="BE113" s="862"/>
      <c r="BF113" s="862"/>
      <c r="BG113" s="862"/>
      <c r="BH113" s="862"/>
      <c r="BI113" s="465"/>
      <c r="BJ113" s="465"/>
      <c r="BK113" s="465"/>
      <c r="BL113" s="465"/>
      <c r="BM113" s="307"/>
      <c r="BN113" s="307"/>
      <c r="BO113" s="307"/>
      <c r="BP113" s="862"/>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72"/>
      <c r="AZ114" s="872"/>
      <c r="BA114" s="872"/>
      <c r="BB114" s="872"/>
      <c r="BC114" s="872"/>
      <c r="BD114" s="862"/>
      <c r="BE114" s="862"/>
      <c r="BF114" s="862"/>
      <c r="BG114" s="862"/>
      <c r="BH114" s="862"/>
      <c r="BI114" s="465"/>
      <c r="BJ114" s="465"/>
      <c r="BK114" s="465"/>
      <c r="BL114" s="307"/>
      <c r="BM114" s="307"/>
      <c r="BN114" s="307"/>
      <c r="BO114" s="307"/>
      <c r="BP114" s="862"/>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865"/>
      <c r="AF115" s="865"/>
      <c r="AG115" s="865"/>
      <c r="AH115" s="865"/>
      <c r="AI115" s="865"/>
      <c r="AJ115" s="865"/>
      <c r="AK115" s="865"/>
      <c r="AL115" s="865"/>
      <c r="AM115" s="865"/>
      <c r="AN115" s="865"/>
      <c r="AY115" s="872"/>
      <c r="AZ115" s="872"/>
      <c r="BA115" s="872"/>
      <c r="BB115" s="872"/>
      <c r="BC115" s="872"/>
      <c r="BD115" s="862"/>
      <c r="BE115" s="862"/>
      <c r="BF115" s="862"/>
      <c r="BG115" s="862"/>
      <c r="BH115" s="862"/>
      <c r="BI115" s="465"/>
      <c r="BJ115" s="465"/>
      <c r="BK115" s="465"/>
      <c r="BL115" s="307"/>
      <c r="BM115" s="307"/>
      <c r="BN115" s="307"/>
      <c r="BO115" s="307"/>
      <c r="BP115" s="862"/>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865"/>
      <c r="AF116" s="865"/>
      <c r="AG116" s="865"/>
      <c r="AH116" s="865"/>
      <c r="AI116" s="865"/>
      <c r="AJ116" s="865"/>
      <c r="AK116" s="865"/>
      <c r="AL116" s="865"/>
      <c r="AM116" s="865"/>
      <c r="AN116" s="865"/>
      <c r="AY116" s="872"/>
      <c r="AZ116" s="872"/>
      <c r="BA116" s="872"/>
      <c r="BB116" s="872"/>
      <c r="BC116" s="872"/>
      <c r="BD116" s="862"/>
      <c r="BE116" s="862"/>
      <c r="BF116" s="862"/>
      <c r="BG116" s="862"/>
      <c r="BH116" s="862"/>
      <c r="BI116" s="307"/>
      <c r="BJ116" s="307"/>
      <c r="BK116" s="307"/>
      <c r="BL116" s="307"/>
      <c r="BM116" s="307"/>
      <c r="BN116" s="307"/>
      <c r="BO116" s="307"/>
      <c r="BP116" s="862"/>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865"/>
      <c r="AF117" s="865"/>
      <c r="AG117" s="865"/>
      <c r="AH117" s="865"/>
      <c r="AI117" s="865"/>
      <c r="AJ117" s="865"/>
      <c r="AK117" s="865"/>
      <c r="AL117" s="865"/>
      <c r="AM117" s="865"/>
      <c r="AN117" s="865"/>
      <c r="AY117" s="872"/>
      <c r="AZ117" s="872"/>
      <c r="BA117" s="872"/>
      <c r="BB117" s="872"/>
      <c r="BC117" s="872"/>
      <c r="BD117" s="862"/>
      <c r="BE117" s="862"/>
      <c r="BF117" s="862"/>
      <c r="BG117" s="862"/>
      <c r="BH117" s="862"/>
      <c r="BI117" s="266"/>
      <c r="BJ117" s="268"/>
      <c r="BK117" s="268"/>
      <c r="BL117" s="268"/>
      <c r="BM117" s="162"/>
      <c r="BN117" s="266"/>
      <c r="BO117" s="266"/>
      <c r="BP117" s="862"/>
      <c r="DN117" s="265"/>
    </row>
    <row r="118" customFormat="false" ht="10.1" hidden="false" customHeight="true" outlineLevel="0" collapsed="false">
      <c r="A118" s="223"/>
      <c r="B118" s="480"/>
      <c r="C118" s="396"/>
      <c r="D118" s="397"/>
      <c r="E118" s="398"/>
      <c r="H118" s="172"/>
      <c r="I118" s="174"/>
      <c r="J118" s="175"/>
      <c r="T118" s="165"/>
      <c r="AC118" s="470"/>
      <c r="AD118" s="466"/>
      <c r="AE118" s="865"/>
      <c r="AF118" s="865"/>
      <c r="AG118" s="865"/>
      <c r="AH118" s="865"/>
      <c r="AI118" s="865"/>
      <c r="AJ118" s="865"/>
      <c r="AK118" s="865"/>
      <c r="AL118" s="865"/>
      <c r="AM118" s="865"/>
      <c r="AN118" s="865"/>
      <c r="AY118" s="872"/>
      <c r="AZ118" s="872"/>
      <c r="BA118" s="872"/>
      <c r="BB118" s="872"/>
      <c r="BC118" s="872"/>
      <c r="BD118" s="862"/>
      <c r="BE118" s="862"/>
      <c r="BF118" s="862"/>
      <c r="BG118" s="862"/>
      <c r="BH118" s="862"/>
      <c r="BI118" s="266"/>
      <c r="BJ118" s="266"/>
      <c r="BK118" s="266"/>
      <c r="BL118" s="266"/>
      <c r="BM118" s="162"/>
      <c r="BN118" s="266"/>
      <c r="BO118" s="266"/>
      <c r="BP118" s="862"/>
      <c r="DN118" s="265"/>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865"/>
      <c r="AF119" s="865"/>
      <c r="AG119" s="865"/>
      <c r="AH119" s="865"/>
      <c r="AI119" s="865"/>
      <c r="AJ119" s="865"/>
      <c r="AK119" s="865"/>
      <c r="AL119" s="865"/>
      <c r="AM119" s="865"/>
      <c r="AN119" s="865"/>
      <c r="AY119" s="872"/>
      <c r="AZ119" s="872"/>
      <c r="BA119" s="872"/>
      <c r="BB119" s="872"/>
      <c r="BC119" s="872"/>
      <c r="BD119" s="862"/>
      <c r="BE119" s="862"/>
      <c r="BF119" s="862"/>
      <c r="BG119" s="862"/>
      <c r="BH119" s="862"/>
      <c r="BI119" s="293"/>
      <c r="BJ119" s="293"/>
      <c r="BK119" s="293"/>
      <c r="BL119" s="293"/>
      <c r="BM119" s="162"/>
      <c r="BN119" s="293"/>
      <c r="BO119" s="293"/>
      <c r="BP119" s="862"/>
      <c r="DN119" s="293"/>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865"/>
      <c r="AF120" s="865"/>
      <c r="AG120" s="865"/>
      <c r="AH120" s="865"/>
      <c r="AI120" s="865"/>
      <c r="AJ120" s="865"/>
      <c r="AK120" s="865"/>
      <c r="AL120" s="865"/>
      <c r="AM120" s="865"/>
      <c r="AN120" s="865"/>
      <c r="AY120" s="872"/>
      <c r="AZ120" s="872"/>
      <c r="BA120" s="872"/>
      <c r="BB120" s="872"/>
      <c r="BC120" s="872"/>
      <c r="BD120" s="862"/>
      <c r="BE120" s="862"/>
      <c r="BF120" s="862"/>
      <c r="BG120" s="862"/>
      <c r="BH120" s="862"/>
      <c r="BI120" s="293"/>
      <c r="BJ120" s="293"/>
      <c r="BK120" s="293"/>
      <c r="BL120" s="293"/>
      <c r="BM120" s="162"/>
      <c r="BN120" s="293"/>
      <c r="BO120" s="293"/>
      <c r="BP120" s="862"/>
      <c r="DN120" s="293"/>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865"/>
      <c r="AF121" s="865"/>
      <c r="AG121" s="865"/>
      <c r="AH121" s="865"/>
      <c r="AI121" s="865"/>
      <c r="AJ121" s="865"/>
      <c r="AK121" s="865"/>
      <c r="AL121" s="865"/>
      <c r="AM121" s="865"/>
      <c r="AN121" s="865"/>
      <c r="AY121" s="872"/>
      <c r="AZ121" s="872"/>
      <c r="BA121" s="872"/>
      <c r="BB121" s="872"/>
      <c r="BC121" s="872"/>
      <c r="BD121" s="862"/>
      <c r="BE121" s="862"/>
      <c r="BF121" s="862"/>
      <c r="BG121" s="862"/>
      <c r="BH121" s="862"/>
      <c r="BI121" s="69"/>
      <c r="BJ121" s="69"/>
      <c r="BK121" s="69"/>
      <c r="BL121" s="69"/>
      <c r="BM121" s="69"/>
      <c r="BN121" s="69"/>
      <c r="BO121" s="69"/>
      <c r="BP121" s="862"/>
      <c r="DN121" s="25"/>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865"/>
      <c r="AF122" s="865"/>
      <c r="AG122" s="865"/>
      <c r="AH122" s="865"/>
      <c r="AI122" s="865"/>
      <c r="AJ122" s="865"/>
      <c r="AK122" s="865"/>
      <c r="AL122" s="865"/>
      <c r="AM122" s="865"/>
      <c r="AN122" s="865"/>
      <c r="AY122" s="872"/>
      <c r="AZ122" s="872"/>
      <c r="BA122" s="872"/>
      <c r="BB122" s="872"/>
      <c r="BC122" s="872"/>
      <c r="BD122" s="862"/>
      <c r="BE122" s="862"/>
      <c r="BF122" s="862"/>
      <c r="BG122" s="862"/>
      <c r="BH122" s="862"/>
      <c r="BI122" s="61"/>
      <c r="BJ122" s="61"/>
      <c r="BK122" s="61"/>
      <c r="BL122" s="61"/>
      <c r="BM122" s="69"/>
      <c r="BN122" s="61"/>
      <c r="BO122" s="61"/>
      <c r="BP122" s="862"/>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865"/>
      <c r="AF123" s="865"/>
      <c r="AG123" s="865"/>
      <c r="AH123" s="865"/>
      <c r="AI123" s="865"/>
      <c r="AJ123" s="865"/>
      <c r="AK123" s="865"/>
      <c r="AL123" s="865"/>
      <c r="AM123" s="865"/>
      <c r="AN123" s="865"/>
      <c r="AY123" s="872"/>
      <c r="AZ123" s="872"/>
      <c r="BA123" s="872"/>
      <c r="BB123" s="872"/>
      <c r="BC123" s="872"/>
      <c r="BD123" s="862"/>
      <c r="BE123" s="862"/>
      <c r="BF123" s="862"/>
      <c r="BG123" s="862"/>
      <c r="BH123" s="862"/>
      <c r="BI123" s="61"/>
      <c r="BJ123" s="61"/>
      <c r="BK123" s="61"/>
      <c r="BL123" s="61"/>
      <c r="BM123" s="69"/>
      <c r="BN123" s="61"/>
      <c r="BO123" s="61"/>
      <c r="BP123" s="862"/>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865"/>
      <c r="AF124" s="865"/>
      <c r="AG124" s="865"/>
      <c r="AH124" s="865"/>
      <c r="AI124" s="865"/>
      <c r="AJ124" s="865"/>
      <c r="AK124" s="865"/>
      <c r="AL124" s="865"/>
      <c r="AM124" s="865"/>
      <c r="AN124" s="865"/>
      <c r="AY124" s="872"/>
      <c r="AZ124" s="872"/>
      <c r="BA124" s="872"/>
      <c r="BB124" s="872"/>
      <c r="BC124" s="872"/>
      <c r="BD124" s="862"/>
      <c r="BE124" s="862"/>
      <c r="BF124" s="862"/>
      <c r="BG124" s="862"/>
      <c r="BH124" s="862"/>
      <c r="BI124" s="61"/>
      <c r="BJ124" s="61"/>
      <c r="BK124" s="61"/>
      <c r="BL124" s="61"/>
      <c r="BM124" s="69"/>
      <c r="BN124" s="61"/>
      <c r="BO124" s="61"/>
      <c r="BP124" s="862"/>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865"/>
      <c r="AF125" s="865"/>
      <c r="AG125" s="865"/>
      <c r="AH125" s="865"/>
      <c r="AI125" s="865"/>
      <c r="AJ125" s="865"/>
      <c r="AK125" s="865"/>
      <c r="AL125" s="865"/>
      <c r="AM125" s="865"/>
      <c r="AN125" s="865"/>
      <c r="AY125" s="872"/>
      <c r="AZ125" s="872"/>
      <c r="BA125" s="872"/>
      <c r="BB125" s="872"/>
      <c r="BC125" s="872"/>
      <c r="BD125" s="862"/>
      <c r="BE125" s="862"/>
      <c r="BF125" s="862"/>
      <c r="BG125" s="862"/>
      <c r="BH125" s="862"/>
      <c r="BI125" s="61"/>
      <c r="BJ125" s="61"/>
      <c r="BK125" s="61"/>
      <c r="BL125" s="61"/>
      <c r="BM125" s="69"/>
      <c r="BN125" s="61"/>
      <c r="BO125" s="61"/>
      <c r="BP125" s="862"/>
      <c r="DN125" s="61"/>
      <c r="EE125" s="163"/>
    </row>
    <row r="126" customFormat="false" ht="10.1" hidden="false" customHeight="true" outlineLevel="0" collapsed="false">
      <c r="A126" s="870"/>
      <c r="B126" s="870"/>
      <c r="C126" s="287"/>
      <c r="D126" s="417"/>
      <c r="E126" s="267"/>
      <c r="H126" s="172"/>
      <c r="I126" s="174"/>
      <c r="J126" s="175"/>
      <c r="T126" s="360"/>
      <c r="AB126" s="378"/>
      <c r="AC126" s="437"/>
      <c r="AD126" s="437"/>
      <c r="AE126" s="865"/>
      <c r="AF126" s="865"/>
      <c r="AG126" s="865"/>
      <c r="AH126" s="865"/>
      <c r="AI126" s="865"/>
      <c r="AJ126" s="865"/>
      <c r="AK126" s="865"/>
      <c r="AL126" s="865"/>
      <c r="AM126" s="865"/>
      <c r="AN126" s="865"/>
      <c r="AY126" s="872"/>
      <c r="AZ126" s="872"/>
      <c r="BA126" s="872"/>
      <c r="BB126" s="872"/>
      <c r="BC126" s="872"/>
      <c r="BD126" s="862"/>
      <c r="BE126" s="862"/>
      <c r="BF126" s="862"/>
      <c r="BG126" s="862"/>
      <c r="BH126" s="862"/>
      <c r="BI126" s="61"/>
      <c r="BJ126" s="61"/>
      <c r="BK126" s="61"/>
      <c r="BL126" s="61"/>
      <c r="BM126" s="69"/>
      <c r="BN126" s="61"/>
      <c r="BO126" s="61"/>
      <c r="BP126" s="862"/>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870"/>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865"/>
      <c r="AF127" s="865"/>
      <c r="AG127" s="865"/>
      <c r="AH127" s="865"/>
      <c r="AI127" s="865"/>
      <c r="AJ127" s="865"/>
      <c r="AK127" s="865"/>
      <c r="AL127" s="865"/>
      <c r="AM127" s="865"/>
      <c r="AN127" s="865"/>
      <c r="AY127" s="872"/>
      <c r="AZ127" s="872"/>
      <c r="BA127" s="872"/>
      <c r="BB127" s="872"/>
      <c r="BC127" s="872"/>
      <c r="BD127" s="862"/>
      <c r="BE127" s="862"/>
      <c r="BF127" s="862"/>
      <c r="BG127" s="862"/>
      <c r="BH127" s="862"/>
      <c r="BI127" s="61"/>
      <c r="BJ127" s="61"/>
      <c r="BK127" s="61"/>
      <c r="BL127" s="61"/>
      <c r="BM127" s="69"/>
      <c r="BN127" s="61"/>
      <c r="BO127" s="61"/>
      <c r="BP127" s="862"/>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
    <cfRule type="expression" priority="4" aboveAverage="0" equalAverage="0" bottom="0" percent="0" rank="0" text="" dxfId="0">
      <formula>'December 26'!M112&lt;'Master Pay Period 2'!M112</formula>
    </cfRule>
    <cfRule type="expression" priority="5" aboveAverage="0" equalAverage="0" bottom="0" percent="0" rank="0" text="" dxfId="1">
      <formula>'December 26'!M112&gt;'Master Pay Period 2'!M112</formula>
    </cfRule>
  </conditionalFormatting>
  <conditionalFormatting sqref="M26:S26 M29:S29 M32:S32 M34:S34 M36:S36 M38:S38 M40:S40 M42:S42 M44:S44 M46:S46 M48:S48 M50:S50 M52:S52 M54:S54 M56:S56 M58:S58 M60:S60 M63:S63 M66:S66 M68:S68 M71:S71 M73:S73 M75:S75 M78:S78 M80:S80 M82:S82 M84:S84 M86:S86 M88:S88 M90:S90 M92:S92 M94:S94 M96:S96 M98:S98 M100:S100 M103:S103 M105:S105">
    <cfRule type="expression" priority="6" aboveAverage="0" equalAverage="0" bottom="0" percent="0" rank="0" text="" dxfId="0">
      <formula>(OR(M37="H",M37="S",M37="V"))</formula>
    </cfRule>
    <cfRule type="expression" priority="7" aboveAverage="0" equalAverage="0" bottom="0" percent="0" rank="0" text="" dxfId="1">
      <formula>M37&gt;0</formula>
    </cfRule>
  </conditionalFormatting>
  <conditionalFormatting sqref="M27:AA28 M30:AA31 M33:AA33 M35:AA35 M37:AA37 M39:AA39 M41:AA41 M43:AA43 M45:AA45 M47:AA47 M49:AA49 M51:AA51 M53:AA53 M55:AA55 M57:AA57 M59:AA59 M61:S62 U61:AA62 M67:AA67 M69:AA70 M72:AA72 M74:AA74 M79:AA79 M81:AA81 M83:AA83 M85:AA85 M87:AA87 M89:AA89 M91:AA91 M93:AA93 M95:AA95 M97:AA97 M99:AA99 M101:AA102 M104:AA104 M106:AA106 M64:AA65 M76:AA77 T26:T63 T66:T75 T103:T106 T78:T84 T90:T96 T86 T88 T98 T100">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110">
    <cfRule type="expression" priority="11" aboveAverage="0" equalAverage="0" bottom="0" percent="0" rank="0" text="" dxfId="5">
      <formula>'December 26'!M115&lt;'Master Pay Period 2'!M115</formula>
    </cfRule>
    <cfRule type="expression" priority="12" aboveAverage="0" equalAverage="0" bottom="0" percent="0" rank="0" text="" dxfId="6">
      <formula>'December 26'!M115&gt;'Master Pay Period 2'!M115</formula>
    </cfRule>
  </conditionalFormatting>
  <conditionalFormatting sqref="N24:S24 U24:AA24">
    <cfRule type="expression" priority="13" aboveAverage="0" equalAverage="0" bottom="0" percent="0" rank="0" text="" dxfId="0">
      <formula>'Master Pay Period 2'!M112&lt;'Master Pay Period 2'!M112</formula>
    </cfRule>
    <cfRule type="expression" priority="14" aboveAverage="0" equalAverage="0" bottom="0" percent="0" rank="0" text="" dxfId="1">
      <formula>'Master Pay Period 2'!M112&gt;'Master Pay Period 2'!M112</formula>
    </cfRule>
  </conditionalFormatting>
  <conditionalFormatting sqref="N110:S110 U110:AA110">
    <cfRule type="expression" priority="15" aboveAverage="0" equalAverage="0" bottom="0" percent="0" rank="0" text="" dxfId="5">
      <formula>'Master Pay Period 2'!M115&lt;'Master Pay Period 2'!M115</formula>
    </cfRule>
    <cfRule type="expression" priority="16" aboveAverage="0" equalAverage="0" bottom="0" percent="0" rank="0" text="" dxfId="6">
      <formula>'Master Pay Period 2'!M115&gt;'Master Pay Period 2'!M115</formula>
    </cfRule>
  </conditionalFormatting>
  <conditionalFormatting sqref="U26:AA26 U29:AA29 U32:AA32 U34:AA34 U36:AA36 U38:AA38 U40:AA40 U42:AA42 U44:AA44 U46:AA46 U48:AA48 U50:AA50 U52:AA52 U54:AA54 U56:AA56 U58:AA58 U60:AA60 U63:AA63 U66:AA66 U68:AA68 U71:AA71 U73:AA73 U75:AA75 U78:AA78 U80:AA80 U82:AA82 U84:AA84 U86:AA86 U88:AA88 U90:AA90 U92:AA92 U94:AA94 U96:AA96 U98:AA98 U100:AA100 U103:AA103 U105:AA105">
    <cfRule type="expression" priority="17" aboveAverage="0" equalAverage="0" bottom="0" percent="0" rank="0" text="" dxfId="0">
      <formula>(OR(AA37="H",AA37="S",AA37="V"))</formula>
    </cfRule>
    <cfRule type="expression" priority="18" aboveAverage="0" equalAverage="0" bottom="0" percent="0" rank="0" text="" dxfId="1">
      <formula>AA37&gt;0</formula>
    </cfRule>
  </conditionalFormatting>
  <conditionalFormatting sqref="AB107:AB111 AC38:AD38 AC80:AD80 AC75:AD75 AC112:AD112 BI112:BL112">
    <cfRule type="cellIs" priority="19" operator="equal" aboveAverage="0" equalAverage="0" bottom="0" percent="0" rank="0" text="" dxfId="26">
      <formula>1</formula>
    </cfRule>
  </conditionalFormatting>
  <conditionalFormatting sqref="AC36:AD36 BI36:BL36 BI39:BL39">
    <cfRule type="expression" priority="20" aboveAverage="0" equalAverage="0" bottom="0" percent="0" rank="0" text="" dxfId="5">
      <formula>AN37=1</formula>
    </cfRule>
    <cfRule type="expression" priority="21" aboveAverage="0" equalAverage="0" bottom="0" percent="0" rank="0" text="" dxfId="6">
      <formula>AN37=1</formula>
    </cfRule>
  </conditionalFormatting>
  <conditionalFormatting sqref="AC40:AD40">
    <cfRule type="cellIs" priority="22" operator="equal" aboveAverage="0" equalAverage="0" bottom="0" percent="0" rank="0" text="" dxfId="60">
      <formula>1</formula>
    </cfRule>
    <cfRule type="cellIs" priority="23" operator="equal" aboveAverage="0" equalAverage="0" bottom="0" percent="0" rank="0" text="" dxfId="61">
      <formula>"V"</formula>
    </cfRule>
    <cfRule type="cellIs" priority="24" operator="equal" aboveAverage="0" equalAverage="0" bottom="0" percent="0" rank="0" text="" dxfId="62">
      <formula>"H"</formula>
    </cfRule>
  </conditionalFormatting>
  <conditionalFormatting sqref="AC42 BI42:BJ42">
    <cfRule type="expression" priority="25" aboveAverage="0" equalAverage="0" bottom="0" percent="0" rank="0" text="" dxfId="7">
      <formula>N43=1</formula>
    </cfRule>
  </conditionalFormatting>
  <conditionalFormatting sqref="AC44 BI44:BK44">
    <cfRule type="expression" priority="26" aboveAverage="0" equalAverage="0" bottom="0" percent="0" rank="0" text="" dxfId="8">
      <formula>N45=1</formula>
    </cfRule>
  </conditionalFormatting>
  <conditionalFormatting sqref="AC46:AD46 AC48:AD48 AC50:AD50 AC52:AD52 AC54:AD54 AC56:AD56 AC58:AD58 AC60:AD60 AC62:AD62 AC66:AD66 AC68:AD68">
    <cfRule type="expression" priority="27" aboveAverage="0" equalAverage="0" bottom="0" percent="0" rank="0" text="" dxfId="9">
      <formula>AQ69=1</formula>
    </cfRule>
  </conditionalFormatting>
  <conditionalFormatting sqref="AC63:AD63 AC65:AD65">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70:AD70">
    <cfRule type="expression" priority="31" aboveAverage="0" equalAverage="0" bottom="0" percent="0" rank="0" text="" dxfId="13">
      <formula>M71=1</formula>
    </cfRule>
  </conditionalFormatting>
  <conditionalFormatting sqref="AC71 AC77:AD77 AC82:AD82 AC84:AD84 AC86:AD86 AC103:AD103 AD107 AC111:AD111 AD105">
    <cfRule type="cellIs" priority="32" operator="equal" aboveAverage="0" equalAverage="0" bottom="0" percent="0" rank="0" text="" dxfId="14">
      <formula>1</formula>
    </cfRule>
    <cfRule type="cellIs" priority="33" operator="equal" aboveAverage="0" equalAverage="0" bottom="0" percent="0" rank="0" text="" dxfId="15">
      <formula>"V"</formula>
    </cfRule>
    <cfRule type="cellIs" priority="34" operator="equal" aboveAverage="0" equalAverage="0" bottom="0" percent="0" rank="0" text="" dxfId="16">
      <formula>"H"</formula>
    </cfRule>
  </conditionalFormatting>
  <conditionalFormatting sqref="AC73:AD73 AC78:AD78">
    <cfRule type="expression" priority="35"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36" aboveAverage="0" equalAverage="0" bottom="0" percent="0" rank="0" text="" dxfId="18">
      <formula>AQ116=1</formula>
    </cfRule>
  </conditionalFormatting>
  <conditionalFormatting sqref="AC109:AD109 AC105">
    <cfRule type="cellIs" priority="37" operator="equal" aboveAverage="0" equalAverage="0" bottom="0" percent="0" rank="0" text="" dxfId="19">
      <formula>1</formula>
    </cfRule>
    <cfRule type="cellIs" priority="38" operator="equal" aboveAverage="0" equalAverage="0" bottom="0" percent="0" rank="0" text="" dxfId="20">
      <formula>"V"</formula>
    </cfRule>
    <cfRule type="cellIs" priority="39" operator="equal" aboveAverage="0" equalAverage="0" bottom="0" percent="0" rank="0" text="" dxfId="21">
      <formula>"H"</formula>
    </cfRule>
  </conditionalFormatting>
  <conditionalFormatting sqref="AC107 AC114:AD114 AC116:AD116 BI89:BL89 BI91:BL91 BI95:BL95 BI97:BL97 BI99:BL99 BI101:BL101 BI103:BL103 BI107:BL107 BI109:BL109 BI111:BL111 BI93:BL93 BI105:BL105 BI114:BL114 BI116:BL116">
    <cfRule type="cellIs" priority="40" operator="equal" aboveAverage="0" equalAverage="0" bottom="0" percent="0" rank="0" text="" dxfId="22">
      <formula>1</formula>
    </cfRule>
    <cfRule type="cellIs" priority="41" operator="equal" aboveAverage="0" equalAverage="0" bottom="0" percent="0" rank="0" text="" dxfId="23">
      <formula>"V"</formula>
    </cfRule>
    <cfRule type="cellIs" priority="42" operator="equal" aboveAverage="0" equalAverage="0" bottom="0" percent="0" rank="0" text="" dxfId="24">
      <formula>"H"</formula>
    </cfRule>
  </conditionalFormatting>
  <conditionalFormatting sqref="AD42 BK42:BL42">
    <cfRule type="expression" priority="43" aboveAverage="0" equalAverage="0" bottom="0" percent="0" rank="0" text="" dxfId="25">
      <formula>M42=1</formula>
    </cfRule>
    <cfRule type="cellIs" priority="44" operator="equal" aboveAverage="0" equalAverage="0" bottom="0" percent="0" rank="0" text="" dxfId="26">
      <formula>"V"</formula>
    </cfRule>
    <cfRule type="cellIs" priority="45" operator="equal" aboveAverage="0" equalAverage="0" bottom="0" percent="0" rank="0" text="" dxfId="27">
      <formula>"H"</formula>
    </cfRule>
  </conditionalFormatting>
  <conditionalFormatting sqref="AD44 BL44">
    <cfRule type="expression" priority="46" aboveAverage="0" equalAverage="0" bottom="0" percent="0" rank="0" text="" dxfId="28">
      <formula>M45=1</formula>
    </cfRule>
  </conditionalFormatting>
  <conditionalFormatting sqref="AD71 BJ47:BK47 BK49 BI51:BJ51 BI53 BI55:BJ55 BJ59:BK59 BK61 BI63:BJ63 BI65 BI67:BJ67 BJ71:BK71">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I37:BL37 BI40:BL40 BI43:BL43 BI45:BK45 BI47 BL47 BI49:BJ49 BL49 BK51:BL51 BJ53:BL53 BK55:BL55 BI57:BL57 BI59 BL59 BI61:BJ61 BL61 BK63:BL63 BJ65:BL65 BK67:BL67 BI69:BL69 BI71 BL71">
    <cfRule type="cellIs" priority="50" operator="equal" aboveAverage="0" equalAverage="0" bottom="0" percent="0" rank="0" text="" dxfId="32">
      <formula>1</formula>
    </cfRule>
    <cfRule type="cellIs" priority="51" operator="equal" aboveAverage="0" equalAverage="0" bottom="0" percent="0" rank="0" text="" dxfId="33">
      <formula>"V"</formula>
    </cfRule>
    <cfRule type="cellIs" priority="52" operator="equal" aboveAverage="0" equalAverage="0" bottom="0" percent="0" rank="0" text="" dxfId="34">
      <formula>"H"</formula>
    </cfRule>
  </conditionalFormatting>
  <conditionalFormatting sqref="BI38:BL38 BI41:BL41 BI80:BL80 BI72:BL72 BI75:BL75 BI87:BL87">
    <cfRule type="cellIs" priority="53" operator="equal" aboveAverage="0" equalAverage="0" bottom="0" percent="0" rank="0" text="" dxfId="8">
      <formula>1</formula>
    </cfRule>
  </conditionalFormatting>
  <conditionalFormatting sqref="BI46:BL46 BI48:BL48 BI50:BL50 BI52:BL52 BI54:BL54 BI56:BL56 BI58:BL58 BI60:BL60 BI62:BL62 BI64:BL64 BI66:BL66 BI68:BL68 BI70:BL70">
    <cfRule type="expression" priority="54" aboveAverage="0" equalAverage="0" bottom="0" percent="0" rank="0" text="" dxfId="35">
      <formula>BG71=1</formula>
    </cfRule>
  </conditionalFormatting>
  <conditionalFormatting sqref="BI73:BL73 BI76:BL76 BI78:BL78 BI81:BL81 BI83:BL83 BI85:BL85">
    <cfRule type="expression" priority="55" aboveAverage="0" equalAverage="0" bottom="0" percent="0" rank="0" text="" dxfId="36">
      <formula>BG86=1</formula>
    </cfRule>
  </conditionalFormatting>
  <conditionalFormatting sqref="BI74:BL74 BI77:BL77 BI79:BL79 BI82:BL82 BI84:BL84 BI86:BL86">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I88:BL88 BI90:BL90 BI94:BL94 BI96:BL96 BI98:BL98 BI100:BL100 BI102:BL102 BI106:BL106 BI108:BL108 BI110:BL110 BI92:BL92 BI104:BL104 BI113:BL113 BI115:BL115">
    <cfRule type="expression" priority="59" aboveAverage="0" equalAverage="0" bottom="0" percent="0" rank="0" text="" dxfId="40">
      <formula>BG116=1</formula>
    </cfRule>
  </conditionalFormatting>
  <conditionalFormatting sqref="BL45">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8.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221" width="6.96"/>
    <col collapsed="false" customWidth="true" hidden="false" outlineLevel="0" max="2" min="2" style="235" width="7.55"/>
    <col collapsed="false" customWidth="true" hidden="false" outlineLevel="0" max="3" min="3" style="223" width="4.5"/>
    <col collapsed="false" customWidth="true" hidden="false" outlineLevel="0" max="4" min="4" style="172" width="5.07"/>
    <col collapsed="false" customWidth="true" hidden="false" outlineLevel="0" max="5" min="5" style="172" width="4.8"/>
    <col collapsed="false" customWidth="true" hidden="false" outlineLevel="0" max="6" min="6" style="172" width="11.02"/>
    <col collapsed="false" customWidth="true" hidden="false" outlineLevel="0" max="7" min="7" style="172" width="6.7"/>
    <col collapsed="false" customWidth="true" hidden="false" outlineLevel="0" max="8" min="8" style="174" width="8.21"/>
    <col collapsed="false" customWidth="true" hidden="false" outlineLevel="0" max="9" min="9" style="175" width="6.95"/>
    <col collapsed="false" customWidth="true" hidden="false" outlineLevel="0" max="10" min="10" style="173" width="5.66"/>
    <col collapsed="false" customWidth="true" hidden="false" outlineLevel="0" max="11" min="11" style="173" width="5.06"/>
    <col collapsed="false" customWidth="true" hidden="false" outlineLevel="0" max="12" min="12" style="173" width="4.85"/>
    <col collapsed="false" customWidth="true" hidden="false" outlineLevel="0" max="18" min="13" style="173" width="6.87"/>
    <col collapsed="false" customWidth="true" hidden="false" outlineLevel="0" max="19" min="19" style="224" width="6.87"/>
    <col collapsed="false" customWidth="true" hidden="false" outlineLevel="0" max="26" min="20" style="173" width="6.87"/>
    <col collapsed="false" customWidth="true" hidden="false" outlineLevel="0" max="27" min="27" style="165" width="6.87"/>
    <col collapsed="false" customWidth="true" hidden="false" outlineLevel="0" max="28" min="28" style="310" width="8.87"/>
    <col collapsed="false" customWidth="true" hidden="false" outlineLevel="0" max="29" min="29" style="429" width="9.59"/>
    <col collapsed="false" customWidth="true" hidden="false" outlineLevel="0" max="30" min="30" style="430" width="10.56"/>
    <col collapsed="false" customWidth="true" hidden="false" outlineLevel="0" max="31" min="31" style="431" width="20.28"/>
    <col collapsed="false" customWidth="true" hidden="false" outlineLevel="0" max="32" min="32" style="431" width="6.95"/>
    <col collapsed="false" customWidth="true" hidden="false" outlineLevel="0" max="33" min="33" style="431" width="7.07"/>
    <col collapsed="false" customWidth="true" hidden="false" outlineLevel="0" max="34" min="34" style="431" width="8.4"/>
    <col collapsed="false" customWidth="true" hidden="false" outlineLevel="0" max="35" min="35" style="431" width="6.21"/>
    <col collapsed="false" customWidth="true" hidden="false" outlineLevel="0" max="36" min="36" style="431" width="7.75"/>
    <col collapsed="false" customWidth="true" hidden="false" outlineLevel="0" max="37" min="37" style="431" width="8.48"/>
    <col collapsed="false" customWidth="true" hidden="false" outlineLevel="0" max="38" min="38" style="431" width="11.23"/>
    <col collapsed="false" customWidth="true" hidden="false" outlineLevel="0" max="39" min="39" style="431" width="7.13"/>
    <col collapsed="false" customWidth="true" hidden="false" outlineLevel="0" max="40" min="40" style="431" width="10.68"/>
    <col collapsed="false" customWidth="true" hidden="false" outlineLevel="0" max="41" min="41" style="431" width="7.4"/>
    <col collapsed="false" customWidth="true" hidden="false" outlineLevel="0" max="42" min="42" style="431" width="6.15"/>
    <col collapsed="false" customWidth="true" hidden="false" outlineLevel="0" max="43" min="43" style="431" width="9.01"/>
    <col collapsed="false" customWidth="true" hidden="false" outlineLevel="0" max="44" min="44" style="431" width="8.58"/>
    <col collapsed="false" customWidth="true" hidden="false" outlineLevel="0" max="45" min="45" style="431" width="9.98"/>
    <col collapsed="false" customWidth="true" hidden="false" outlineLevel="0" max="46" min="46" style="431" width="8.67"/>
    <col collapsed="false" customWidth="true" hidden="false" outlineLevel="0" max="47" min="47" style="434" width="6.19"/>
    <col collapsed="false" customWidth="true" hidden="false" outlineLevel="0" max="48" min="48" style="882" width="8.54"/>
    <col collapsed="false" customWidth="true" hidden="false" outlineLevel="0" max="49" min="49" style="882" width="8.94"/>
    <col collapsed="false" customWidth="true" hidden="false" outlineLevel="0" max="50" min="50" style="882" width="7.95"/>
    <col collapsed="false" customWidth="true" hidden="false" outlineLevel="0" max="51" min="51" style="861" width="6.19"/>
    <col collapsed="false" customWidth="true" hidden="false" outlineLevel="0" max="52" min="52" style="861" width="8.54"/>
    <col collapsed="false" customWidth="true" hidden="false" outlineLevel="0" max="53" min="53" style="861" width="8.94"/>
    <col collapsed="false" customWidth="true" hidden="false" outlineLevel="0" max="54" min="54" style="861" width="7.95"/>
    <col collapsed="false" customWidth="true" hidden="false" outlineLevel="0" max="55" min="55" style="861" width="8.85"/>
    <col collapsed="false" customWidth="true" hidden="false" outlineLevel="0" max="56" min="56" style="171" width="10.14"/>
    <col collapsed="false" customWidth="true" hidden="false" outlineLevel="0" max="57" min="57" style="171" width="10.08"/>
    <col collapsed="false" customWidth="true" hidden="false" outlineLevel="0" max="58" min="58" style="171" width="9.06"/>
    <col collapsed="false" customWidth="true" hidden="false" outlineLevel="0" max="59" min="59" style="171" width="9.38"/>
    <col collapsed="false" customWidth="true" hidden="false" outlineLevel="0" max="60" min="60" style="171" width="7.42"/>
    <col collapsed="false" customWidth="true" hidden="false" outlineLevel="0" max="61" min="61" style="177" width="6.48"/>
    <col collapsed="false" customWidth="true" hidden="false" outlineLevel="0" max="62" min="62" style="177" width="5.66"/>
    <col collapsed="false" customWidth="true" hidden="false" outlineLevel="0" max="63" min="63" style="177" width="20.28"/>
    <col collapsed="false" customWidth="true" hidden="false" outlineLevel="0" max="65" min="64" style="177" width="6.48"/>
    <col collapsed="false" customWidth="true" hidden="false" outlineLevel="0" max="66" min="66" style="177" width="5.66"/>
    <col collapsed="false" customWidth="true" hidden="false" outlineLevel="0" max="67" min="67" style="177" width="20.28"/>
    <col collapsed="false" customWidth="true" hidden="false" outlineLevel="0" max="68" min="68" style="177" width="6.69"/>
    <col collapsed="false" customWidth="true" hidden="false" outlineLevel="0" max="69" min="69" style="177" width="8.72"/>
    <col collapsed="false" customWidth="true" hidden="false" outlineLevel="0" max="70" min="70" style="177" width="8.4"/>
    <col collapsed="false" customWidth="true" hidden="false" outlineLevel="0" max="71" min="71" style="177" width="6.21"/>
    <col collapsed="false" customWidth="true" hidden="false" outlineLevel="0" max="72" min="72" style="177" width="7.75"/>
    <col collapsed="false" customWidth="true" hidden="false" outlineLevel="0" max="73" min="73" style="177" width="8.48"/>
    <col collapsed="false" customWidth="true" hidden="false" outlineLevel="0" max="74" min="74" style="177" width="11.23"/>
    <col collapsed="false" customWidth="true" hidden="false" outlineLevel="0" max="75" min="75" style="177" width="6.21"/>
    <col collapsed="false" customWidth="true" hidden="false" outlineLevel="0" max="76" min="76" style="177" width="10.68"/>
    <col collapsed="false" customWidth="true" hidden="false" outlineLevel="0" max="77" min="77" style="177" width="7.4"/>
    <col collapsed="false" customWidth="true" hidden="false" outlineLevel="0" max="78" min="78" style="177" width="6.15"/>
    <col collapsed="false" customWidth="true" hidden="false" outlineLevel="0" max="79" min="79" style="177" width="9.01"/>
    <col collapsed="false" customWidth="true" hidden="false" outlineLevel="0" max="80" min="80" style="177" width="8.58"/>
    <col collapsed="false" customWidth="true" hidden="false" outlineLevel="0" max="81" min="81" style="177" width="9.98"/>
    <col collapsed="false" customWidth="true" hidden="false" outlineLevel="0" max="82" min="82" style="177" width="8.67"/>
    <col collapsed="false" customWidth="true" hidden="false" outlineLevel="0" max="83" min="83" style="177" width="6.19"/>
    <col collapsed="false" customWidth="true" hidden="false" outlineLevel="0" max="84" min="84" style="177" width="8.54"/>
    <col collapsed="false" customWidth="true" hidden="false" outlineLevel="0" max="85" min="85" style="177" width="8.94"/>
    <col collapsed="false" customWidth="true" hidden="false" outlineLevel="0" max="86" min="86" style="177" width="7.95"/>
    <col collapsed="false" customWidth="true" hidden="false" outlineLevel="0" max="87" min="87" style="177" width="8.85"/>
    <col collapsed="false" customWidth="true" hidden="false" outlineLevel="0" max="88" min="88" style="177" width="10.14"/>
    <col collapsed="false" customWidth="true" hidden="false" outlineLevel="0" max="89" min="89" style="177" width="10.08"/>
    <col collapsed="false" customWidth="true" hidden="false" outlineLevel="0" max="91" min="90" style="177" width="9.06"/>
    <col collapsed="false" customWidth="true" hidden="false" outlineLevel="0" max="92" min="92" style="177" width="9.38"/>
    <col collapsed="false" customWidth="true" hidden="false" outlineLevel="0" max="93" min="93" style="177" width="7.42"/>
    <col collapsed="false" customWidth="true" hidden="false" outlineLevel="0" max="94" min="94" style="0" width="8.72"/>
    <col collapsed="false" customWidth="true" hidden="false" outlineLevel="0" max="95" min="95" style="0"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5" width="6.48"/>
    <col collapsed="false" customWidth="true" hidden="false" outlineLevel="0" max="134" min="119" style="1" width="6.48"/>
    <col collapsed="false" customWidth="false" hidden="false" outlineLevel="0" max="142" min="135" style="165" width="11.57"/>
    <col collapsed="false" customWidth="false" hidden="false" outlineLevel="0" max="1022" min="143" style="173" width="11.57"/>
  </cols>
  <sheetData>
    <row r="1" customFormat="false" ht="12.95" hidden="false" customHeight="true" outlineLevel="0" collapsed="false">
      <c r="A1" s="229"/>
      <c r="B1" s="229"/>
      <c r="C1" s="230"/>
      <c r="D1" s="171"/>
      <c r="H1" s="172"/>
      <c r="I1" s="174"/>
      <c r="J1" s="175"/>
      <c r="S1" s="173"/>
      <c r="AA1" s="173"/>
      <c r="AE1" s="433"/>
      <c r="AI1" s="434"/>
    </row>
    <row r="2" customFormat="false" ht="17.05" hidden="false" customHeight="true" outlineLevel="0" collapsed="false">
      <c r="A2" s="0"/>
      <c r="B2" s="232"/>
      <c r="C2" s="232"/>
      <c r="D2" s="0"/>
      <c r="E2" s="0"/>
      <c r="F2" s="0"/>
      <c r="G2" s="0"/>
      <c r="H2" s="0"/>
      <c r="I2" s="0"/>
      <c r="J2" s="0"/>
      <c r="K2" s="0"/>
      <c r="L2" s="0"/>
      <c r="M2" s="0"/>
      <c r="N2" s="0"/>
      <c r="O2" s="0"/>
      <c r="P2" s="0"/>
      <c r="Q2" s="0"/>
      <c r="R2" s="0"/>
      <c r="S2" s="0"/>
      <c r="T2" s="0"/>
      <c r="U2" s="0"/>
      <c r="V2" s="0"/>
      <c r="W2" s="0"/>
      <c r="X2" s="0"/>
      <c r="Y2" s="0"/>
      <c r="Z2" s="0"/>
      <c r="AA2" s="0"/>
      <c r="AE2" s="434"/>
      <c r="AF2" s="434"/>
      <c r="AG2" s="434"/>
      <c r="AH2" s="434"/>
      <c r="AI2" s="434"/>
      <c r="AJ2" s="434"/>
      <c r="AK2" s="434"/>
      <c r="AL2" s="434"/>
      <c r="AM2" s="434"/>
      <c r="AN2" s="434"/>
      <c r="AO2" s="434"/>
      <c r="AP2" s="434"/>
      <c r="AQ2" s="434"/>
      <c r="AR2" s="434"/>
      <c r="AS2" s="434"/>
      <c r="AT2" s="434"/>
    </row>
    <row r="3" customFormat="false" ht="14.4" hidden="false" customHeight="true" outlineLevel="0" collapsed="false">
      <c r="A3" s="0"/>
      <c r="B3" s="232"/>
      <c r="C3" s="232"/>
      <c r="D3" s="0"/>
      <c r="E3" s="0"/>
      <c r="F3" s="0"/>
      <c r="G3" s="0"/>
      <c r="H3" s="0"/>
      <c r="I3" s="0"/>
      <c r="J3" s="0"/>
      <c r="K3" s="0"/>
      <c r="L3" s="0"/>
      <c r="M3" s="0"/>
      <c r="N3" s="0"/>
      <c r="O3" s="0"/>
      <c r="P3" s="0"/>
      <c r="Q3" s="0"/>
      <c r="R3" s="0"/>
      <c r="S3" s="0"/>
      <c r="T3" s="0"/>
      <c r="U3" s="0"/>
      <c r="V3" s="0"/>
      <c r="W3" s="0"/>
      <c r="X3" s="0"/>
      <c r="Y3" s="0"/>
      <c r="Z3" s="0"/>
      <c r="AA3" s="0"/>
      <c r="AE3" s="434"/>
      <c r="AF3" s="434"/>
      <c r="AG3" s="434"/>
      <c r="AH3" s="434"/>
      <c r="AI3" s="434"/>
      <c r="AJ3" s="434"/>
      <c r="AK3" s="434"/>
      <c r="AL3" s="434"/>
      <c r="AM3" s="434"/>
      <c r="AN3" s="434"/>
      <c r="AO3" s="434"/>
      <c r="AP3" s="434"/>
      <c r="AQ3" s="434"/>
      <c r="AR3" s="434"/>
      <c r="AS3" s="434"/>
      <c r="AT3" s="434"/>
    </row>
    <row r="4" customFormat="false" ht="12.95" hidden="false" customHeight="true" outlineLevel="0" collapsed="false">
      <c r="A4" s="0"/>
      <c r="B4" s="232"/>
      <c r="C4" s="232"/>
      <c r="D4" s="0"/>
      <c r="E4" s="0"/>
      <c r="F4" s="0"/>
      <c r="G4" s="0"/>
      <c r="H4" s="0"/>
      <c r="I4" s="0"/>
      <c r="J4" s="0"/>
      <c r="K4" s="0"/>
      <c r="L4" s="0"/>
      <c r="M4" s="0"/>
      <c r="N4" s="0"/>
      <c r="O4" s="0"/>
      <c r="P4" s="0"/>
      <c r="Q4" s="0"/>
      <c r="R4" s="0"/>
      <c r="S4" s="0"/>
      <c r="T4" s="0"/>
      <c r="U4" s="0"/>
      <c r="V4" s="0"/>
      <c r="W4" s="0"/>
      <c r="X4" s="0"/>
      <c r="Y4" s="0"/>
      <c r="Z4" s="0"/>
      <c r="AA4" s="0"/>
      <c r="AB4" s="435"/>
      <c r="AC4" s="430"/>
      <c r="AE4" s="434"/>
      <c r="AF4" s="434"/>
      <c r="AG4" s="434"/>
      <c r="AH4" s="434"/>
      <c r="AI4" s="434"/>
      <c r="AJ4" s="434"/>
      <c r="AK4" s="434"/>
      <c r="AL4" s="434"/>
      <c r="AM4" s="434"/>
      <c r="AN4" s="434"/>
      <c r="AO4" s="434"/>
      <c r="AP4" s="434"/>
      <c r="AQ4" s="434"/>
      <c r="AR4" s="434"/>
      <c r="AS4" s="434"/>
      <c r="AT4" s="434"/>
    </row>
    <row r="5" customFormat="false" ht="12.95" hidden="false" customHeight="true" outlineLevel="0" collapsed="false">
      <c r="A5" s="0"/>
      <c r="B5" s="232"/>
      <c r="C5" s="232"/>
      <c r="D5" s="0"/>
      <c r="E5" s="0"/>
      <c r="F5" s="0"/>
      <c r="G5" s="0"/>
      <c r="H5" s="0"/>
      <c r="I5" s="0"/>
      <c r="J5" s="0"/>
      <c r="K5" s="0"/>
      <c r="L5" s="0"/>
      <c r="M5" s="0"/>
      <c r="N5" s="0"/>
      <c r="O5" s="0"/>
      <c r="P5" s="0"/>
      <c r="Q5" s="0"/>
      <c r="R5" s="0"/>
      <c r="S5" s="0"/>
      <c r="T5" s="0"/>
      <c r="U5" s="0"/>
      <c r="V5" s="0"/>
      <c r="W5" s="0"/>
      <c r="X5" s="0"/>
      <c r="Y5" s="0"/>
      <c r="Z5" s="0"/>
      <c r="AA5" s="0"/>
      <c r="AB5" s="435"/>
      <c r="AC5" s="430"/>
      <c r="AE5" s="434"/>
      <c r="AF5" s="434"/>
      <c r="AG5" s="434"/>
      <c r="AH5" s="434"/>
      <c r="AI5" s="434"/>
      <c r="AJ5" s="434"/>
      <c r="AK5" s="434"/>
      <c r="AL5" s="434"/>
      <c r="AM5" s="434"/>
      <c r="AN5" s="434"/>
      <c r="AO5" s="434"/>
      <c r="AP5" s="434"/>
      <c r="AQ5" s="434"/>
      <c r="AR5" s="434"/>
      <c r="AS5" s="434"/>
      <c r="AT5" s="434"/>
    </row>
    <row r="6" s="163" customFormat="true" ht="12.95" hidden="false" customHeight="true" outlineLevel="0" collapsed="false">
      <c r="A6" s="223"/>
      <c r="B6" s="221"/>
      <c r="C6" s="235"/>
      <c r="D6" s="171"/>
      <c r="E6" s="172"/>
      <c r="F6" s="0"/>
      <c r="G6" s="0"/>
      <c r="H6" s="0"/>
      <c r="I6" s="0"/>
      <c r="J6" s="0"/>
      <c r="K6" s="0"/>
      <c r="L6" s="0"/>
      <c r="M6" s="0"/>
      <c r="N6" s="0"/>
      <c r="O6" s="0"/>
      <c r="P6" s="0"/>
      <c r="Q6" s="0"/>
      <c r="R6" s="0"/>
      <c r="S6" s="0"/>
      <c r="T6" s="0"/>
      <c r="U6" s="0"/>
      <c r="V6" s="0"/>
      <c r="W6" s="0"/>
      <c r="X6" s="0"/>
      <c r="Y6" s="0"/>
      <c r="Z6" s="0"/>
      <c r="AA6" s="0"/>
      <c r="AB6" s="435"/>
      <c r="AC6" s="430"/>
      <c r="AD6" s="430"/>
      <c r="AE6" s="434"/>
      <c r="AF6" s="434"/>
      <c r="AG6" s="434"/>
      <c r="AH6" s="434"/>
      <c r="AI6" s="434"/>
      <c r="AJ6" s="434"/>
      <c r="AK6" s="434"/>
      <c r="AL6" s="434"/>
      <c r="AM6" s="434"/>
      <c r="AN6" s="434"/>
      <c r="AO6" s="434"/>
      <c r="AP6" s="434"/>
      <c r="AQ6" s="434"/>
      <c r="AR6" s="434"/>
      <c r="AS6" s="434"/>
      <c r="AT6" s="434"/>
      <c r="AU6" s="434"/>
      <c r="AV6" s="882"/>
      <c r="AW6" s="882"/>
      <c r="AX6" s="882"/>
      <c r="AY6" s="861"/>
      <c r="AZ6" s="861"/>
      <c r="BA6" s="861"/>
      <c r="BB6" s="861"/>
      <c r="BC6" s="861"/>
      <c r="BD6" s="171"/>
      <c r="BE6" s="171"/>
      <c r="BF6" s="171"/>
      <c r="BG6" s="171"/>
      <c r="BH6" s="171"/>
      <c r="BI6" s="177"/>
      <c r="BJ6" s="177"/>
      <c r="BK6" s="177"/>
      <c r="BL6" s="177"/>
      <c r="BM6" s="177"/>
      <c r="BN6" s="177"/>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0"/>
      <c r="CQ6" s="0"/>
      <c r="CR6" s="0"/>
      <c r="CS6" s="0"/>
      <c r="CT6" s="0"/>
      <c r="CU6" s="0"/>
      <c r="CV6" s="0"/>
      <c r="CW6" s="0"/>
      <c r="CX6" s="0"/>
      <c r="CY6" s="0"/>
      <c r="CZ6" s="0"/>
      <c r="DA6" s="0"/>
      <c r="DB6" s="0"/>
      <c r="DC6" s="0"/>
      <c r="DD6" s="0"/>
      <c r="DE6" s="0"/>
      <c r="DF6" s="0"/>
      <c r="DG6" s="0"/>
      <c r="DH6" s="0"/>
      <c r="DI6" s="0"/>
      <c r="DJ6" s="0"/>
      <c r="DK6" s="0"/>
      <c r="DL6" s="0"/>
      <c r="DM6" s="0"/>
      <c r="DN6" s="165"/>
      <c r="DO6" s="1"/>
      <c r="DP6" s="1"/>
      <c r="DQ6" s="1"/>
      <c r="DR6" s="1"/>
      <c r="DS6" s="1"/>
      <c r="DT6" s="1"/>
      <c r="DU6" s="1"/>
      <c r="DV6" s="1"/>
      <c r="DW6" s="1"/>
      <c r="DX6" s="1"/>
      <c r="DY6" s="1"/>
      <c r="DZ6" s="1"/>
      <c r="EA6" s="1"/>
      <c r="EB6" s="1"/>
      <c r="EC6" s="1"/>
      <c r="ED6" s="1"/>
      <c r="EE6" s="165"/>
      <c r="AMI6" s="0"/>
      <c r="AMJ6" s="0"/>
    </row>
    <row r="7" s="171" customFormat="true" ht="12.95" hidden="false" customHeight="true" outlineLevel="0" collapsed="false">
      <c r="A7" s="223"/>
      <c r="B7" s="221"/>
      <c r="C7" s="235"/>
      <c r="E7" s="172"/>
      <c r="F7" s="0"/>
      <c r="G7" s="0"/>
      <c r="H7" s="0"/>
      <c r="I7" s="0"/>
      <c r="J7" s="0"/>
      <c r="K7" s="0"/>
      <c r="L7" s="0"/>
      <c r="M7" s="0"/>
      <c r="N7" s="0"/>
      <c r="O7" s="0"/>
      <c r="P7" s="0"/>
      <c r="Q7" s="0"/>
      <c r="R7" s="0"/>
      <c r="S7" s="0"/>
      <c r="T7" s="0"/>
      <c r="U7" s="0"/>
      <c r="V7" s="0"/>
      <c r="W7" s="0"/>
      <c r="X7" s="0"/>
      <c r="Y7" s="0"/>
      <c r="Z7" s="0"/>
      <c r="AA7" s="0"/>
      <c r="AB7" s="435"/>
      <c r="AC7" s="430"/>
      <c r="AD7" s="430"/>
      <c r="AE7" s="433"/>
      <c r="AF7" s="436" t="s">
        <v>235</v>
      </c>
      <c r="AG7" s="436" t="s">
        <v>236</v>
      </c>
      <c r="AH7" s="431" t="s">
        <v>237</v>
      </c>
      <c r="AI7" s="431" t="s">
        <v>238</v>
      </c>
      <c r="AJ7" s="436" t="s">
        <v>235</v>
      </c>
      <c r="AK7" s="436" t="s">
        <v>239</v>
      </c>
      <c r="AL7" s="436" t="s">
        <v>240</v>
      </c>
      <c r="AM7" s="431" t="s">
        <v>157</v>
      </c>
      <c r="AN7" s="436" t="s">
        <v>241</v>
      </c>
      <c r="AO7" s="436" t="s">
        <v>242</v>
      </c>
      <c r="AP7" s="436" t="s">
        <v>238</v>
      </c>
      <c r="AQ7" s="431" t="s">
        <v>243</v>
      </c>
      <c r="AR7" s="431" t="s">
        <v>244</v>
      </c>
      <c r="AS7" s="437" t="s">
        <v>245</v>
      </c>
      <c r="AT7" s="437" t="s">
        <v>246</v>
      </c>
      <c r="AU7" s="434"/>
      <c r="AV7" s="882"/>
      <c r="AW7" s="882"/>
      <c r="AX7" s="882"/>
      <c r="AY7" s="861"/>
      <c r="AZ7" s="861"/>
      <c r="BA7" s="861"/>
      <c r="BB7" s="861"/>
      <c r="BC7" s="861"/>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0"/>
      <c r="CQ7" s="0"/>
      <c r="CR7" s="0"/>
      <c r="CS7" s="0"/>
      <c r="CT7" s="0"/>
      <c r="CU7" s="0"/>
      <c r="CV7" s="0"/>
      <c r="CW7" s="0"/>
      <c r="CX7" s="0"/>
      <c r="CY7" s="0"/>
      <c r="CZ7" s="0"/>
      <c r="DA7" s="0"/>
      <c r="DB7" s="0"/>
      <c r="DC7" s="0"/>
      <c r="DD7" s="0"/>
      <c r="DE7" s="0"/>
      <c r="DF7" s="0"/>
      <c r="DG7" s="0"/>
      <c r="DH7" s="0"/>
      <c r="DI7" s="0"/>
      <c r="DJ7" s="0"/>
      <c r="DK7" s="0"/>
      <c r="DL7" s="0"/>
      <c r="DM7" s="0"/>
      <c r="DN7" s="165"/>
      <c r="DO7" s="1"/>
      <c r="DP7" s="1"/>
      <c r="DQ7" s="1"/>
      <c r="DR7" s="1"/>
      <c r="DS7" s="1"/>
      <c r="DT7" s="1"/>
      <c r="DU7" s="1"/>
      <c r="DV7" s="1"/>
      <c r="DW7" s="1"/>
      <c r="DX7" s="1"/>
      <c r="DY7" s="1"/>
      <c r="DZ7" s="1"/>
      <c r="EA7" s="1"/>
      <c r="EB7" s="1"/>
      <c r="EC7" s="1"/>
      <c r="ED7" s="1"/>
      <c r="EE7" s="165"/>
      <c r="EF7" s="163"/>
      <c r="EG7" s="163"/>
      <c r="EH7" s="163"/>
      <c r="EI7" s="163"/>
      <c r="EJ7" s="163"/>
      <c r="EK7" s="163"/>
      <c r="EL7" s="163"/>
      <c r="AMI7" s="0"/>
      <c r="AMJ7" s="0"/>
    </row>
    <row r="8" customFormat="false" ht="12.95" hidden="false" customHeight="true" outlineLevel="0" collapsed="false">
      <c r="A8" s="223"/>
      <c r="B8" s="221"/>
      <c r="C8" s="235"/>
      <c r="D8" s="171"/>
      <c r="F8" s="0"/>
      <c r="G8" s="0"/>
      <c r="H8" s="0"/>
      <c r="I8" s="0"/>
      <c r="J8" s="0"/>
      <c r="K8" s="0"/>
      <c r="L8" s="0"/>
      <c r="M8" s="0"/>
      <c r="N8" s="0"/>
      <c r="O8" s="0"/>
      <c r="P8" s="0"/>
      <c r="Q8" s="0"/>
      <c r="R8" s="0"/>
      <c r="S8" s="0"/>
      <c r="T8" s="0"/>
      <c r="U8" s="0"/>
      <c r="V8" s="0"/>
      <c r="W8" s="0"/>
      <c r="X8" s="0"/>
      <c r="Y8" s="0"/>
      <c r="Z8" s="0"/>
      <c r="AA8" s="0"/>
      <c r="AB8" s="435"/>
      <c r="AC8" s="430"/>
      <c r="AE8" s="433"/>
      <c r="AF8" s="436" t="s">
        <v>247</v>
      </c>
      <c r="AG8" s="437" t="s">
        <v>247</v>
      </c>
      <c r="AH8" s="431" t="s">
        <v>248</v>
      </c>
      <c r="AI8" s="436" t="s">
        <v>247</v>
      </c>
      <c r="AJ8" s="436" t="s">
        <v>249</v>
      </c>
      <c r="AK8" s="436" t="s">
        <v>249</v>
      </c>
      <c r="AL8" s="436" t="s">
        <v>249</v>
      </c>
      <c r="AM8" s="431" t="s">
        <v>249</v>
      </c>
      <c r="AN8" s="436" t="s">
        <v>250</v>
      </c>
      <c r="AO8" s="436" t="s">
        <v>249</v>
      </c>
      <c r="AP8" s="436" t="s">
        <v>249</v>
      </c>
      <c r="AQ8" s="431" t="s">
        <v>251</v>
      </c>
      <c r="AR8" s="431" t="s">
        <v>252</v>
      </c>
      <c r="AS8" s="437" t="s">
        <v>253</v>
      </c>
      <c r="AT8" s="437" t="s">
        <v>245</v>
      </c>
    </row>
    <row r="9" s="171" customFormat="true" ht="12.95" hidden="false" customHeight="true" outlineLevel="0" collapsed="false">
      <c r="A9" s="223"/>
      <c r="B9" s="221"/>
      <c r="C9" s="235"/>
      <c r="E9" s="172"/>
      <c r="F9" s="0"/>
      <c r="G9" s="0"/>
      <c r="H9" s="0"/>
      <c r="I9" s="0"/>
      <c r="J9" s="0"/>
      <c r="K9" s="0"/>
      <c r="L9" s="0"/>
      <c r="M9" s="0"/>
      <c r="N9" s="0"/>
      <c r="O9" s="0"/>
      <c r="P9" s="0"/>
      <c r="Q9" s="0"/>
      <c r="R9" s="0"/>
      <c r="S9" s="0"/>
      <c r="T9" s="0"/>
      <c r="U9" s="0"/>
      <c r="V9" s="0"/>
      <c r="W9" s="0"/>
      <c r="X9" s="0"/>
      <c r="Y9" s="0"/>
      <c r="Z9" s="0"/>
      <c r="AA9" s="0"/>
      <c r="AB9" s="435"/>
      <c r="AC9" s="430"/>
      <c r="AD9" s="430"/>
      <c r="AE9" s="433"/>
      <c r="AF9" s="431"/>
      <c r="AG9" s="431"/>
      <c r="AH9" s="431"/>
      <c r="AI9" s="431"/>
      <c r="AJ9" s="431"/>
      <c r="AK9" s="431"/>
      <c r="AL9" s="431"/>
      <c r="AM9" s="431"/>
      <c r="AN9" s="431"/>
      <c r="AO9" s="431"/>
      <c r="AP9" s="431"/>
      <c r="AQ9" s="431"/>
      <c r="AR9" s="431"/>
      <c r="AS9" s="431"/>
      <c r="AT9" s="431"/>
      <c r="AU9" s="434"/>
      <c r="AV9" s="882"/>
      <c r="AW9" s="882"/>
      <c r="AX9" s="882"/>
      <c r="AY9" s="861"/>
      <c r="AZ9" s="861"/>
      <c r="BA9" s="861"/>
      <c r="BB9" s="861"/>
      <c r="BC9" s="861"/>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0"/>
      <c r="CQ9" s="0"/>
      <c r="CR9" s="0"/>
      <c r="CS9" s="0"/>
      <c r="CT9" s="0"/>
      <c r="CU9" s="0"/>
      <c r="CV9" s="0"/>
      <c r="CW9" s="0"/>
      <c r="CX9" s="0"/>
      <c r="CY9" s="0"/>
      <c r="CZ9" s="0"/>
      <c r="DA9" s="0"/>
      <c r="DB9" s="0"/>
      <c r="DC9" s="0"/>
      <c r="DD9" s="0"/>
      <c r="DE9" s="0"/>
      <c r="DF9" s="0"/>
      <c r="DG9" s="0"/>
      <c r="DH9" s="0"/>
      <c r="DI9" s="0"/>
      <c r="DJ9" s="0"/>
      <c r="DK9" s="0"/>
      <c r="DL9" s="0"/>
      <c r="DM9" s="0"/>
      <c r="DN9" s="165"/>
      <c r="DO9" s="1"/>
      <c r="DP9" s="1"/>
      <c r="DQ9" s="1"/>
      <c r="DR9" s="1"/>
      <c r="DS9" s="1"/>
      <c r="DT9" s="1"/>
      <c r="DU9" s="1"/>
      <c r="DV9" s="1"/>
      <c r="DW9" s="1"/>
      <c r="DX9" s="1"/>
      <c r="DY9" s="1"/>
      <c r="DZ9" s="1"/>
      <c r="EA9" s="1"/>
      <c r="EB9" s="1"/>
      <c r="EC9" s="1"/>
      <c r="ED9" s="1"/>
      <c r="EE9" s="165"/>
      <c r="EF9" s="163"/>
      <c r="EG9" s="163"/>
      <c r="EH9" s="163"/>
      <c r="EI9" s="163"/>
      <c r="EJ9" s="163"/>
      <c r="EK9" s="163"/>
      <c r="EL9" s="163"/>
      <c r="AMI9" s="0"/>
      <c r="AMJ9" s="0"/>
    </row>
    <row r="10" s="171" customFormat="true" ht="12.95" hidden="false" customHeight="true" outlineLevel="0" collapsed="false">
      <c r="A10" s="223"/>
      <c r="B10" s="221"/>
      <c r="C10" s="235"/>
      <c r="E10" s="172"/>
      <c r="F10" s="0"/>
      <c r="G10" s="0"/>
      <c r="H10" s="0"/>
      <c r="I10" s="0"/>
      <c r="J10" s="0"/>
      <c r="K10" s="0"/>
      <c r="L10" s="0"/>
      <c r="M10" s="0"/>
      <c r="N10" s="0"/>
      <c r="O10" s="0"/>
      <c r="P10" s="0"/>
      <c r="Q10" s="0"/>
      <c r="R10" s="0"/>
      <c r="S10" s="0"/>
      <c r="T10" s="0"/>
      <c r="U10" s="0"/>
      <c r="V10" s="0"/>
      <c r="W10" s="0"/>
      <c r="X10" s="0"/>
      <c r="Y10" s="0"/>
      <c r="Z10" s="0"/>
      <c r="AA10" s="0"/>
      <c r="AB10" s="435"/>
      <c r="AC10" s="430"/>
      <c r="AD10" s="430"/>
      <c r="AE10" s="433" t="s">
        <v>254</v>
      </c>
      <c r="AF10" s="437" t="n">
        <f aca="false">I72</f>
        <v>0</v>
      </c>
      <c r="AG10" s="437" t="n">
        <f aca="false">J72</f>
        <v>0</v>
      </c>
      <c r="AH10" s="431" t="n">
        <f aca="false">AF10-AG10</f>
        <v>0</v>
      </c>
      <c r="AI10" s="436" t="n">
        <f aca="false">AP10/80</f>
        <v>0</v>
      </c>
      <c r="AJ10" s="431" t="n">
        <f aca="false">AF10*80</f>
        <v>0</v>
      </c>
      <c r="AK10" s="437" t="n">
        <f aca="false">K72</f>
        <v>0</v>
      </c>
      <c r="AL10" s="437" t="n">
        <f aca="false">B72</f>
        <v>0</v>
      </c>
      <c r="AM10" s="431" t="n">
        <f aca="false">C72</f>
        <v>0</v>
      </c>
      <c r="AN10" s="431" t="n">
        <f aca="false">AJ10-(AK10-AL10-AM10)</f>
        <v>0</v>
      </c>
      <c r="AO10" s="436" t="n">
        <f aca="false">L72</f>
        <v>0</v>
      </c>
      <c r="AP10" s="436" t="n">
        <f aca="false">AK10-(AL10+AM10)</f>
        <v>0</v>
      </c>
      <c r="AQ10" s="431"/>
      <c r="AR10" s="431"/>
      <c r="AS10" s="431" t="n">
        <f aca="false">AL72</f>
        <v>0</v>
      </c>
      <c r="AT10" s="431" t="n">
        <f aca="false">AM72</f>
        <v>0</v>
      </c>
      <c r="AU10" s="434"/>
      <c r="AV10" s="882"/>
      <c r="AW10" s="882"/>
      <c r="AX10" s="882"/>
      <c r="AY10" s="861"/>
      <c r="AZ10" s="861"/>
      <c r="BA10" s="861"/>
      <c r="BB10" s="861"/>
      <c r="BC10" s="861"/>
      <c r="BI10" s="177"/>
      <c r="BJ10" s="177"/>
      <c r="BK10" s="177"/>
      <c r="BL10" s="177"/>
      <c r="BM10" s="177"/>
      <c r="BN10" s="177"/>
      <c r="BO10" s="177"/>
      <c r="BP10" s="177"/>
      <c r="BQ10" s="177"/>
      <c r="BR10" s="177"/>
      <c r="BS10" s="177"/>
      <c r="BT10" s="177"/>
      <c r="BU10" s="177"/>
      <c r="BV10" s="177"/>
      <c r="BW10" s="177"/>
      <c r="BX10" s="177"/>
      <c r="BY10" s="177"/>
      <c r="BZ10" s="177"/>
      <c r="CA10" s="177"/>
      <c r="CB10" s="177"/>
      <c r="CC10" s="177"/>
      <c r="CD10" s="177"/>
      <c r="CE10" s="177"/>
      <c r="CF10" s="177"/>
      <c r="CG10" s="177"/>
      <c r="CH10" s="177"/>
      <c r="CI10" s="177"/>
      <c r="CJ10" s="177"/>
      <c r="CK10" s="177"/>
      <c r="CL10" s="177"/>
      <c r="CM10" s="177"/>
      <c r="CN10" s="177"/>
      <c r="CO10" s="177"/>
      <c r="CP10" s="0"/>
      <c r="CQ10" s="0"/>
      <c r="CR10" s="0"/>
      <c r="CS10" s="0"/>
      <c r="CT10" s="0"/>
      <c r="CU10" s="0"/>
      <c r="CV10" s="0"/>
      <c r="CW10" s="0"/>
      <c r="CX10" s="0"/>
      <c r="CY10" s="0"/>
      <c r="CZ10" s="0"/>
      <c r="DA10" s="0"/>
      <c r="DB10" s="0"/>
      <c r="DC10" s="0"/>
      <c r="DD10" s="0"/>
      <c r="DE10" s="0"/>
      <c r="DF10" s="0"/>
      <c r="DG10" s="0"/>
      <c r="DH10" s="0"/>
      <c r="DI10" s="0"/>
      <c r="DJ10" s="0"/>
      <c r="DK10" s="0"/>
      <c r="DL10" s="0"/>
      <c r="DM10" s="0"/>
      <c r="DN10" s="165"/>
      <c r="DO10" s="1"/>
      <c r="DP10" s="1"/>
      <c r="DQ10" s="1"/>
      <c r="DR10" s="1"/>
      <c r="DS10" s="1"/>
      <c r="DT10" s="1"/>
      <c r="DU10" s="1"/>
      <c r="DV10" s="1"/>
      <c r="DW10" s="1"/>
      <c r="DX10" s="1"/>
      <c r="DY10" s="1"/>
      <c r="DZ10" s="1"/>
      <c r="EA10" s="1"/>
      <c r="EB10" s="1"/>
      <c r="EC10" s="1"/>
      <c r="ED10" s="1"/>
      <c r="EE10" s="165"/>
      <c r="EF10" s="163"/>
      <c r="EG10" s="163"/>
      <c r="EH10" s="163"/>
      <c r="EI10" s="163"/>
      <c r="EJ10" s="163"/>
      <c r="EK10" s="163"/>
      <c r="EL10" s="163"/>
      <c r="AMI10" s="0"/>
      <c r="AMJ10" s="0"/>
    </row>
    <row r="11" s="171" customFormat="true" ht="12.95" hidden="false" customHeight="true" outlineLevel="0" collapsed="false">
      <c r="A11" s="223"/>
      <c r="B11" s="221"/>
      <c r="C11" s="235"/>
      <c r="E11" s="172"/>
      <c r="F11" s="438" t="s">
        <v>302</v>
      </c>
      <c r="G11" s="438" t="s">
        <v>303</v>
      </c>
      <c r="H11" s="0"/>
      <c r="I11" s="0"/>
      <c r="J11" s="0"/>
      <c r="K11" s="0"/>
      <c r="L11" s="0"/>
      <c r="M11" s="0"/>
      <c r="N11" s="0"/>
      <c r="O11" s="0"/>
      <c r="P11" s="0"/>
      <c r="Q11" s="0"/>
      <c r="R11" s="0"/>
      <c r="S11" s="0"/>
      <c r="T11" s="0"/>
      <c r="U11" s="0"/>
      <c r="V11" s="0"/>
      <c r="W11" s="0"/>
      <c r="X11" s="0"/>
      <c r="Y11" s="0"/>
      <c r="Z11" s="0"/>
      <c r="AA11" s="0"/>
      <c r="AB11" s="435"/>
      <c r="AC11" s="430"/>
      <c r="AD11" s="430"/>
      <c r="AE11" s="439"/>
      <c r="AF11" s="430"/>
      <c r="AG11" s="431"/>
      <c r="AH11" s="431"/>
      <c r="AI11" s="436"/>
      <c r="AJ11" s="431"/>
      <c r="AK11" s="431"/>
      <c r="AL11" s="437"/>
      <c r="AM11" s="431"/>
      <c r="AN11" s="431"/>
      <c r="AO11" s="431"/>
      <c r="AP11" s="436"/>
      <c r="AQ11" s="431"/>
      <c r="AR11" s="431"/>
      <c r="AS11" s="431"/>
      <c r="AT11" s="431"/>
      <c r="AU11" s="434"/>
      <c r="AV11" s="882"/>
      <c r="AW11" s="882"/>
      <c r="AX11" s="882"/>
      <c r="AY11" s="861"/>
      <c r="AZ11" s="861"/>
      <c r="BA11" s="861"/>
      <c r="BB11" s="861"/>
      <c r="BC11" s="861"/>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0"/>
      <c r="CQ11" s="0"/>
      <c r="CR11" s="0"/>
      <c r="CS11" s="0"/>
      <c r="CT11" s="0"/>
      <c r="CU11" s="0"/>
      <c r="CV11" s="0"/>
      <c r="CW11" s="0"/>
      <c r="CX11" s="0"/>
      <c r="CY11" s="0"/>
      <c r="CZ11" s="0"/>
      <c r="DA11" s="0"/>
      <c r="DB11" s="0"/>
      <c r="DC11" s="0"/>
      <c r="DD11" s="0"/>
      <c r="DE11" s="0"/>
      <c r="DF11" s="0"/>
      <c r="DG11" s="0"/>
      <c r="DH11" s="0"/>
      <c r="DI11" s="0"/>
      <c r="DJ11" s="0"/>
      <c r="DK11" s="0"/>
      <c r="DL11" s="0"/>
      <c r="DM11" s="0"/>
      <c r="DN11" s="165"/>
      <c r="DO11" s="1"/>
      <c r="DP11" s="1"/>
      <c r="DQ11" s="1"/>
      <c r="DR11" s="1"/>
      <c r="DS11" s="1"/>
      <c r="DT11" s="1"/>
      <c r="DU11" s="1"/>
      <c r="DV11" s="1"/>
      <c r="DW11" s="1"/>
      <c r="DX11" s="1"/>
      <c r="DY11" s="1"/>
      <c r="DZ11" s="1"/>
      <c r="EA11" s="1"/>
      <c r="EB11" s="1"/>
      <c r="EC11" s="1"/>
      <c r="ED11" s="1"/>
      <c r="EE11" s="165"/>
      <c r="EF11" s="163"/>
      <c r="EG11" s="163"/>
      <c r="EH11" s="163"/>
      <c r="EI11" s="163"/>
      <c r="EJ11" s="163"/>
      <c r="EK11" s="163"/>
      <c r="EL11" s="163"/>
      <c r="AMI11" s="0"/>
      <c r="AMJ11" s="0"/>
    </row>
    <row r="12" s="171" customFormat="true" ht="12.95" hidden="false" customHeight="true" outlineLevel="0" collapsed="false">
      <c r="A12" s="223"/>
      <c r="B12" s="221"/>
      <c r="C12" s="235"/>
      <c r="E12" s="172"/>
      <c r="F12" s="440" t="n">
        <f aca="false">AD109</f>
        <v>25601.72</v>
      </c>
      <c r="G12" s="438" t="n">
        <f aca="false">AC109</f>
        <v>0</v>
      </c>
      <c r="H12" s="0"/>
      <c r="I12" s="0"/>
      <c r="J12" s="0"/>
      <c r="K12" s="0"/>
      <c r="L12" s="0"/>
      <c r="M12" s="0"/>
      <c r="N12" s="0"/>
      <c r="O12" s="0"/>
      <c r="P12" s="0"/>
      <c r="Q12" s="0"/>
      <c r="R12" s="0"/>
      <c r="S12" s="0"/>
      <c r="T12" s="0"/>
      <c r="U12" s="0"/>
      <c r="V12" s="0"/>
      <c r="W12" s="0"/>
      <c r="X12" s="0"/>
      <c r="Y12" s="0"/>
      <c r="Z12" s="0"/>
      <c r="AA12" s="0"/>
      <c r="AB12" s="310"/>
      <c r="AC12" s="430"/>
      <c r="AD12" s="430"/>
      <c r="AE12" s="433" t="s">
        <v>255</v>
      </c>
      <c r="AF12" s="431" t="n">
        <f aca="false">I76+I74</f>
        <v>0</v>
      </c>
      <c r="AG12" s="431" t="n">
        <f aca="false">J76+J74</f>
        <v>0</v>
      </c>
      <c r="AH12" s="431" t="n">
        <f aca="false">AF12-AG12</f>
        <v>0</v>
      </c>
      <c r="AI12" s="436" t="n">
        <f aca="false">AP12/80</f>
        <v>0</v>
      </c>
      <c r="AJ12" s="431" t="n">
        <f aca="false">AF12*80</f>
        <v>0</v>
      </c>
      <c r="AK12" s="431" t="n">
        <f aca="false">K74+K76</f>
        <v>0</v>
      </c>
      <c r="AL12" s="437" t="n">
        <f aca="false">B74+B76</f>
        <v>0</v>
      </c>
      <c r="AM12" s="431" t="n">
        <f aca="false">C76+C74</f>
        <v>0</v>
      </c>
      <c r="AN12" s="431" t="n">
        <f aca="false">AJ12-(AK12-AL12-AM12)</f>
        <v>0</v>
      </c>
      <c r="AO12" s="431" t="n">
        <f aca="false">SUM(L74,L76)</f>
        <v>0</v>
      </c>
      <c r="AP12" s="436" t="n">
        <f aca="false">AK12-(AL12+AM12)</f>
        <v>0</v>
      </c>
      <c r="AQ12" s="431"/>
      <c r="AR12" s="431"/>
      <c r="AS12" s="431" t="n">
        <f aca="false">AL76+AL74</f>
        <v>0</v>
      </c>
      <c r="AT12" s="431" t="n">
        <f aca="false">AM76</f>
        <v>0</v>
      </c>
      <c r="AU12" s="434"/>
      <c r="AV12" s="882"/>
      <c r="AW12" s="882"/>
      <c r="AX12" s="882"/>
      <c r="AY12" s="861"/>
      <c r="AZ12" s="861"/>
      <c r="BA12" s="861"/>
      <c r="BB12" s="861"/>
      <c r="BC12" s="861"/>
      <c r="BI12" s="177"/>
      <c r="BJ12" s="177"/>
      <c r="BK12" s="177"/>
      <c r="BL12" s="177"/>
      <c r="BM12" s="177"/>
      <c r="BN12" s="177"/>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0"/>
      <c r="CQ12" s="0"/>
      <c r="CR12" s="0"/>
      <c r="CS12" s="0"/>
      <c r="CT12" s="0"/>
      <c r="CU12" s="0"/>
      <c r="CV12" s="0"/>
      <c r="CW12" s="0"/>
      <c r="CX12" s="0"/>
      <c r="CY12" s="0"/>
      <c r="CZ12" s="0"/>
      <c r="DA12" s="0"/>
      <c r="DB12" s="0"/>
      <c r="DC12" s="0"/>
      <c r="DD12" s="0"/>
      <c r="DE12" s="0"/>
      <c r="DF12" s="0"/>
      <c r="DG12" s="0"/>
      <c r="DH12" s="0"/>
      <c r="DI12" s="0"/>
      <c r="DJ12" s="0"/>
      <c r="DK12" s="0"/>
      <c r="DL12" s="0"/>
      <c r="DM12" s="0"/>
      <c r="DN12" s="165"/>
      <c r="DO12" s="1"/>
      <c r="DP12" s="1"/>
      <c r="DQ12" s="1"/>
      <c r="DR12" s="1"/>
      <c r="DS12" s="1"/>
      <c r="DT12" s="1"/>
      <c r="DU12" s="1"/>
      <c r="DV12" s="1"/>
      <c r="DW12" s="1"/>
      <c r="DX12" s="1"/>
      <c r="DY12" s="1"/>
      <c r="DZ12" s="1"/>
      <c r="EA12" s="1"/>
      <c r="EB12" s="1"/>
      <c r="EC12" s="1"/>
      <c r="ED12" s="1"/>
      <c r="EE12" s="165"/>
      <c r="EF12" s="163"/>
      <c r="EG12" s="163"/>
      <c r="EH12" s="163"/>
      <c r="EI12" s="163"/>
      <c r="EJ12" s="163"/>
      <c r="EK12" s="163"/>
      <c r="EL12" s="163"/>
      <c r="AMI12" s="0"/>
      <c r="AMJ12" s="0"/>
    </row>
    <row r="13" s="171" customFormat="true" ht="12.95" hidden="false" customHeight="true" outlineLevel="0" collapsed="false">
      <c r="A13" s="223"/>
      <c r="B13" s="221"/>
      <c r="C13" s="235"/>
      <c r="E13" s="172"/>
      <c r="F13" s="0"/>
      <c r="G13" s="0"/>
      <c r="H13" s="0"/>
      <c r="I13" s="0"/>
      <c r="J13" s="0"/>
      <c r="K13" s="0"/>
      <c r="L13" s="0"/>
      <c r="M13" s="0"/>
      <c r="N13" s="0"/>
      <c r="O13" s="0"/>
      <c r="P13" s="0"/>
      <c r="Q13" s="0"/>
      <c r="R13" s="0"/>
      <c r="S13" s="0"/>
      <c r="T13" s="0"/>
      <c r="U13" s="0"/>
      <c r="V13" s="0"/>
      <c r="W13" s="0"/>
      <c r="X13" s="0"/>
      <c r="Y13" s="0"/>
      <c r="Z13" s="0"/>
      <c r="AA13" s="0"/>
      <c r="AB13" s="441"/>
      <c r="AC13" s="430"/>
      <c r="AD13" s="430"/>
      <c r="AE13" s="442" t="s">
        <v>256</v>
      </c>
      <c r="AF13" s="431" t="n">
        <f aca="false">SUM(I47+I101)</f>
        <v>0</v>
      </c>
      <c r="AG13" s="431" t="n">
        <f aca="false">SUM(J47+J101)</f>
        <v>0</v>
      </c>
      <c r="AH13" s="431" t="n">
        <f aca="false">AF13-AG13</f>
        <v>0</v>
      </c>
      <c r="AI13" s="436" t="n">
        <f aca="false">AP13/80</f>
        <v>0</v>
      </c>
      <c r="AJ13" s="431" t="n">
        <f aca="false">AF13*80</f>
        <v>0</v>
      </c>
      <c r="AK13" s="431" t="n">
        <f aca="false">SUM(K47+K101)</f>
        <v>0</v>
      </c>
      <c r="AL13" s="431" t="n">
        <f aca="false">SUM(B47,B101)</f>
        <v>0</v>
      </c>
      <c r="AM13" s="431" t="n">
        <f aca="false">C47+C101</f>
        <v>0</v>
      </c>
      <c r="AN13" s="431" t="n">
        <f aca="false">AJ13-(AK13-AL13-AM13)</f>
        <v>0</v>
      </c>
      <c r="AO13" s="431" t="n">
        <f aca="false">SUM(L47+L101)</f>
        <v>0</v>
      </c>
      <c r="AP13" s="436" t="n">
        <f aca="false">AK13-(AL13+AM13)</f>
        <v>0</v>
      </c>
      <c r="AQ13" s="431"/>
      <c r="AR13" s="431"/>
      <c r="AS13" s="431" t="n">
        <f aca="false">AL47+AL101</f>
        <v>0</v>
      </c>
      <c r="AT13" s="431" t="n">
        <f aca="false">AM47+AM101</f>
        <v>0</v>
      </c>
      <c r="AU13" s="434"/>
      <c r="AV13" s="882"/>
      <c r="AW13" s="882"/>
      <c r="AX13" s="882"/>
      <c r="AY13" s="861"/>
      <c r="AZ13" s="861"/>
      <c r="BA13" s="861"/>
      <c r="BB13" s="861"/>
      <c r="BC13" s="861"/>
      <c r="BI13" s="177"/>
      <c r="BJ13" s="177"/>
      <c r="BK13" s="177"/>
      <c r="BL13" s="177"/>
      <c r="BM13" s="177"/>
      <c r="BN13" s="177"/>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0"/>
      <c r="CQ13" s="0"/>
      <c r="CR13" s="0"/>
      <c r="CS13" s="0"/>
      <c r="CT13" s="0"/>
      <c r="CU13" s="0"/>
      <c r="CV13" s="0"/>
      <c r="CW13" s="0"/>
      <c r="CX13" s="0"/>
      <c r="CY13" s="0"/>
      <c r="CZ13" s="0"/>
      <c r="DA13" s="0"/>
      <c r="DB13" s="0"/>
      <c r="DC13" s="0"/>
      <c r="DD13" s="0"/>
      <c r="DE13" s="0"/>
      <c r="DF13" s="0"/>
      <c r="DG13" s="0"/>
      <c r="DH13" s="0"/>
      <c r="DI13" s="0"/>
      <c r="DJ13" s="0"/>
      <c r="DK13" s="0"/>
      <c r="DL13" s="0"/>
      <c r="DM13" s="0"/>
      <c r="DN13" s="163"/>
      <c r="DO13" s="1"/>
      <c r="DP13" s="1"/>
      <c r="DQ13" s="1"/>
      <c r="DR13" s="1"/>
      <c r="DS13" s="1"/>
      <c r="DT13" s="1"/>
      <c r="DU13" s="1"/>
      <c r="DV13" s="1"/>
      <c r="DW13" s="1"/>
      <c r="DX13" s="1"/>
      <c r="DY13" s="1"/>
      <c r="DZ13" s="1"/>
      <c r="EA13" s="1"/>
      <c r="EB13" s="1"/>
      <c r="EC13" s="1"/>
      <c r="ED13" s="1"/>
      <c r="EE13" s="163"/>
      <c r="EF13" s="163"/>
      <c r="EG13" s="163"/>
      <c r="EH13" s="163"/>
      <c r="EI13" s="163"/>
      <c r="EJ13" s="163"/>
      <c r="EK13" s="163"/>
      <c r="EL13" s="163"/>
      <c r="AMI13" s="0"/>
      <c r="AMJ13" s="0"/>
    </row>
    <row r="14" s="243" customFormat="true" ht="12.95" hidden="false" customHeight="true" outlineLevel="0" collapsed="false">
      <c r="A14" s="223"/>
      <c r="B14" s="221"/>
      <c r="C14" s="235"/>
      <c r="D14" s="171"/>
      <c r="E14" s="172"/>
      <c r="F14" s="0"/>
      <c r="G14" s="0"/>
      <c r="H14" s="0"/>
      <c r="I14" s="0"/>
      <c r="J14" s="0"/>
      <c r="K14" s="0"/>
      <c r="L14" s="0"/>
      <c r="M14" s="0"/>
      <c r="N14" s="0"/>
      <c r="O14" s="0"/>
      <c r="P14" s="0"/>
      <c r="Q14" s="0"/>
      <c r="R14" s="0"/>
      <c r="S14" s="0"/>
      <c r="T14" s="0"/>
      <c r="U14" s="0"/>
      <c r="V14" s="0"/>
      <c r="W14" s="0"/>
      <c r="X14" s="0"/>
      <c r="Y14" s="0"/>
      <c r="Z14" s="0"/>
      <c r="AA14" s="0"/>
      <c r="AB14" s="310"/>
      <c r="AC14" s="446"/>
      <c r="AD14" s="430"/>
      <c r="AE14" s="433" t="s">
        <v>257</v>
      </c>
      <c r="AF14" s="431" t="n">
        <f aca="false">SUM(I33+I35+I37+I39+I41+I43+I45+I49+I51+I53+I55+I57+I59+I61+I64+I67+I69+I79+I81+I83+I85+I87+I89+I91+I93+I95+I97+I99+I101+I104+I106)</f>
        <v>9.9</v>
      </c>
      <c r="AG14" s="431" t="n">
        <f aca="false">+SUM(J33+J35+J37+J39+J41+J43+J45+J49+J51+J53+J55+J57+J59+J61+J64+J67+J69+J79+J81+J83+J85+J87+J89+J91+J93+J95+J97+J99+J104+J106)</f>
        <v>9.9</v>
      </c>
      <c r="AH14" s="431" t="n">
        <f aca="false">AF14-AG14</f>
        <v>0</v>
      </c>
      <c r="AI14" s="436" t="n">
        <f aca="false">AP14/80</f>
        <v>9.9</v>
      </c>
      <c r="AJ14" s="431" t="n">
        <f aca="false">AF14*80</f>
        <v>792</v>
      </c>
      <c r="AK14" s="431" t="n">
        <f aca="false">SUM(K33+K35+K37+K39+K41+K43+K45+K49+K51+K53+K55+K57+K59+K61+K64+K67+K69+K79+K81+K83+K85+K87+K89+K91+K93+K95+K97+K99+K104+K106)</f>
        <v>792</v>
      </c>
      <c r="AL14" s="431" t="n">
        <f aca="false">SUM(B33+B35+B37+B39+B41+B43+B45+B49+B51+B53+B55+B57+B59+B61+B64+B67+B69+B79+B81+B83+B85+B87+B89+B91+B93+B95+B97+B99+B104+B106)</f>
        <v>0</v>
      </c>
      <c r="AM14" s="431" t="n">
        <f aca="false">SUM(C33+C35+C37+C39+C41+C43+C45+C49+C51+C53+C55+C57+C59+C61+C64+C67+C69+C79+C81+C83+C85+C87+C89+C91+C93+C95+C97+C99+C104+C106)</f>
        <v>0</v>
      </c>
      <c r="AN14" s="431" t="n">
        <f aca="false">AJ14-(AK14-AL14-AM14)</f>
        <v>0</v>
      </c>
      <c r="AO14" s="431" t="n">
        <f aca="false">SUM(L33+L35+L37+L39+L41+L43+L45+L49+L51+L53+L55+L57+L59+L61+L64+L67+L69+L79+L81+L83+L85+L87+L89+L91+L93+L95+L97+L99+L104+L106)</f>
        <v>0</v>
      </c>
      <c r="AP14" s="436" t="n">
        <f aca="false">AK14-(AL14+AM14)</f>
        <v>792</v>
      </c>
      <c r="AQ14" s="431"/>
      <c r="AR14" s="431"/>
      <c r="AS14" s="431" t="n">
        <f aca="false">SUM(AL33:AL45,AL47:AL69,AL79:AL101,F104:F106)</f>
        <v>0</v>
      </c>
      <c r="AT14" s="431" t="n">
        <f aca="false">SUM(AM33:AM45,AM47:AM69,AM79:AM101,F104:F106)</f>
        <v>0</v>
      </c>
      <c r="AU14" s="434"/>
      <c r="AV14" s="882"/>
      <c r="AW14" s="882"/>
      <c r="AX14" s="882"/>
      <c r="AY14" s="867"/>
      <c r="AZ14" s="867"/>
      <c r="BA14" s="867"/>
      <c r="BB14" s="867"/>
      <c r="BC14" s="867"/>
      <c r="BI14" s="177"/>
      <c r="BJ14" s="177"/>
      <c r="BK14" s="177"/>
      <c r="BL14" s="177"/>
      <c r="BM14" s="177"/>
      <c r="BN14" s="177"/>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0"/>
      <c r="CQ14" s="0"/>
      <c r="CR14" s="0"/>
      <c r="CS14" s="0"/>
      <c r="CT14" s="0"/>
      <c r="CU14" s="0"/>
      <c r="CV14" s="0"/>
      <c r="CW14" s="0"/>
      <c r="CX14" s="0"/>
      <c r="CY14" s="0"/>
      <c r="CZ14" s="0"/>
      <c r="DA14" s="0"/>
      <c r="DB14" s="0"/>
      <c r="DC14" s="0"/>
      <c r="DD14" s="0"/>
      <c r="DE14" s="0"/>
      <c r="DF14" s="0"/>
      <c r="DG14" s="0"/>
      <c r="DH14" s="0"/>
      <c r="DI14" s="0"/>
      <c r="DJ14" s="0"/>
      <c r="DK14" s="0"/>
      <c r="DL14" s="0"/>
      <c r="DM14" s="0"/>
      <c r="DN14" s="239"/>
      <c r="DO14" s="444"/>
      <c r="DP14" s="444"/>
      <c r="DQ14" s="444"/>
      <c r="DR14" s="444"/>
      <c r="DS14" s="444"/>
      <c r="DT14" s="444"/>
      <c r="DU14" s="444"/>
      <c r="DV14" s="444"/>
      <c r="DW14" s="444"/>
      <c r="DX14" s="444"/>
      <c r="DY14" s="444"/>
      <c r="DZ14" s="444"/>
      <c r="EA14" s="444"/>
      <c r="EB14" s="444"/>
      <c r="EC14" s="444"/>
      <c r="ED14" s="444"/>
      <c r="EE14" s="239"/>
      <c r="EF14" s="445"/>
      <c r="EG14" s="445"/>
      <c r="EH14" s="445"/>
      <c r="EI14" s="445"/>
      <c r="EJ14" s="445"/>
      <c r="EK14" s="445"/>
      <c r="EL14" s="445"/>
      <c r="AMI14" s="244"/>
      <c r="AMJ14" s="244"/>
    </row>
    <row r="15" s="171" customFormat="true" ht="12.95" hidden="false" customHeight="true" outlineLevel="0" collapsed="false">
      <c r="A15" s="223"/>
      <c r="B15" s="221"/>
      <c r="C15" s="235"/>
      <c r="E15" s="172"/>
      <c r="F15" s="0"/>
      <c r="G15" s="0"/>
      <c r="H15" s="0"/>
      <c r="I15" s="0"/>
      <c r="J15" s="0"/>
      <c r="K15" s="0"/>
      <c r="L15" s="0"/>
      <c r="M15" s="0"/>
      <c r="N15" s="0"/>
      <c r="O15" s="0"/>
      <c r="P15" s="0"/>
      <c r="Q15" s="0"/>
      <c r="R15" s="0"/>
      <c r="S15" s="0"/>
      <c r="T15" s="0"/>
      <c r="U15" s="0"/>
      <c r="V15" s="0"/>
      <c r="W15" s="0"/>
      <c r="X15" s="0"/>
      <c r="Y15" s="0"/>
      <c r="Z15" s="0"/>
      <c r="AA15" s="0"/>
      <c r="AB15" s="310"/>
      <c r="AC15" s="429"/>
      <c r="AD15" s="430"/>
      <c r="AE15" s="433" t="s">
        <v>258</v>
      </c>
      <c r="AF15" s="431" t="n">
        <f aca="false">I30</f>
        <v>1</v>
      </c>
      <c r="AG15" s="431" t="n">
        <f aca="false">J30</f>
        <v>1</v>
      </c>
      <c r="AH15" s="431" t="n">
        <f aca="false">AF15-AG15</f>
        <v>0</v>
      </c>
      <c r="AI15" s="436" t="n">
        <f aca="false">AP15/80</f>
        <v>1</v>
      </c>
      <c r="AJ15" s="431" t="n">
        <f aca="false">AF15*80</f>
        <v>80</v>
      </c>
      <c r="AK15" s="431" t="n">
        <f aca="false">AF30</f>
        <v>80</v>
      </c>
      <c r="AL15" s="431" t="n">
        <f aca="false">B30</f>
        <v>0</v>
      </c>
      <c r="AM15" s="431" t="n">
        <f aca="false">C30</f>
        <v>0</v>
      </c>
      <c r="AN15" s="431" t="n">
        <f aca="false">AJ15-(AK15-AL15-AM15)</f>
        <v>0</v>
      </c>
      <c r="AO15" s="431" t="n">
        <f aca="false">L30</f>
        <v>0</v>
      </c>
      <c r="AP15" s="436" t="n">
        <f aca="false">AK15-(AL15+AM15)</f>
        <v>80</v>
      </c>
      <c r="AQ15" s="431"/>
      <c r="AR15" s="431"/>
      <c r="AS15" s="431" t="n">
        <f aca="false">AL30</f>
        <v>0</v>
      </c>
      <c r="AT15" s="431" t="n">
        <f aca="false">AM30</f>
        <v>0</v>
      </c>
      <c r="AU15" s="434"/>
      <c r="AV15" s="882"/>
      <c r="AW15" s="882"/>
      <c r="AX15" s="882"/>
      <c r="AY15" s="861"/>
      <c r="AZ15" s="861"/>
      <c r="BA15" s="861"/>
      <c r="BB15" s="861"/>
      <c r="BC15" s="861"/>
      <c r="BI15" s="177"/>
      <c r="BJ15" s="177"/>
      <c r="BK15" s="177"/>
      <c r="BL15" s="177"/>
      <c r="BM15" s="177"/>
      <c r="BN15" s="177"/>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0"/>
      <c r="CQ15" s="0"/>
      <c r="CR15" s="0"/>
      <c r="CS15" s="0"/>
      <c r="CT15" s="0"/>
      <c r="CU15" s="0"/>
      <c r="CV15" s="0"/>
      <c r="CW15" s="0"/>
      <c r="CX15" s="0"/>
      <c r="CY15" s="0"/>
      <c r="CZ15" s="0"/>
      <c r="DA15" s="0"/>
      <c r="DB15" s="0"/>
      <c r="DC15" s="0"/>
      <c r="DD15" s="0"/>
      <c r="DE15" s="0"/>
      <c r="DF15" s="0"/>
      <c r="DG15" s="0"/>
      <c r="DH15" s="0"/>
      <c r="DI15" s="0"/>
      <c r="DJ15" s="0"/>
      <c r="DK15" s="0"/>
      <c r="DL15" s="0"/>
      <c r="DM15" s="0"/>
      <c r="DN15" s="165"/>
      <c r="DO15" s="1"/>
      <c r="DP15" s="1"/>
      <c r="DQ15" s="1"/>
      <c r="DR15" s="1"/>
      <c r="DS15" s="1"/>
      <c r="DT15" s="1"/>
      <c r="DU15" s="1"/>
      <c r="DV15" s="1"/>
      <c r="DW15" s="1"/>
      <c r="DX15" s="1"/>
      <c r="DY15" s="1"/>
      <c r="DZ15" s="1"/>
      <c r="EA15" s="1"/>
      <c r="EB15" s="1"/>
      <c r="EC15" s="1"/>
      <c r="ED15" s="1"/>
      <c r="EE15" s="165"/>
      <c r="EF15" s="163"/>
      <c r="EG15" s="163"/>
      <c r="EH15" s="163"/>
      <c r="EI15" s="163"/>
      <c r="EJ15" s="163"/>
      <c r="EK15" s="163"/>
      <c r="EL15" s="163"/>
      <c r="AMI15" s="0"/>
      <c r="AMJ15" s="0"/>
    </row>
    <row r="16" customFormat="false" ht="10.1" hidden="false" customHeight="true" outlineLevel="0" collapsed="false">
      <c r="A16" s="223"/>
      <c r="B16" s="221"/>
      <c r="C16" s="235"/>
      <c r="D16" s="171"/>
      <c r="F16" s="0"/>
      <c r="G16" s="0"/>
      <c r="H16" s="0"/>
      <c r="I16" s="0"/>
      <c r="J16" s="247"/>
      <c r="K16" s="0"/>
      <c r="L16" s="0"/>
      <c r="M16" s="0"/>
      <c r="N16" s="0"/>
      <c r="O16" s="0"/>
      <c r="P16" s="0"/>
      <c r="Q16" s="0"/>
      <c r="R16" s="0"/>
      <c r="S16" s="0"/>
      <c r="T16" s="0"/>
      <c r="U16" s="0"/>
      <c r="V16" s="0"/>
      <c r="W16" s="0"/>
      <c r="X16" s="0"/>
      <c r="Y16" s="0"/>
      <c r="Z16" s="0"/>
      <c r="AA16" s="0"/>
      <c r="AB16" s="378"/>
      <c r="AD16" s="437"/>
      <c r="AE16" s="433" t="s">
        <v>259</v>
      </c>
      <c r="AF16" s="431" t="n">
        <f aca="false">I27</f>
        <v>0.6</v>
      </c>
      <c r="AG16" s="431" t="n">
        <f aca="false">J27</f>
        <v>0.6</v>
      </c>
      <c r="AH16" s="431" t="n">
        <f aca="false">AF16-AG16</f>
        <v>0</v>
      </c>
      <c r="AI16" s="436" t="n">
        <f aca="false">AP16/80</f>
        <v>0.6</v>
      </c>
      <c r="AJ16" s="431" t="n">
        <f aca="false">AF16*80</f>
        <v>48</v>
      </c>
      <c r="AK16" s="431" t="n">
        <f aca="false">AF27</f>
        <v>48</v>
      </c>
      <c r="AL16" s="431" t="n">
        <f aca="false">B27</f>
        <v>0</v>
      </c>
      <c r="AM16" s="431" t="n">
        <f aca="false">C27</f>
        <v>0</v>
      </c>
      <c r="AN16" s="431" t="n">
        <f aca="false">AJ16-(AK16-AL16-AM16)</f>
        <v>0</v>
      </c>
      <c r="AO16" s="431" t="n">
        <f aca="false">L27</f>
        <v>0</v>
      </c>
      <c r="AP16" s="436" t="n">
        <f aca="false">AK16-(AL16+AM16)</f>
        <v>48</v>
      </c>
      <c r="AS16" s="431" t="n">
        <f aca="false">AL27</f>
        <v>0</v>
      </c>
      <c r="AT16" s="431" t="n">
        <f aca="false">AM27</f>
        <v>0</v>
      </c>
    </row>
    <row r="17" customFormat="false" ht="10.1" hidden="false" customHeight="true" outlineLevel="0" collapsed="false">
      <c r="A17" s="0"/>
      <c r="B17" s="232"/>
      <c r="C17" s="232"/>
      <c r="D17" s="0"/>
      <c r="E17" s="0"/>
      <c r="F17" s="246" t="str">
        <f aca="false">'Master Pay Period 3'!F17</f>
        <v>Company</v>
      </c>
      <c r="G17" s="246"/>
      <c r="H17" s="246"/>
      <c r="I17" s="246"/>
      <c r="J17" s="249"/>
      <c r="K17" s="0"/>
      <c r="L17" s="0"/>
      <c r="M17" s="0"/>
      <c r="N17" s="0"/>
      <c r="O17" s="0"/>
      <c r="P17" s="0"/>
      <c r="Q17" s="0"/>
      <c r="R17" s="0"/>
      <c r="S17" s="0"/>
      <c r="T17" s="0"/>
      <c r="U17" s="0"/>
      <c r="V17" s="0"/>
      <c r="W17" s="250" t="s">
        <v>261</v>
      </c>
      <c r="X17" s="166"/>
      <c r="Y17" s="167"/>
      <c r="Z17" s="171"/>
      <c r="AA17" s="0"/>
      <c r="AB17" s="378"/>
      <c r="AC17" s="437"/>
      <c r="AD17" s="437"/>
      <c r="AE17" s="433"/>
      <c r="AI17" s="436"/>
      <c r="AP17" s="436"/>
      <c r="DN17" s="61"/>
    </row>
    <row r="18" customFormat="false" ht="10.1" hidden="false" customHeight="true" outlineLevel="0" collapsed="false">
      <c r="A18" s="0"/>
      <c r="B18" s="232"/>
      <c r="C18" s="232"/>
      <c r="D18" s="0"/>
      <c r="E18" s="0"/>
      <c r="F18" s="246" t="n">
        <f aca="false">'Master Pay Period 3'!F18</f>
        <v>0</v>
      </c>
      <c r="G18" s="246"/>
      <c r="H18" s="246"/>
      <c r="I18" s="246"/>
      <c r="J18" s="0"/>
      <c r="K18" s="0"/>
      <c r="L18" s="0"/>
      <c r="M18" s="0"/>
      <c r="N18" s="0"/>
      <c r="O18" s="0"/>
      <c r="P18" s="0"/>
      <c r="Q18" s="0"/>
      <c r="R18" s="0"/>
      <c r="S18" s="0"/>
      <c r="T18" s="0"/>
      <c r="U18" s="0"/>
      <c r="V18" s="0"/>
      <c r="W18" s="250" t="s">
        <v>100</v>
      </c>
      <c r="X18" s="166"/>
      <c r="Y18" s="167"/>
      <c r="Z18" s="171"/>
      <c r="AA18" s="0"/>
      <c r="AB18" s="378"/>
      <c r="AC18" s="437"/>
      <c r="AD18" s="437"/>
      <c r="AE18" s="433" t="s">
        <v>238</v>
      </c>
      <c r="AF18" s="431" t="n">
        <f aca="false">SUM(AF10:AF17)</f>
        <v>11.5</v>
      </c>
      <c r="AG18" s="431" t="n">
        <f aca="false">SUM(SUM(AG10:AG16))</f>
        <v>11.5</v>
      </c>
      <c r="AH18" s="431" t="n">
        <f aca="false">SUM(SUM(AH10:AH16))</f>
        <v>0</v>
      </c>
      <c r="AI18" s="436" t="n">
        <f aca="false">AP18/80</f>
        <v>11.5</v>
      </c>
      <c r="AJ18" s="431" t="n">
        <f aca="false">SUM(SUM(AJ10:AJ16))</f>
        <v>920</v>
      </c>
      <c r="AK18" s="431" t="n">
        <f aca="false">SUM(SUM(AK10:AK16))</f>
        <v>920</v>
      </c>
      <c r="AL18" s="431" t="n">
        <f aca="false">SUM(SUM(AL10:AL16))</f>
        <v>0</v>
      </c>
      <c r="AM18" s="431" t="n">
        <f aca="false">SUM(SUM(AM10:AM16))</f>
        <v>0</v>
      </c>
      <c r="AN18" s="431" t="n">
        <f aca="false">SUM(SUM(AN10:AN16))</f>
        <v>0</v>
      </c>
      <c r="AO18" s="431" t="n">
        <f aca="false">SUM(SUM(AO10:AO16))</f>
        <v>0</v>
      </c>
      <c r="AP18" s="431" t="n">
        <f aca="false">SUM(SUM(AP10:AP16))</f>
        <v>920</v>
      </c>
      <c r="AQ18" s="431" t="n">
        <f aca="false">SUM(M123:S123,U123:AA123)/14</f>
        <v>24</v>
      </c>
      <c r="AR18" s="431" t="n">
        <f aca="false">SUM(M119:S119,U119:AA119,M121:S121,U121:AA121)/SUM(M123:S123,U123:AA123)</f>
        <v>2.35714285714286</v>
      </c>
      <c r="AS18" s="431" t="n">
        <f aca="false">SUM(SUM(AS10:AS16))</f>
        <v>0</v>
      </c>
      <c r="AT18" s="431" t="n">
        <f aca="false">SUM(SUM(AT10:AT16))</f>
        <v>0</v>
      </c>
      <c r="DN18" s="61"/>
      <c r="EF18" s="163"/>
      <c r="EG18" s="163"/>
      <c r="EH18" s="163"/>
      <c r="EI18" s="163"/>
      <c r="EJ18" s="163"/>
      <c r="EK18" s="163"/>
      <c r="EL18" s="163"/>
      <c r="EM18" s="171"/>
      <c r="EN18" s="171"/>
      <c r="EO18" s="171"/>
      <c r="EP18" s="171"/>
      <c r="EQ18" s="171"/>
      <c r="ER18" s="171"/>
      <c r="ES18" s="171"/>
      <c r="ET18" s="171"/>
      <c r="EU18" s="171"/>
      <c r="EV18" s="171"/>
      <c r="EW18" s="171"/>
      <c r="EX18" s="171"/>
      <c r="EY18" s="171"/>
      <c r="EZ18" s="171"/>
      <c r="FA18" s="171"/>
      <c r="FB18" s="171"/>
      <c r="FC18" s="171"/>
      <c r="FD18" s="171"/>
      <c r="FE18" s="171"/>
      <c r="FF18" s="171"/>
      <c r="FG18" s="171"/>
      <c r="FH18" s="171"/>
      <c r="FI18" s="171"/>
      <c r="FJ18" s="171"/>
      <c r="FK18" s="171"/>
      <c r="FL18" s="171"/>
      <c r="FM18" s="171"/>
      <c r="FN18" s="171"/>
      <c r="FO18" s="171"/>
      <c r="FP18" s="171"/>
      <c r="FQ18" s="171"/>
      <c r="FR18" s="171"/>
      <c r="FS18" s="171"/>
      <c r="FT18" s="171"/>
      <c r="FU18" s="171"/>
      <c r="FV18" s="171"/>
      <c r="FW18" s="171"/>
      <c r="FX18" s="171"/>
      <c r="FY18" s="171"/>
      <c r="FZ18" s="171"/>
      <c r="GA18" s="171"/>
      <c r="GB18" s="171"/>
      <c r="GC18" s="171"/>
      <c r="GD18" s="171"/>
      <c r="GE18" s="171"/>
      <c r="GF18" s="171"/>
      <c r="GG18" s="171"/>
      <c r="GH18" s="171"/>
      <c r="GI18" s="171"/>
      <c r="GJ18" s="171"/>
      <c r="GK18" s="171"/>
      <c r="GL18" s="171"/>
      <c r="GM18" s="171"/>
      <c r="GN18" s="171"/>
      <c r="GO18" s="171"/>
    </row>
    <row r="19" customFormat="false" ht="10.1" hidden="false" customHeight="true" outlineLevel="0" collapsed="false">
      <c r="A19" s="0"/>
      <c r="B19" s="232"/>
      <c r="C19" s="232"/>
      <c r="D19" s="0"/>
      <c r="E19" s="0"/>
      <c r="F19" s="252" t="n">
        <f aca="false">'Master Pay Period 3'!F19</f>
        <v>0</v>
      </c>
      <c r="G19" s="252"/>
      <c r="H19" s="252"/>
      <c r="I19" s="252"/>
      <c r="J19" s="0"/>
      <c r="K19" s="0"/>
      <c r="L19" s="0"/>
      <c r="M19" s="0"/>
      <c r="N19" s="0"/>
      <c r="O19" s="0"/>
      <c r="P19" s="0"/>
      <c r="Q19" s="0"/>
      <c r="R19" s="0"/>
      <c r="S19" s="0"/>
      <c r="T19" s="0"/>
      <c r="U19" s="0"/>
      <c r="V19" s="0"/>
      <c r="W19" s="182" t="s">
        <v>101</v>
      </c>
      <c r="X19" s="183"/>
      <c r="Y19" s="184"/>
      <c r="Z19" s="249"/>
      <c r="AA19" s="0"/>
      <c r="AB19" s="378"/>
      <c r="AC19" s="437"/>
      <c r="AD19" s="437"/>
      <c r="AE19" s="449"/>
      <c r="AF19" s="450"/>
      <c r="AG19" s="450"/>
      <c r="DN19" s="61"/>
      <c r="EF19" s="163"/>
      <c r="EG19" s="163"/>
      <c r="EH19" s="163"/>
      <c r="EI19" s="163"/>
      <c r="EJ19" s="163"/>
      <c r="EK19" s="163"/>
      <c r="EL19" s="163"/>
      <c r="EM19" s="171"/>
      <c r="EN19" s="171"/>
      <c r="EO19" s="171"/>
      <c r="EP19" s="171"/>
      <c r="EQ19" s="171"/>
      <c r="ER19" s="171"/>
      <c r="ES19" s="171"/>
      <c r="ET19" s="171"/>
      <c r="EU19" s="171"/>
      <c r="EV19" s="171"/>
      <c r="EW19" s="171"/>
      <c r="EX19" s="171"/>
      <c r="EY19" s="171"/>
      <c r="EZ19" s="171"/>
      <c r="FA19" s="171"/>
      <c r="FB19" s="171"/>
      <c r="FC19" s="171"/>
      <c r="FD19" s="171"/>
      <c r="FE19" s="171"/>
      <c r="FF19" s="171"/>
      <c r="FG19" s="171"/>
      <c r="FH19" s="171"/>
      <c r="FI19" s="171"/>
      <c r="FJ19" s="171"/>
      <c r="FK19" s="171"/>
      <c r="FL19" s="171"/>
      <c r="FM19" s="171"/>
      <c r="FN19" s="171"/>
      <c r="FO19" s="171"/>
      <c r="FP19" s="171"/>
      <c r="FQ19" s="171"/>
      <c r="FR19" s="171"/>
      <c r="FS19" s="171"/>
      <c r="FT19" s="171"/>
      <c r="FU19" s="171"/>
      <c r="FV19" s="171"/>
      <c r="FW19" s="171"/>
      <c r="FX19" s="171"/>
      <c r="FY19" s="171"/>
      <c r="FZ19" s="171"/>
      <c r="GA19" s="171"/>
      <c r="GB19" s="171"/>
      <c r="GC19" s="171"/>
      <c r="GD19" s="171"/>
      <c r="GE19" s="171"/>
      <c r="GF19" s="171"/>
      <c r="GG19" s="171"/>
      <c r="GH19" s="171"/>
      <c r="GI19" s="171"/>
      <c r="GJ19" s="171"/>
      <c r="GK19" s="171"/>
      <c r="GL19" s="171"/>
      <c r="GM19" s="171"/>
      <c r="GN19" s="171"/>
      <c r="GO19" s="171"/>
    </row>
    <row r="20" customFormat="false" ht="10.1" hidden="false" customHeight="true" outlineLevel="0" collapsed="false">
      <c r="A20" s="223"/>
      <c r="B20" s="221"/>
      <c r="C20" s="235"/>
      <c r="D20" s="171"/>
      <c r="F20" s="0"/>
      <c r="G20" s="0"/>
      <c r="H20" s="0"/>
      <c r="I20" s="0"/>
      <c r="J20" s="247"/>
      <c r="K20" s="0"/>
      <c r="L20" s="0"/>
      <c r="M20" s="0"/>
      <c r="N20" s="0"/>
      <c r="O20" s="0"/>
      <c r="P20" s="0"/>
      <c r="Q20" s="0"/>
      <c r="R20" s="0"/>
      <c r="S20" s="0"/>
      <c r="T20" s="0"/>
      <c r="U20" s="0"/>
      <c r="V20" s="0"/>
      <c r="W20" s="0"/>
      <c r="X20" s="0"/>
      <c r="Y20" s="0"/>
      <c r="Z20" s="0"/>
      <c r="AA20" s="0"/>
      <c r="AC20" s="437"/>
      <c r="AD20" s="437"/>
      <c r="AE20" s="450"/>
      <c r="AF20" s="450"/>
      <c r="AG20" s="450"/>
      <c r="DN20" s="61"/>
      <c r="EF20" s="163"/>
      <c r="EG20" s="163"/>
      <c r="EH20" s="163"/>
      <c r="EI20" s="163"/>
      <c r="EJ20" s="163"/>
      <c r="EK20" s="163"/>
      <c r="EL20" s="163"/>
      <c r="EM20" s="171"/>
      <c r="EN20" s="171"/>
      <c r="EO20" s="171"/>
      <c r="EP20" s="171"/>
      <c r="EQ20" s="171"/>
      <c r="ER20" s="171"/>
      <c r="ES20" s="171"/>
      <c r="ET20" s="171"/>
      <c r="EU20" s="171"/>
      <c r="EV20" s="171"/>
      <c r="EW20" s="171"/>
      <c r="EX20" s="171"/>
      <c r="EY20" s="171"/>
      <c r="EZ20" s="171"/>
      <c r="FA20" s="171"/>
      <c r="FB20" s="171"/>
      <c r="FC20" s="171"/>
      <c r="FD20" s="171"/>
      <c r="FE20" s="171"/>
      <c r="FF20" s="171"/>
      <c r="FG20" s="171"/>
      <c r="FH20" s="171"/>
      <c r="FI20" s="171"/>
      <c r="FJ20" s="171"/>
      <c r="FK20" s="171"/>
      <c r="FL20" s="171"/>
      <c r="FM20" s="171"/>
      <c r="FN20" s="171"/>
      <c r="FO20" s="171"/>
      <c r="FP20" s="171"/>
      <c r="FQ20" s="171"/>
      <c r="FR20" s="171"/>
      <c r="FS20" s="171"/>
      <c r="FT20" s="171"/>
      <c r="FU20" s="171"/>
      <c r="FV20" s="171"/>
      <c r="FW20" s="171"/>
      <c r="FX20" s="171"/>
      <c r="FY20" s="171"/>
      <c r="FZ20" s="171"/>
      <c r="GA20" s="171"/>
      <c r="GB20" s="171"/>
      <c r="GC20" s="171"/>
      <c r="GD20" s="171"/>
      <c r="GE20" s="171"/>
      <c r="GF20" s="171"/>
      <c r="GG20" s="171"/>
      <c r="GH20" s="171"/>
      <c r="GI20" s="171"/>
      <c r="GJ20" s="171"/>
      <c r="GK20" s="171"/>
      <c r="GL20" s="171"/>
      <c r="GM20" s="171"/>
      <c r="GN20" s="171"/>
      <c r="GO20" s="171"/>
    </row>
    <row r="21" customFormat="false" ht="10.1" hidden="false" customHeight="true" outlineLevel="0" collapsed="false">
      <c r="A21" s="0"/>
      <c r="B21" s="0"/>
      <c r="C21" s="235"/>
      <c r="D21" s="0"/>
      <c r="F21" s="260"/>
      <c r="H21" s="172"/>
      <c r="I21" s="174"/>
      <c r="J21" s="175"/>
      <c r="L21" s="230"/>
      <c r="M21" s="29" t="n">
        <f aca="false">Calendar!$A$158</f>
        <v>1</v>
      </c>
      <c r="N21" s="29"/>
      <c r="O21" s="29"/>
      <c r="P21" s="29"/>
      <c r="Q21" s="29"/>
      <c r="R21" s="29"/>
      <c r="S21" s="486"/>
      <c r="T21" s="486"/>
      <c r="U21" s="486"/>
      <c r="V21" s="29"/>
      <c r="W21" s="29"/>
      <c r="X21" s="29"/>
      <c r="Y21" s="43"/>
      <c r="Z21" s="78"/>
      <c r="AA21" s="29"/>
      <c r="AB21" s="452"/>
      <c r="AC21" s="437"/>
      <c r="AD21" s="431"/>
      <c r="AE21" s="434"/>
      <c r="AF21" s="434"/>
      <c r="AG21" s="434"/>
      <c r="AH21" s="434"/>
      <c r="AI21" s="434"/>
      <c r="AJ21" s="434"/>
      <c r="AK21" s="434"/>
      <c r="AL21" s="434"/>
      <c r="AM21" s="434"/>
      <c r="AN21" s="434"/>
      <c r="AO21" s="434"/>
      <c r="AP21" s="434"/>
      <c r="AQ21" s="434"/>
      <c r="AR21" s="434"/>
      <c r="AS21" s="434"/>
      <c r="AT21" s="434"/>
      <c r="DN21" s="61"/>
      <c r="EF21" s="163"/>
      <c r="EG21" s="163"/>
      <c r="EH21" s="163"/>
      <c r="EI21" s="163"/>
      <c r="EJ21" s="163"/>
      <c r="EK21" s="163"/>
      <c r="EL21" s="163"/>
      <c r="EM21" s="171"/>
      <c r="EN21" s="171"/>
      <c r="EO21" s="171"/>
      <c r="EP21" s="171"/>
      <c r="EQ21" s="171"/>
      <c r="ER21" s="171"/>
      <c r="ES21" s="171"/>
      <c r="ET21" s="171"/>
      <c r="EU21" s="171"/>
      <c r="EV21" s="171"/>
      <c r="EW21" s="171"/>
      <c r="EX21" s="171"/>
      <c r="EY21" s="171"/>
      <c r="EZ21" s="171"/>
      <c r="FA21" s="171"/>
      <c r="FB21" s="171"/>
      <c r="FC21" s="171"/>
      <c r="FD21" s="171"/>
      <c r="FE21" s="171"/>
      <c r="FF21" s="171"/>
      <c r="FG21" s="171"/>
      <c r="FH21" s="171"/>
      <c r="FI21" s="171"/>
      <c r="FJ21" s="171"/>
      <c r="FK21" s="171"/>
      <c r="FL21" s="171"/>
      <c r="FM21" s="171"/>
      <c r="FN21" s="171"/>
      <c r="FO21" s="171"/>
      <c r="FP21" s="171"/>
      <c r="FQ21" s="171"/>
      <c r="FR21" s="171"/>
      <c r="FS21" s="171"/>
      <c r="FT21" s="171"/>
      <c r="FU21" s="171"/>
      <c r="FV21" s="171"/>
      <c r="FW21" s="171"/>
      <c r="FX21" s="171"/>
      <c r="FY21" s="171"/>
      <c r="FZ21" s="171"/>
      <c r="GA21" s="171"/>
      <c r="GB21" s="171"/>
      <c r="GC21" s="171"/>
      <c r="GD21" s="171"/>
      <c r="GE21" s="171"/>
      <c r="GF21" s="171"/>
      <c r="GG21" s="171"/>
      <c r="GH21" s="171"/>
      <c r="GI21" s="171"/>
      <c r="GJ21" s="171"/>
      <c r="GK21" s="171"/>
      <c r="GL21" s="171"/>
      <c r="GM21" s="171"/>
      <c r="GN21" s="171"/>
      <c r="GO21" s="171"/>
    </row>
    <row r="22" customFormat="false" ht="10.1" hidden="false" customHeight="true" outlineLevel="0" collapsed="false">
      <c r="A22" s="453" t="s">
        <v>263</v>
      </c>
      <c r="B22" s="454" t="s">
        <v>264</v>
      </c>
      <c r="C22" s="270" t="s">
        <v>157</v>
      </c>
      <c r="D22" s="259" t="s">
        <v>249</v>
      </c>
      <c r="E22" s="455" t="s">
        <v>249</v>
      </c>
      <c r="F22" s="456" t="s">
        <v>267</v>
      </c>
      <c r="G22" s="457" t="s">
        <v>268</v>
      </c>
      <c r="H22" s="457" t="s">
        <v>269</v>
      </c>
      <c r="I22" s="458" t="s">
        <v>235</v>
      </c>
      <c r="J22" s="276" t="s">
        <v>270</v>
      </c>
      <c r="K22" s="277" t="s">
        <v>270</v>
      </c>
      <c r="L22" s="454" t="s">
        <v>271</v>
      </c>
      <c r="M22" s="459" t="n">
        <f aca="false">Calendar!$A$159</f>
        <v>0</v>
      </c>
      <c r="N22" s="459" t="n">
        <f aca="false">Calendar!$B$159</f>
        <v>0</v>
      </c>
      <c r="O22" s="459" t="n">
        <f aca="false">Calendar!$C$159</f>
        <v>0</v>
      </c>
      <c r="P22" s="459" t="str">
        <f aca="false">Calendar!$D$159</f>
        <v>January</v>
      </c>
      <c r="Q22" s="459" t="n">
        <f aca="false">Calendar!$E$159</f>
        <v>0</v>
      </c>
      <c r="R22" s="459" t="n">
        <f aca="false">Calendar!$F$159</f>
        <v>0</v>
      </c>
      <c r="S22" s="459" t="n">
        <f aca="false">Calendar!$G$159</f>
        <v>0</v>
      </c>
      <c r="T22" s="35" t="n">
        <f aca="false">Calendar!$H$159</f>
        <v>2020</v>
      </c>
      <c r="U22" s="459" t="n">
        <f aca="false">Calendar!$I$159</f>
        <v>0</v>
      </c>
      <c r="V22" s="459" t="n">
        <f aca="false">Calendar!$J$159</f>
        <v>0</v>
      </c>
      <c r="W22" s="459" t="n">
        <f aca="false">Calendar!$K$159</f>
        <v>0</v>
      </c>
      <c r="X22" s="459" t="n">
        <f aca="false">Calendar!$L$159</f>
        <v>0</v>
      </c>
      <c r="Y22" s="459" t="n">
        <f aca="false">Calendar!$M$159</f>
        <v>0</v>
      </c>
      <c r="Z22" s="459" t="n">
        <f aca="false">Calendar!$N$159</f>
        <v>0</v>
      </c>
      <c r="AA22" s="459" t="n">
        <f aca="false">Calendar!$O$159</f>
        <v>0</v>
      </c>
      <c r="AB22" s="460" t="s">
        <v>305</v>
      </c>
      <c r="AC22" s="437" t="s">
        <v>303</v>
      </c>
      <c r="AD22" s="437" t="s">
        <v>302</v>
      </c>
      <c r="AE22" s="437" t="s">
        <v>235</v>
      </c>
      <c r="AF22" s="437" t="s">
        <v>270</v>
      </c>
      <c r="AG22" s="437" t="s">
        <v>272</v>
      </c>
      <c r="AH22" s="437" t="s">
        <v>247</v>
      </c>
      <c r="AI22" s="437" t="s">
        <v>273</v>
      </c>
      <c r="AJ22" s="437" t="s">
        <v>274</v>
      </c>
      <c r="AK22" s="437" t="s">
        <v>275</v>
      </c>
      <c r="AL22" s="437" t="s">
        <v>245</v>
      </c>
      <c r="AM22" s="437" t="s">
        <v>246</v>
      </c>
      <c r="AN22" s="437" t="s">
        <v>276</v>
      </c>
      <c r="DN22" s="61"/>
      <c r="EF22" s="163"/>
      <c r="EG22" s="163"/>
      <c r="EH22" s="163"/>
      <c r="EI22" s="163"/>
      <c r="EJ22" s="163"/>
      <c r="EK22" s="163"/>
      <c r="EL22" s="163"/>
      <c r="EM22" s="171"/>
      <c r="EN22" s="171"/>
      <c r="EO22" s="171"/>
      <c r="EP22" s="171"/>
      <c r="EQ22" s="171"/>
      <c r="ER22" s="171"/>
      <c r="ES22" s="171"/>
      <c r="ET22" s="171"/>
      <c r="EU22" s="171"/>
      <c r="EV22" s="171"/>
      <c r="EW22" s="171"/>
      <c r="EX22" s="171"/>
      <c r="EY22" s="171"/>
      <c r="EZ22" s="171"/>
      <c r="FA22" s="171"/>
      <c r="FB22" s="171"/>
      <c r="FC22" s="171"/>
      <c r="FD22" s="171"/>
      <c r="FE22" s="171"/>
      <c r="FF22" s="171"/>
      <c r="FG22" s="171"/>
      <c r="FH22" s="171"/>
      <c r="FI22" s="171"/>
      <c r="FJ22" s="171"/>
      <c r="FK22" s="171"/>
      <c r="FL22" s="171"/>
      <c r="FM22" s="171"/>
      <c r="FN22" s="171"/>
      <c r="FO22" s="171"/>
      <c r="FP22" s="171"/>
      <c r="FQ22" s="171"/>
      <c r="FR22" s="171"/>
      <c r="FS22" s="171"/>
      <c r="FT22" s="171"/>
      <c r="FU22" s="171"/>
      <c r="FV22" s="171"/>
      <c r="FW22" s="171"/>
      <c r="FX22" s="171"/>
      <c r="FY22" s="171"/>
      <c r="FZ22" s="171"/>
      <c r="GA22" s="171"/>
      <c r="GB22" s="171"/>
      <c r="GC22" s="171"/>
      <c r="GD22" s="171"/>
      <c r="GE22" s="171"/>
      <c r="GF22" s="171"/>
      <c r="GG22" s="171"/>
      <c r="GH22" s="171"/>
      <c r="GI22" s="171"/>
      <c r="GJ22" s="171"/>
      <c r="GK22" s="171"/>
      <c r="GL22" s="171"/>
      <c r="GM22" s="171"/>
      <c r="GN22" s="171"/>
      <c r="GO22" s="171"/>
    </row>
    <row r="23" customFormat="false" ht="10.1" hidden="false" customHeight="true" outlineLevel="0" collapsed="false">
      <c r="A23" s="453" t="s">
        <v>265</v>
      </c>
      <c r="B23" s="270" t="s">
        <v>239</v>
      </c>
      <c r="C23" s="270" t="s">
        <v>249</v>
      </c>
      <c r="D23" s="271" t="s">
        <v>266</v>
      </c>
      <c r="E23" s="455" t="s">
        <v>269</v>
      </c>
      <c r="F23" s="274"/>
      <c r="G23" s="289"/>
      <c r="H23" s="274"/>
      <c r="I23" s="458" t="s">
        <v>247</v>
      </c>
      <c r="J23" s="290" t="s">
        <v>247</v>
      </c>
      <c r="K23" s="277" t="s">
        <v>249</v>
      </c>
      <c r="L23" s="454" t="s">
        <v>249</v>
      </c>
      <c r="M23" s="37" t="n">
        <f aca="false">Calendar!$A$160</f>
        <v>29</v>
      </c>
      <c r="N23" s="37" t="n">
        <f aca="false">Calendar!$B$160</f>
        <v>30</v>
      </c>
      <c r="O23" s="37" t="n">
        <f aca="false">Calendar!$C$160</f>
        <v>31</v>
      </c>
      <c r="P23" s="37" t="n">
        <f aca="false">Calendar!$D$160</f>
        <v>1</v>
      </c>
      <c r="Q23" s="37" t="n">
        <f aca="false">Calendar!$E$160</f>
        <v>2</v>
      </c>
      <c r="R23" s="37" t="n">
        <f aca="false">Calendar!$F$160</f>
        <v>3</v>
      </c>
      <c r="S23" s="37" t="n">
        <f aca="false">Calendar!$G$160</f>
        <v>4</v>
      </c>
      <c r="T23" s="49"/>
      <c r="U23" s="37" t="n">
        <f aca="false">Calendar!$I$160</f>
        <v>5</v>
      </c>
      <c r="V23" s="37" t="n">
        <f aca="false">Calendar!$J$160</f>
        <v>6</v>
      </c>
      <c r="W23" s="37" t="n">
        <f aca="false">Calendar!$K$160</f>
        <v>7</v>
      </c>
      <c r="X23" s="37" t="n">
        <f aca="false">Calendar!$L$160</f>
        <v>8</v>
      </c>
      <c r="Y23" s="37" t="n">
        <f aca="false">Calendar!$M$160</f>
        <v>9</v>
      </c>
      <c r="Z23" s="37" t="n">
        <f aca="false">Calendar!$N$160</f>
        <v>10</v>
      </c>
      <c r="AA23" s="37" t="n">
        <f aca="false">Calendar!$O$160</f>
        <v>11</v>
      </c>
      <c r="AB23" s="461" t="s">
        <v>306</v>
      </c>
      <c r="AE23" s="437" t="s">
        <v>249</v>
      </c>
      <c r="AF23" s="437" t="s">
        <v>272</v>
      </c>
      <c r="AG23" s="437" t="s">
        <v>278</v>
      </c>
      <c r="AH23" s="437" t="s">
        <v>278</v>
      </c>
      <c r="AI23" s="437" t="s">
        <v>247</v>
      </c>
      <c r="AJ23" s="437" t="s">
        <v>278</v>
      </c>
      <c r="AK23" s="437" t="s">
        <v>275</v>
      </c>
      <c r="AL23" s="437" t="s">
        <v>253</v>
      </c>
      <c r="AM23" s="437" t="s">
        <v>245</v>
      </c>
      <c r="AN23" s="437" t="s">
        <v>279</v>
      </c>
      <c r="EF23" s="163"/>
      <c r="EG23" s="163"/>
      <c r="EH23" s="163"/>
      <c r="EI23" s="163"/>
      <c r="EJ23" s="163"/>
      <c r="EK23" s="163"/>
      <c r="EL23" s="163"/>
      <c r="EM23" s="171"/>
      <c r="EN23" s="171"/>
      <c r="EO23" s="171"/>
      <c r="EP23" s="171"/>
      <c r="EQ23" s="171"/>
      <c r="ER23" s="171"/>
      <c r="ES23" s="171"/>
      <c r="ET23" s="171"/>
      <c r="EU23" s="171"/>
      <c r="EV23" s="171"/>
      <c r="EW23" s="171"/>
      <c r="EX23" s="171"/>
      <c r="EY23" s="171"/>
      <c r="EZ23" s="171"/>
      <c r="FA23" s="171"/>
      <c r="FB23" s="171"/>
      <c r="FC23" s="171"/>
      <c r="FD23" s="171"/>
      <c r="FE23" s="171"/>
      <c r="FF23" s="171"/>
      <c r="FG23" s="171"/>
      <c r="FH23" s="171"/>
      <c r="FI23" s="171"/>
      <c r="FJ23" s="171"/>
      <c r="FK23" s="171"/>
      <c r="FL23" s="171"/>
      <c r="FM23" s="171"/>
      <c r="FN23" s="171"/>
      <c r="FO23" s="171"/>
      <c r="FP23" s="171"/>
      <c r="FQ23" s="171"/>
      <c r="FR23" s="171"/>
      <c r="FS23" s="171"/>
      <c r="FT23" s="171"/>
      <c r="FU23" s="171"/>
      <c r="FV23" s="171"/>
      <c r="FW23" s="171"/>
      <c r="FX23" s="171"/>
      <c r="FY23" s="171"/>
      <c r="FZ23" s="171"/>
      <c r="GA23" s="171"/>
      <c r="GB23" s="171"/>
      <c r="GC23" s="171"/>
      <c r="GD23" s="171"/>
      <c r="GE23" s="171"/>
      <c r="GF23" s="171"/>
      <c r="GG23" s="171"/>
      <c r="GH23" s="171"/>
      <c r="GI23" s="171"/>
      <c r="GJ23" s="171"/>
      <c r="GK23" s="171"/>
      <c r="GL23" s="171"/>
      <c r="GM23" s="171"/>
      <c r="GN23" s="171"/>
      <c r="GO23" s="171"/>
    </row>
    <row r="24" customFormat="false" ht="10.1" hidden="false" customHeight="true" outlineLevel="0" collapsed="false">
      <c r="A24" s="287"/>
      <c r="B24" s="270" t="s">
        <v>249</v>
      </c>
      <c r="C24" s="232"/>
      <c r="D24" s="288" t="s">
        <v>277</v>
      </c>
      <c r="F24" s="294"/>
      <c r="H24" s="172"/>
      <c r="I24" s="174"/>
      <c r="J24" s="175"/>
      <c r="L24" s="230"/>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C24" s="430"/>
      <c r="DN24" s="69"/>
      <c r="EF24" s="163"/>
      <c r="EG24" s="163"/>
      <c r="EH24" s="163"/>
      <c r="EI24" s="163"/>
      <c r="EJ24" s="163"/>
      <c r="EK24" s="163"/>
      <c r="EL24" s="163"/>
      <c r="EM24" s="171"/>
      <c r="EN24" s="171"/>
      <c r="EO24" s="171"/>
      <c r="EP24" s="171"/>
      <c r="EQ24" s="171"/>
      <c r="ER24" s="171"/>
      <c r="ES24" s="171"/>
      <c r="ET24" s="171"/>
      <c r="EU24" s="171"/>
      <c r="EV24" s="171"/>
      <c r="EW24" s="171"/>
      <c r="EX24" s="171"/>
      <c r="EY24" s="171"/>
      <c r="EZ24" s="171"/>
      <c r="FA24" s="171"/>
      <c r="FB24" s="171"/>
      <c r="FC24" s="171"/>
      <c r="FD24" s="171"/>
      <c r="FE24" s="171"/>
      <c r="FF24" s="171"/>
      <c r="FG24" s="171"/>
      <c r="FH24" s="171"/>
      <c r="FI24" s="171"/>
      <c r="FJ24" s="171"/>
      <c r="FK24" s="171"/>
      <c r="FL24" s="171"/>
      <c r="FM24" s="171"/>
      <c r="FN24" s="171"/>
      <c r="FO24" s="171"/>
      <c r="FP24" s="171"/>
      <c r="FQ24" s="171"/>
      <c r="FR24" s="171"/>
      <c r="FS24" s="171"/>
      <c r="FT24" s="171"/>
      <c r="FU24" s="171"/>
      <c r="FV24" s="171"/>
      <c r="FW24" s="171"/>
      <c r="FX24" s="171"/>
      <c r="FY24" s="171"/>
      <c r="FZ24" s="171"/>
      <c r="GA24" s="171"/>
      <c r="GB24" s="171"/>
      <c r="GC24" s="171"/>
      <c r="GD24" s="171"/>
      <c r="GE24" s="171"/>
      <c r="GF24" s="171"/>
      <c r="GG24" s="171"/>
      <c r="GH24" s="171"/>
      <c r="GI24" s="171"/>
      <c r="GJ24" s="171"/>
      <c r="GK24" s="171"/>
      <c r="GL24" s="171"/>
      <c r="GM24" s="171"/>
      <c r="GN24" s="171"/>
      <c r="GO24" s="171"/>
    </row>
    <row r="25" customFormat="false" ht="10.1" hidden="false" customHeight="true" outlineLevel="0" collapsed="false">
      <c r="A25" s="302"/>
      <c r="B25" s="221"/>
      <c r="C25" s="235"/>
      <c r="D25" s="171"/>
      <c r="E25" s="303"/>
      <c r="G25" s="303"/>
      <c r="H25" s="303"/>
      <c r="I25" s="304"/>
      <c r="J25" s="276"/>
      <c r="K25" s="277"/>
      <c r="L25" s="278"/>
      <c r="M25" s="305"/>
      <c r="N25" s="305"/>
      <c r="O25" s="305"/>
      <c r="P25" s="305"/>
      <c r="Q25" s="305"/>
      <c r="R25" s="305"/>
      <c r="S25" s="305"/>
      <c r="T25" s="306"/>
      <c r="U25" s="305"/>
      <c r="V25" s="305"/>
      <c r="W25" s="305"/>
      <c r="X25" s="305"/>
      <c r="Y25" s="305"/>
      <c r="Z25" s="305"/>
      <c r="AA25" s="305"/>
      <c r="AC25" s="430"/>
      <c r="DN25" s="69"/>
      <c r="EF25" s="163"/>
      <c r="EG25" s="163"/>
      <c r="EH25" s="163"/>
      <c r="EI25" s="163"/>
      <c r="EJ25" s="163"/>
      <c r="EK25" s="163"/>
      <c r="EL25" s="163"/>
      <c r="EM25" s="171"/>
      <c r="EN25" s="171"/>
      <c r="EO25" s="171"/>
      <c r="EP25" s="171"/>
      <c r="EQ25" s="171"/>
      <c r="ER25" s="171"/>
      <c r="ES25" s="171"/>
      <c r="ET25" s="171"/>
      <c r="EU25" s="171"/>
      <c r="EV25" s="171"/>
      <c r="EW25" s="171"/>
      <c r="EX25" s="171"/>
      <c r="EY25" s="171"/>
      <c r="EZ25" s="171"/>
      <c r="FA25" s="171"/>
      <c r="FB25" s="171"/>
      <c r="FC25" s="171"/>
      <c r="FD25" s="171"/>
      <c r="FE25" s="171"/>
      <c r="FF25" s="171"/>
      <c r="FG25" s="171"/>
      <c r="FH25" s="171"/>
      <c r="FI25" s="171"/>
      <c r="FJ25" s="171"/>
      <c r="FK25" s="171"/>
      <c r="FL25" s="171"/>
      <c r="FM25" s="171"/>
      <c r="FN25" s="171"/>
      <c r="FO25" s="171"/>
      <c r="FP25" s="171"/>
      <c r="FQ25" s="171"/>
      <c r="FR25" s="171"/>
      <c r="FS25" s="171"/>
      <c r="FT25" s="171"/>
      <c r="FU25" s="171"/>
      <c r="FV25" s="171"/>
      <c r="FW25" s="171"/>
      <c r="FX25" s="171"/>
      <c r="FY25" s="171"/>
      <c r="FZ25" s="171"/>
      <c r="GA25" s="171"/>
      <c r="GB25" s="171"/>
      <c r="GC25" s="171"/>
      <c r="GD25" s="171"/>
      <c r="GE25" s="171"/>
      <c r="GF25" s="171"/>
      <c r="GG25" s="171"/>
      <c r="GH25" s="171"/>
      <c r="GI25" s="171"/>
      <c r="GJ25" s="171"/>
      <c r="GK25" s="171"/>
      <c r="GL25" s="171"/>
      <c r="GM25" s="171"/>
      <c r="GN25" s="171"/>
      <c r="GO25" s="171"/>
    </row>
    <row r="26" customFormat="false" ht="10.1" hidden="false" customHeight="true" outlineLevel="0" collapsed="false">
      <c r="A26" s="223"/>
      <c r="B26" s="221"/>
      <c r="C26" s="308"/>
      <c r="D26" s="269"/>
      <c r="E26" s="309"/>
      <c r="F26" s="310"/>
      <c r="G26" s="310"/>
      <c r="H26" s="303"/>
      <c r="I26" s="304"/>
      <c r="J26" s="276"/>
      <c r="K26" s="277"/>
      <c r="L26" s="278"/>
      <c r="M26" s="462"/>
      <c r="N26" s="462"/>
      <c r="O26" s="462"/>
      <c r="P26" s="462"/>
      <c r="Q26" s="462"/>
      <c r="R26" s="462"/>
      <c r="S26" s="462"/>
      <c r="T26" s="463"/>
      <c r="U26" s="462"/>
      <c r="V26" s="462"/>
      <c r="W26" s="462"/>
      <c r="X26" s="462"/>
      <c r="Y26" s="462"/>
      <c r="Z26" s="462"/>
      <c r="AA26" s="462"/>
      <c r="AC26" s="437"/>
      <c r="AD26" s="437"/>
      <c r="AE26" s="437"/>
      <c r="AF26" s="437"/>
      <c r="AG26" s="437"/>
      <c r="AH26" s="437"/>
      <c r="AI26" s="437"/>
      <c r="AJ26" s="437"/>
      <c r="AK26" s="430"/>
      <c r="AL26" s="437"/>
      <c r="AM26" s="430"/>
      <c r="AN26" s="437"/>
      <c r="DN26" s="307"/>
    </row>
    <row r="27" customFormat="false" ht="10.1" hidden="false" customHeight="true" outlineLevel="0" collapsed="false">
      <c r="A27" s="312" t="n">
        <f aca="false">'Master Pay Period 1'!A27</f>
        <v>33</v>
      </c>
      <c r="B27" s="308"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308" t="n">
        <f aca="false">SUM(IF(M27="S",-E27),IF(N27="S",-E27),IF(O27="S",-E27),IF(P27="S",-E27),IF(Q27="S",-E27),IF(R27="S",-E27),IF(S27="S",-E27),IF(U27="S",-E27),IF(V27="S",-E27),IF(W27="S",-E27),IF(X27="S",-E27),IF(Y27="S",-E27),IF(Z27="S",-E27),IF(AA27="S",-E27))</f>
        <v>0</v>
      </c>
      <c r="D27" s="269" t="n">
        <f aca="false">(I27*80)-(K27-(B27+C27))</f>
        <v>0</v>
      </c>
      <c r="E27" s="272" t="n">
        <f aca="false">'Master Pay Period 1'!E27</f>
        <v>6</v>
      </c>
      <c r="F27" s="314" t="n">
        <f aca="false">'Master Pay Period 1'!F27</f>
        <v>0</v>
      </c>
      <c r="G27" s="314" t="str">
        <f aca="false">'Master Pay Period 1'!G27</f>
        <v>PFT</v>
      </c>
      <c r="H27" s="315" t="str">
        <f aca="false">'Master Pay Period 1'!H27</f>
        <v>7a-3-30p</v>
      </c>
      <c r="I27" s="316" t="n">
        <f aca="false">'Master Pay Period 1'!I27</f>
        <v>0.6</v>
      </c>
      <c r="J27" s="317" t="n">
        <f aca="false">AF27/80</f>
        <v>0.6</v>
      </c>
      <c r="K27" s="318" t="n">
        <f aca="false">E27*AN27</f>
        <v>48</v>
      </c>
      <c r="L27" s="319"/>
      <c r="M27" s="464" t="n">
        <f aca="false">'Master Pay Period 3'!M27</f>
        <v>0</v>
      </c>
      <c r="N27" s="464" t="n">
        <f aca="false">'Master Pay Period 3'!N27</f>
        <v>0</v>
      </c>
      <c r="O27" s="464" t="n">
        <f aca="false">'Master Pay Period 3'!O27</f>
        <v>1</v>
      </c>
      <c r="P27" s="464" t="n">
        <f aca="false">'Master Pay Period 3'!P27</f>
        <v>1</v>
      </c>
      <c r="Q27" s="464" t="n">
        <f aca="false">'Master Pay Period 3'!Q27</f>
        <v>1</v>
      </c>
      <c r="R27" s="464" t="n">
        <f aca="false">'Master Pay Period 3'!R27</f>
        <v>1</v>
      </c>
      <c r="S27" s="464" t="n">
        <f aca="false">'Master Pay Period 3'!S27</f>
        <v>0</v>
      </c>
      <c r="T27" s="474"/>
      <c r="U27" s="464" t="n">
        <f aca="false">'Master Pay Period 3'!U27</f>
        <v>0</v>
      </c>
      <c r="V27" s="464" t="n">
        <f aca="false">'Master Pay Period 3'!V27</f>
        <v>0</v>
      </c>
      <c r="W27" s="464" t="n">
        <f aca="false">'Master Pay Period 3'!W27</f>
        <v>1</v>
      </c>
      <c r="X27" s="464" t="n">
        <f aca="false">'Master Pay Period 3'!X27</f>
        <v>1</v>
      </c>
      <c r="Y27" s="464" t="n">
        <f aca="false">'Master Pay Period 3'!Y27</f>
        <v>1</v>
      </c>
      <c r="Z27" s="464" t="n">
        <f aca="false">'Master Pay Period 3'!Z27</f>
        <v>1</v>
      </c>
      <c r="AA27" s="464" t="n">
        <f aca="false">'Master Pay Period 3'!AA27</f>
        <v>0</v>
      </c>
      <c r="AC27" s="430" t="n">
        <f aca="false">(A27*1.5)*L27</f>
        <v>0</v>
      </c>
      <c r="AD27" s="431" t="n">
        <f aca="false">(A27*(K27-B27-C27))-(A27*L27)</f>
        <v>1584</v>
      </c>
      <c r="AE27" s="437" t="n">
        <f aca="false">I27*80</f>
        <v>48</v>
      </c>
      <c r="AF27" s="437" t="n">
        <f aca="false">AN27*E27</f>
        <v>48</v>
      </c>
      <c r="AG27" s="437" t="n">
        <f aca="false">AE27-AF27</f>
        <v>0</v>
      </c>
      <c r="AH27" s="437" t="n">
        <f aca="false">AG27/80</f>
        <v>0</v>
      </c>
      <c r="AI27" s="437" t="n">
        <f aca="false">B27/(80)</f>
        <v>0</v>
      </c>
      <c r="AJ27" s="437" t="n">
        <f aca="false">SUM(SUM(AH27,AI27))</f>
        <v>0</v>
      </c>
      <c r="AK27" s="430" t="n">
        <f aca="false">A27*0.28</f>
        <v>9.24</v>
      </c>
      <c r="AL27" s="437" t="n">
        <f aca="false">D27*A27</f>
        <v>0</v>
      </c>
      <c r="AM27" s="430" t="n">
        <f aca="false">(AK27+A27)*(D27)*26</f>
        <v>0</v>
      </c>
      <c r="AN27" s="437" t="n">
        <f aca="false">SUM(SUM(M27:AA27))</f>
        <v>8</v>
      </c>
      <c r="DN27" s="69"/>
    </row>
    <row r="28" customFormat="false" ht="10.1" hidden="false" customHeight="true" outlineLevel="0" collapsed="false">
      <c r="A28" s="312"/>
      <c r="B28" s="308"/>
      <c r="C28" s="308"/>
      <c r="D28" s="269"/>
      <c r="E28" s="272"/>
      <c r="F28" s="495"/>
      <c r="G28" s="289"/>
      <c r="H28" s="274"/>
      <c r="I28" s="275"/>
      <c r="J28" s="290"/>
      <c r="K28" s="269"/>
      <c r="L28" s="308"/>
      <c r="M28" s="465"/>
      <c r="N28" s="465"/>
      <c r="O28" s="465"/>
      <c r="P28" s="465"/>
      <c r="Q28" s="465"/>
      <c r="R28" s="465"/>
      <c r="S28" s="465"/>
      <c r="T28" s="474"/>
      <c r="U28" s="465"/>
      <c r="V28" s="465"/>
      <c r="W28" s="465"/>
      <c r="X28" s="465"/>
      <c r="Y28" s="465"/>
      <c r="Z28" s="465"/>
      <c r="AA28" s="465"/>
      <c r="AC28" s="437"/>
      <c r="AD28" s="437"/>
      <c r="AE28" s="437"/>
      <c r="AF28" s="437"/>
      <c r="AG28" s="437"/>
      <c r="AH28" s="437"/>
      <c r="AI28" s="437"/>
      <c r="AJ28" s="437"/>
      <c r="AK28" s="430"/>
      <c r="AL28" s="437"/>
      <c r="AM28" s="430"/>
      <c r="AN28" s="437"/>
      <c r="DN28" s="323"/>
    </row>
    <row r="29" customFormat="false" ht="10.1" hidden="false" customHeight="true" outlineLevel="0" collapsed="false">
      <c r="A29" s="312"/>
      <c r="B29" s="308"/>
      <c r="C29" s="308"/>
      <c r="D29" s="269"/>
      <c r="E29" s="272"/>
      <c r="F29" s="465"/>
      <c r="G29" s="289"/>
      <c r="H29" s="310"/>
      <c r="I29" s="325"/>
      <c r="J29" s="276"/>
      <c r="K29" s="258"/>
      <c r="L29" s="221"/>
      <c r="M29" s="462"/>
      <c r="N29" s="462"/>
      <c r="O29" s="462"/>
      <c r="P29" s="462"/>
      <c r="Q29" s="462"/>
      <c r="R29" s="462"/>
      <c r="S29" s="462"/>
      <c r="T29" s="463"/>
      <c r="U29" s="462"/>
      <c r="V29" s="462"/>
      <c r="W29" s="462"/>
      <c r="X29" s="462"/>
      <c r="Y29" s="462"/>
      <c r="Z29" s="462"/>
      <c r="AA29" s="462"/>
      <c r="AE29" s="437"/>
      <c r="AF29" s="437"/>
      <c r="AG29" s="437"/>
      <c r="AH29" s="437"/>
      <c r="AI29" s="437"/>
      <c r="AJ29" s="437"/>
      <c r="AK29" s="430"/>
      <c r="AL29" s="437"/>
      <c r="AM29" s="430"/>
      <c r="AN29" s="437"/>
    </row>
    <row r="30" customFormat="false" ht="10.1" hidden="false" customHeight="true" outlineLevel="0" collapsed="false">
      <c r="A30" s="312" t="n">
        <f aca="false">'Master Pay Period 1'!A30</f>
        <v>40</v>
      </c>
      <c r="B30" s="308" t="n">
        <f aca="false">SUM(IF(M30="V",-E30),IF(N30="V",-E30),IF(O30="V",-E30),IF(P30="V",-E30),IF(Q30="V",-E30),IF(R30="V",-E30),IF(S30="V",-E30),IF(U30="V",-E30),IF(V30="V",-E30),IF(W30="V",-E30),IF(X30="V",-E30),IF(Y30="V",-E30),IF(Z30="V",-E30),IF(AA30="V",-E30),IF(M30="H",-E30),IF(N30="H",-E30),IF(O30="H",-E30),IF(P30="H",-E30),IF(Q30="H",-E30),IF(R30="H",-E30),IF(S30="H",-E30),IF(U30="H",-E30),IF(V30="H",-E30),IF(W30="H",-E30),IF(X30="H",-E30),IF(Y30="H",-E30),IF(Z30="H",-E30),IF(AA30="H",-E30))</f>
        <v>0</v>
      </c>
      <c r="C30" s="308" t="n">
        <f aca="false">SUM(IF(M30="S",-E30),IF(N30="S",-E30),IF(O30="S",-E30),IF(P30="S",-E30),IF(Q30="S",-E30),IF(R30="S",-E30),IF(S30="S",-E30),IF(U30="S",-E30),IF(V30="S",-E30),IF(W30="S",-E30),IF(X30="S",-E30),IF(Y30="S",-E30),IF(Z30="S",-E30),IF(AA30="S",-E30))</f>
        <v>0</v>
      </c>
      <c r="D30" s="269" t="n">
        <f aca="false">(I30*80)-(K30-(B30+C30))</f>
        <v>0</v>
      </c>
      <c r="E30" s="272" t="n">
        <f aca="false">'Master Pay Period 1'!E30</f>
        <v>8</v>
      </c>
      <c r="F30" s="491" t="n">
        <f aca="false">'Master Pay Period 1'!F30</f>
        <v>0</v>
      </c>
      <c r="G30" s="314" t="str">
        <f aca="false">'Master Pay Period 1'!G30</f>
        <v>Manager</v>
      </c>
      <c r="H30" s="315" t="str">
        <f aca="false">'Master Pay Period 1'!H30</f>
        <v>7a-3-30p</v>
      </c>
      <c r="I30" s="316" t="n">
        <f aca="false">'Master Pay Period 1'!I30</f>
        <v>1</v>
      </c>
      <c r="J30" s="317" t="n">
        <f aca="false">AF30/80</f>
        <v>1</v>
      </c>
      <c r="K30" s="318" t="n">
        <f aca="false">E30*AN30</f>
        <v>80</v>
      </c>
      <c r="L30" s="319"/>
      <c r="M30" s="464" t="n">
        <f aca="false">'Master Pay Period 3'!M30</f>
        <v>0</v>
      </c>
      <c r="N30" s="464" t="n">
        <f aca="false">'Master Pay Period 3'!N30</f>
        <v>1</v>
      </c>
      <c r="O30" s="464" t="n">
        <f aca="false">'Master Pay Period 3'!O30</f>
        <v>1</v>
      </c>
      <c r="P30" s="464" t="n">
        <f aca="false">'Master Pay Period 3'!P30</f>
        <v>1</v>
      </c>
      <c r="Q30" s="464" t="n">
        <f aca="false">'Master Pay Period 3'!Q30</f>
        <v>1</v>
      </c>
      <c r="R30" s="464" t="n">
        <f aca="false">'Master Pay Period 3'!R30</f>
        <v>1</v>
      </c>
      <c r="S30" s="464" t="n">
        <f aca="false">'Master Pay Period 3'!S30</f>
        <v>0</v>
      </c>
      <c r="T30" s="474"/>
      <c r="U30" s="464" t="n">
        <f aca="false">'Master Pay Period 3'!U30</f>
        <v>0</v>
      </c>
      <c r="V30" s="464" t="n">
        <f aca="false">'Master Pay Period 3'!V30</f>
        <v>1</v>
      </c>
      <c r="W30" s="464" t="n">
        <f aca="false">'Master Pay Period 3'!W30</f>
        <v>1</v>
      </c>
      <c r="X30" s="464" t="n">
        <f aca="false">'Master Pay Period 3'!X30</f>
        <v>1</v>
      </c>
      <c r="Y30" s="464" t="n">
        <f aca="false">'Master Pay Period 3'!Y30</f>
        <v>1</v>
      </c>
      <c r="Z30" s="464" t="n">
        <f aca="false">'Master Pay Period 3'!Z30</f>
        <v>1</v>
      </c>
      <c r="AA30" s="464" t="n">
        <f aca="false">'Master Pay Period 3'!AA30</f>
        <v>0</v>
      </c>
      <c r="AC30" s="430" t="n">
        <f aca="false">(A30*1.5)*L30</f>
        <v>0</v>
      </c>
      <c r="AD30" s="431" t="n">
        <f aca="false">(A30*(K30-B30-C30))-(A30*L30)</f>
        <v>3200</v>
      </c>
      <c r="AE30" s="437" t="n">
        <f aca="false">I30*80</f>
        <v>80</v>
      </c>
      <c r="AF30" s="437" t="n">
        <f aca="false">AN30*E30</f>
        <v>80</v>
      </c>
      <c r="AG30" s="437" t="n">
        <f aca="false">AE30-AF30</f>
        <v>0</v>
      </c>
      <c r="AH30" s="437" t="n">
        <f aca="false">AG30/80</f>
        <v>0</v>
      </c>
      <c r="AI30" s="437" t="n">
        <f aca="false">B30/(80)</f>
        <v>0</v>
      </c>
      <c r="AJ30" s="437" t="n">
        <f aca="false">SUM(SUM(AH30,AI30))</f>
        <v>0</v>
      </c>
      <c r="AK30" s="430" t="n">
        <f aca="false">A30*0.28</f>
        <v>11.2</v>
      </c>
      <c r="AL30" s="437" t="n">
        <f aca="false">D30*A30</f>
        <v>0</v>
      </c>
      <c r="AM30" s="430" t="n">
        <f aca="false">(AK30+A30)*(D30)*26</f>
        <v>0</v>
      </c>
      <c r="AN30" s="437" t="n">
        <f aca="false">SUM(SUM(M30:AA30))</f>
        <v>10</v>
      </c>
      <c r="DN30" s="163"/>
    </row>
    <row r="31" customFormat="false" ht="10.1" hidden="false" customHeight="true" outlineLevel="0" collapsed="false">
      <c r="A31" s="312"/>
      <c r="B31" s="308"/>
      <c r="C31" s="308"/>
      <c r="D31" s="269"/>
      <c r="E31" s="272"/>
      <c r="F31" s="498"/>
      <c r="G31" s="289"/>
      <c r="H31" s="274"/>
      <c r="I31" s="275"/>
      <c r="J31" s="290"/>
      <c r="K31" s="269"/>
      <c r="L31" s="308"/>
      <c r="M31" s="465"/>
      <c r="N31" s="465"/>
      <c r="O31" s="465"/>
      <c r="P31" s="465"/>
      <c r="Q31" s="465"/>
      <c r="R31" s="465"/>
      <c r="S31" s="465"/>
      <c r="T31" s="474"/>
      <c r="U31" s="465"/>
      <c r="V31" s="465"/>
      <c r="W31" s="465"/>
      <c r="X31" s="465"/>
      <c r="Y31" s="465"/>
      <c r="Z31" s="465"/>
      <c r="AA31" s="465"/>
      <c r="AC31" s="466"/>
      <c r="AD31" s="466"/>
      <c r="AE31" s="437"/>
      <c r="AF31" s="437"/>
      <c r="AG31" s="437"/>
      <c r="AH31" s="437"/>
      <c r="AI31" s="437"/>
      <c r="AJ31" s="437"/>
      <c r="AK31" s="430"/>
      <c r="AL31" s="437"/>
      <c r="AM31" s="430"/>
      <c r="AN31" s="437"/>
      <c r="DN31" s="329"/>
    </row>
    <row r="32" customFormat="false" ht="10.1" hidden="false" customHeight="true" outlineLevel="0" collapsed="false">
      <c r="A32" s="312"/>
      <c r="B32" s="308"/>
      <c r="C32" s="308"/>
      <c r="D32" s="269"/>
      <c r="E32" s="272"/>
      <c r="F32" s="499"/>
      <c r="G32" s="310"/>
      <c r="H32" s="303"/>
      <c r="I32" s="304"/>
      <c r="J32" s="276"/>
      <c r="K32" s="277"/>
      <c r="L32" s="278"/>
      <c r="M32" s="462"/>
      <c r="N32" s="884"/>
      <c r="O32" s="462"/>
      <c r="P32" s="884"/>
      <c r="Q32" s="462"/>
      <c r="R32" s="462"/>
      <c r="S32" s="462"/>
      <c r="T32" s="463"/>
      <c r="U32" s="462"/>
      <c r="V32" s="462"/>
      <c r="W32" s="462"/>
      <c r="X32" s="884"/>
      <c r="Y32" s="462"/>
      <c r="Z32" s="462"/>
      <c r="AA32" s="462"/>
      <c r="AC32" s="470"/>
      <c r="AD32" s="466"/>
      <c r="AE32" s="437"/>
      <c r="AF32" s="437"/>
      <c r="AG32" s="437"/>
      <c r="AH32" s="437"/>
      <c r="AI32" s="437"/>
      <c r="AJ32" s="437"/>
      <c r="AK32" s="430"/>
      <c r="AL32" s="437"/>
      <c r="AM32" s="430"/>
      <c r="AN32" s="437"/>
      <c r="AY32" s="882"/>
      <c r="AZ32" s="882"/>
      <c r="BA32" s="882"/>
      <c r="BB32" s="882"/>
      <c r="BC32" s="882"/>
      <c r="BD32" s="177"/>
      <c r="BE32" s="177"/>
      <c r="BF32" s="177"/>
      <c r="BG32" s="177"/>
      <c r="BH32" s="177"/>
      <c r="DN32" s="329"/>
      <c r="EE32" s="163"/>
    </row>
    <row r="33" customFormat="false" ht="10.1" hidden="false" customHeight="true" outlineLevel="0" collapsed="false">
      <c r="A33" s="312" t="n">
        <f aca="false">'Master Pay Period 1'!A33</f>
        <v>25</v>
      </c>
      <c r="B33" s="308"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308" t="n">
        <f aca="false">SUM(IF(M33="S",-E33),IF(N33="S",-E33),IF(O33="S",-E33),IF(P33="S",-E33),IF(Q33="S",-E33),IF(R33="S",-E33),IF(S33="S",-E33),IF(U33="S",-E33),IF(V33="S",-E33),IF(W33="S",-E33),IF(X33="S",-E33),IF(Y33="S",-E33),IF(Z33="S",-E33),IF(AA33="S",-E33))</f>
        <v>0</v>
      </c>
      <c r="D33" s="269" t="n">
        <f aca="false">(I33*80)-(K33-(B33+C33))</f>
        <v>0</v>
      </c>
      <c r="E33" s="272" t="n">
        <f aca="false">'Master Pay Period 1'!E33</f>
        <v>12</v>
      </c>
      <c r="F33" s="491" t="n">
        <f aca="false">'Master Pay Period 1'!F33</f>
        <v>0</v>
      </c>
      <c r="G33" s="314" t="str">
        <f aca="false">'Master Pay Period 1'!G33</f>
        <v>RRT</v>
      </c>
      <c r="H33" s="315" t="str">
        <f aca="false">'Master Pay Period 1'!H33</f>
        <v>7a-7-30p</v>
      </c>
      <c r="I33" s="316" t="n">
        <f aca="false">'Master Pay Period 1'!I33</f>
        <v>0.9</v>
      </c>
      <c r="J33" s="317" t="n">
        <f aca="false">AF33/80</f>
        <v>0.9</v>
      </c>
      <c r="K33" s="318" t="n">
        <f aca="false">E33*AN33</f>
        <v>72</v>
      </c>
      <c r="L33" s="319"/>
      <c r="M33" s="464" t="n">
        <f aca="false">'Master Pay Period 3'!M33</f>
        <v>0</v>
      </c>
      <c r="N33" s="464" t="n">
        <f aca="false">'Master Pay Period 3'!N33</f>
        <v>1</v>
      </c>
      <c r="O33" s="464" t="n">
        <f aca="false">'Master Pay Period 3'!O33</f>
        <v>0</v>
      </c>
      <c r="P33" s="464" t="n">
        <f aca="false">'Master Pay Period 3'!P33</f>
        <v>1</v>
      </c>
      <c r="Q33" s="464" t="n">
        <f aca="false">'Master Pay Period 3'!Q33</f>
        <v>1</v>
      </c>
      <c r="R33" s="464" t="n">
        <f aca="false">'Master Pay Period 3'!R33</f>
        <v>0</v>
      </c>
      <c r="S33" s="464" t="n">
        <f aca="false">'Master Pay Period 3'!S33</f>
        <v>0</v>
      </c>
      <c r="T33" s="474"/>
      <c r="U33" s="464" t="n">
        <f aca="false">'Master Pay Period 3'!U33</f>
        <v>0</v>
      </c>
      <c r="V33" s="464" t="n">
        <f aca="false">'Master Pay Period 3'!V33</f>
        <v>1</v>
      </c>
      <c r="W33" s="464" t="n">
        <f aca="false">'Master Pay Period 3'!W33</f>
        <v>0</v>
      </c>
      <c r="X33" s="464" t="n">
        <f aca="false">'Master Pay Period 3'!X33</f>
        <v>1</v>
      </c>
      <c r="Y33" s="464" t="n">
        <f aca="false">'Master Pay Period 3'!Y33</f>
        <v>0</v>
      </c>
      <c r="Z33" s="464" t="n">
        <f aca="false">'Master Pay Period 3'!Z33</f>
        <v>0</v>
      </c>
      <c r="AA33" s="464" t="n">
        <f aca="false">'Master Pay Period 3'!AA33</f>
        <v>1</v>
      </c>
      <c r="AC33" s="430" t="n">
        <f aca="false">(A33*1.5)*L33</f>
        <v>0</v>
      </c>
      <c r="AD33" s="431" t="n">
        <f aca="false">(A33*(K33-B33-C33))-(A33*L33)</f>
        <v>1800</v>
      </c>
      <c r="AE33" s="437" t="n">
        <f aca="false">I33*80</f>
        <v>72</v>
      </c>
      <c r="AF33" s="437" t="n">
        <f aca="false">AN33*E33</f>
        <v>72</v>
      </c>
      <c r="AG33" s="437" t="n">
        <f aca="false">AE33-AF33</f>
        <v>0</v>
      </c>
      <c r="AH33" s="437" t="n">
        <f aca="false">AG33/80</f>
        <v>0</v>
      </c>
      <c r="AI33" s="437" t="n">
        <f aca="false">B33/(80)</f>
        <v>0</v>
      </c>
      <c r="AJ33" s="437" t="n">
        <f aca="false">SUM(SUM(AH33,AI33))</f>
        <v>0</v>
      </c>
      <c r="AK33" s="430" t="n">
        <f aca="false">A33*0.28</f>
        <v>7</v>
      </c>
      <c r="AL33" s="437" t="n">
        <f aca="false">D33*A33</f>
        <v>0</v>
      </c>
      <c r="AM33" s="430" t="n">
        <f aca="false">(AK33+A33)*(D33)*26</f>
        <v>0</v>
      </c>
      <c r="AN33" s="437" t="n">
        <f aca="false">SUM(SUM(M33:AA33))</f>
        <v>6</v>
      </c>
      <c r="AY33" s="882"/>
      <c r="AZ33" s="882"/>
      <c r="BA33" s="882"/>
      <c r="BB33" s="882"/>
      <c r="BC33" s="882"/>
      <c r="BD33" s="177"/>
      <c r="BE33" s="177"/>
      <c r="BF33" s="177"/>
      <c r="BG33" s="177"/>
      <c r="BH33" s="177"/>
      <c r="DN33" s="337"/>
      <c r="EE33" s="163"/>
    </row>
    <row r="34" customFormat="false" ht="10.1" hidden="false" customHeight="true" outlineLevel="0" collapsed="false">
      <c r="A34" s="312"/>
      <c r="B34" s="308"/>
      <c r="C34" s="308"/>
      <c r="D34" s="269"/>
      <c r="E34" s="272"/>
      <c r="F34" s="229"/>
      <c r="G34" s="289"/>
      <c r="H34" s="310"/>
      <c r="I34" s="325"/>
      <c r="J34" s="276"/>
      <c r="K34" s="258"/>
      <c r="L34" s="221"/>
      <c r="M34" s="462"/>
      <c r="N34" s="462"/>
      <c r="O34" s="462"/>
      <c r="P34" s="871"/>
      <c r="Q34" s="462"/>
      <c r="R34" s="462"/>
      <c r="S34" s="462"/>
      <c r="T34" s="476"/>
      <c r="U34" s="462"/>
      <c r="V34" s="462"/>
      <c r="W34" s="462"/>
      <c r="X34" s="462"/>
      <c r="Y34" s="871"/>
      <c r="Z34" s="462"/>
      <c r="AA34" s="462"/>
      <c r="AC34" s="437"/>
      <c r="AD34" s="437"/>
      <c r="AE34" s="437"/>
      <c r="AF34" s="437"/>
      <c r="AG34" s="437"/>
      <c r="AH34" s="437"/>
      <c r="AI34" s="437"/>
      <c r="AJ34" s="437"/>
      <c r="AK34" s="430"/>
      <c r="AL34" s="437"/>
      <c r="AM34" s="430"/>
      <c r="AN34" s="437"/>
      <c r="AY34" s="882"/>
      <c r="AZ34" s="882"/>
      <c r="BA34" s="882"/>
      <c r="BB34" s="882"/>
      <c r="BC34" s="882"/>
      <c r="BD34" s="177"/>
      <c r="BE34" s="177"/>
      <c r="BF34" s="177"/>
      <c r="BG34" s="177"/>
      <c r="BH34" s="177"/>
      <c r="DN34" s="337"/>
      <c r="EE34" s="163"/>
    </row>
    <row r="35" customFormat="false" ht="10.1" hidden="false" customHeight="true" outlineLevel="0" collapsed="false">
      <c r="A35" s="312" t="n">
        <f aca="false">'Master Pay Period 1'!A35</f>
        <v>25</v>
      </c>
      <c r="B35" s="308"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308" t="n">
        <f aca="false">SUM(IF(M35="S",-E35),IF(N35="S",-E35),IF(O35="S",-E35),IF(P35="S",-E35),IF(Q35="S",-E35),IF(R35="S",-E35),IF(S35="S",-E35),IF(U35="S",-E35),IF(V35="S",-E35),IF(W35="S",-E35),IF(X35="S",-E35),IF(Y35="S",-E35),IF(Z35="S",-E35),IF(AA35="S",-E35))</f>
        <v>0</v>
      </c>
      <c r="D35" s="269" t="n">
        <f aca="false">(I35*80)-(K35-(B35+C35))</f>
        <v>0</v>
      </c>
      <c r="E35" s="272" t="n">
        <f aca="false">'Master Pay Period 1'!E35</f>
        <v>12</v>
      </c>
      <c r="F35" s="491" t="n">
        <f aca="false">'Master Pay Period 1'!F35</f>
        <v>0</v>
      </c>
      <c r="G35" s="314" t="str">
        <f aca="false">'Master Pay Period 1'!G35</f>
        <v>RRT</v>
      </c>
      <c r="H35" s="315" t="str">
        <f aca="false">'Master Pay Period 1'!H35</f>
        <v>7a-7-30p</v>
      </c>
      <c r="I35" s="316" t="n">
        <f aca="false">'Master Pay Period 1'!I35</f>
        <v>0.9</v>
      </c>
      <c r="J35" s="317" t="n">
        <f aca="false">AF35/80</f>
        <v>0.9</v>
      </c>
      <c r="K35" s="347" t="n">
        <f aca="false">E35*AN35</f>
        <v>72</v>
      </c>
      <c r="L35" s="348"/>
      <c r="M35" s="464" t="n">
        <f aca="false">'Master Pay Period 3'!M35</f>
        <v>1</v>
      </c>
      <c r="N35" s="464" t="n">
        <f aca="false">'Master Pay Period 3'!N35</f>
        <v>0</v>
      </c>
      <c r="O35" s="464" t="n">
        <f aca="false">'Master Pay Period 3'!O35</f>
        <v>1</v>
      </c>
      <c r="P35" s="464" t="n">
        <f aca="false">'Master Pay Period 3'!P35</f>
        <v>0</v>
      </c>
      <c r="Q35" s="464" t="n">
        <f aca="false">'Master Pay Period 3'!Q35</f>
        <v>0</v>
      </c>
      <c r="R35" s="464" t="n">
        <f aca="false">'Master Pay Period 3'!R35</f>
        <v>1</v>
      </c>
      <c r="S35" s="464" t="n">
        <f aca="false">'Master Pay Period 3'!S35</f>
        <v>0</v>
      </c>
      <c r="T35" s="474"/>
      <c r="U35" s="464" t="n">
        <f aca="false">'Master Pay Period 3'!U35</f>
        <v>0</v>
      </c>
      <c r="V35" s="464" t="n">
        <f aca="false">'Master Pay Period 3'!V35</f>
        <v>0</v>
      </c>
      <c r="W35" s="464" t="n">
        <f aca="false">'Master Pay Period 3'!W35</f>
        <v>1</v>
      </c>
      <c r="X35" s="464" t="n">
        <f aca="false">'Master Pay Period 3'!X35</f>
        <v>0</v>
      </c>
      <c r="Y35" s="464" t="n">
        <f aca="false">'Master Pay Period 3'!Y35</f>
        <v>1</v>
      </c>
      <c r="Z35" s="464" t="n">
        <f aca="false">'Master Pay Period 3'!Z35</f>
        <v>1</v>
      </c>
      <c r="AA35" s="464" t="n">
        <f aca="false">'Master Pay Period 3'!AA35</f>
        <v>0</v>
      </c>
      <c r="AB35" s="471"/>
      <c r="AC35" s="430" t="n">
        <f aca="false">(A35*1.5)*L35</f>
        <v>0</v>
      </c>
      <c r="AD35" s="431" t="n">
        <f aca="false">(A35*(K35-B35-C35))-(A35*L35)</f>
        <v>1800</v>
      </c>
      <c r="AE35" s="437" t="n">
        <f aca="false">I35*80</f>
        <v>72</v>
      </c>
      <c r="AF35" s="437" t="n">
        <f aca="false">AN35*E35</f>
        <v>72</v>
      </c>
      <c r="AG35" s="437" t="n">
        <f aca="false">AE35-AF35</f>
        <v>0</v>
      </c>
      <c r="AH35" s="437" t="n">
        <f aca="false">AG35/80</f>
        <v>0</v>
      </c>
      <c r="AI35" s="437" t="n">
        <f aca="false">B35/(80)</f>
        <v>0</v>
      </c>
      <c r="AJ35" s="437" t="n">
        <f aca="false">SUM(SUM(AH35,AI35))</f>
        <v>0</v>
      </c>
      <c r="AK35" s="430" t="n">
        <f aca="false">A35*0.28</f>
        <v>7</v>
      </c>
      <c r="AL35" s="437" t="n">
        <f aca="false">D35*A35</f>
        <v>0</v>
      </c>
      <c r="AM35" s="430" t="n">
        <f aca="false">(AK35+A35)*(D35)*26</f>
        <v>0</v>
      </c>
      <c r="AN35" s="437" t="n">
        <f aca="false">SUM(SUM(M35:AA35))</f>
        <v>6</v>
      </c>
      <c r="AY35" s="882"/>
      <c r="AZ35" s="882"/>
      <c r="BA35" s="882"/>
      <c r="BB35" s="882"/>
      <c r="BC35" s="882"/>
      <c r="BD35" s="177"/>
      <c r="BE35" s="177"/>
      <c r="BF35" s="177"/>
      <c r="BG35" s="177"/>
      <c r="BH35" s="177"/>
      <c r="DN35" s="345"/>
      <c r="EE35" s="163"/>
    </row>
    <row r="36" customFormat="false" ht="10.1" hidden="false" customHeight="true" outlineLevel="0" collapsed="false">
      <c r="A36" s="312"/>
      <c r="B36" s="308"/>
      <c r="C36" s="308"/>
      <c r="D36" s="269"/>
      <c r="E36" s="272"/>
      <c r="F36" s="498"/>
      <c r="H36" s="274"/>
      <c r="I36" s="275"/>
      <c r="J36" s="350"/>
      <c r="K36" s="277"/>
      <c r="L36" s="278"/>
      <c r="M36" s="462"/>
      <c r="N36" s="871"/>
      <c r="O36" s="462"/>
      <c r="P36" s="871"/>
      <c r="Q36" s="462"/>
      <c r="R36" s="871"/>
      <c r="S36" s="462"/>
      <c r="T36" s="476"/>
      <c r="U36" s="462"/>
      <c r="V36" s="871"/>
      <c r="W36" s="462"/>
      <c r="X36" s="871"/>
      <c r="Y36" s="462"/>
      <c r="Z36" s="871"/>
      <c r="AA36" s="462"/>
      <c r="AB36" s="471"/>
      <c r="AC36" s="437"/>
      <c r="AD36" s="437"/>
      <c r="AE36" s="437"/>
      <c r="AF36" s="437"/>
      <c r="AG36" s="437"/>
      <c r="AH36" s="437"/>
      <c r="AI36" s="437"/>
      <c r="AJ36" s="437"/>
      <c r="AK36" s="430"/>
      <c r="AL36" s="437"/>
      <c r="AM36" s="430"/>
      <c r="AN36" s="437"/>
      <c r="AY36" s="882"/>
      <c r="AZ36" s="882"/>
      <c r="BA36" s="882"/>
      <c r="BB36" s="882"/>
      <c r="BC36" s="882"/>
      <c r="BD36" s="177"/>
      <c r="BE36" s="177"/>
      <c r="BF36" s="177"/>
      <c r="BG36" s="177"/>
      <c r="BH36" s="177"/>
      <c r="DN36" s="307"/>
      <c r="EE36" s="163"/>
    </row>
    <row r="37" s="165" customFormat="true" ht="10.1" hidden="false" customHeight="true" outlineLevel="0" collapsed="false">
      <c r="A37" s="312" t="n">
        <f aca="false">'Master Pay Period 1'!A37</f>
        <v>25</v>
      </c>
      <c r="B37" s="308"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308" t="n">
        <f aca="false">SUM(IF(M37="S",-E37),IF(N37="S",-E37),IF(O37="S",-E37),IF(P37="S",-E37),IF(Q37="S",-E37),IF(R37="S",-E37),IF(S37="S",-E37),IF(U37="S",-E37),IF(V37="S",-E37),IF(W37="S",-E37),IF(X37="S",-E37),IF(Y37="S",-E37),IF(Z37="S",-E37),IF(AA37="S",-E37))</f>
        <v>0</v>
      </c>
      <c r="D37" s="269" t="n">
        <f aca="false">(I37*80)-(K37-(B37+C37))</f>
        <v>0</v>
      </c>
      <c r="E37" s="272" t="n">
        <f aca="false">'Master Pay Period 1'!E37</f>
        <v>12</v>
      </c>
      <c r="F37" s="491" t="n">
        <f aca="false">'Master Pay Period 1'!F37</f>
        <v>0</v>
      </c>
      <c r="G37" s="314" t="str">
        <f aca="false">'Master Pay Period 1'!G37</f>
        <v>RRT</v>
      </c>
      <c r="H37" s="315" t="str">
        <f aca="false">'Master Pay Period 1'!H37</f>
        <v> 7a-7:30p</v>
      </c>
      <c r="I37" s="316" t="n">
        <f aca="false">'Master Pay Period 1'!I37</f>
        <v>0.9</v>
      </c>
      <c r="J37" s="317" t="n">
        <f aca="false">AF37/80</f>
        <v>0.9</v>
      </c>
      <c r="K37" s="347" t="n">
        <f aca="false">E37*AN37</f>
        <v>72</v>
      </c>
      <c r="L37" s="348"/>
      <c r="M37" s="464" t="n">
        <f aca="false">'Master Pay Period 3'!M37</f>
        <v>0</v>
      </c>
      <c r="N37" s="464" t="n">
        <f aca="false">'Master Pay Period 3'!N37</f>
        <v>1</v>
      </c>
      <c r="O37" s="464" t="n">
        <f aca="false">'Master Pay Period 3'!O37</f>
        <v>0</v>
      </c>
      <c r="P37" s="464" t="n">
        <f aca="false">'Master Pay Period 3'!P37</f>
        <v>1</v>
      </c>
      <c r="Q37" s="464" t="n">
        <f aca="false">'Master Pay Period 3'!Q37</f>
        <v>0</v>
      </c>
      <c r="R37" s="464" t="n">
        <f aca="false">'Master Pay Period 3'!R37</f>
        <v>0</v>
      </c>
      <c r="S37" s="464" t="n">
        <f aca="false">'Master Pay Period 3'!S37</f>
        <v>1</v>
      </c>
      <c r="T37" s="474"/>
      <c r="U37" s="464" t="n">
        <f aca="false">'Master Pay Period 3'!U37</f>
        <v>1</v>
      </c>
      <c r="V37" s="464" t="n">
        <f aca="false">'Master Pay Period 3'!V37</f>
        <v>0</v>
      </c>
      <c r="W37" s="464" t="n">
        <f aca="false">'Master Pay Period 3'!W37</f>
        <v>1</v>
      </c>
      <c r="X37" s="464" t="n">
        <f aca="false">'Master Pay Period 3'!X37</f>
        <v>0</v>
      </c>
      <c r="Y37" s="464" t="n">
        <f aca="false">'Master Pay Period 3'!Y37</f>
        <v>0</v>
      </c>
      <c r="Z37" s="464" t="n">
        <f aca="false">'Master Pay Period 3'!Z37</f>
        <v>1</v>
      </c>
      <c r="AA37" s="464" t="n">
        <f aca="false">'Master Pay Period 3'!AA37</f>
        <v>0</v>
      </c>
      <c r="AB37" s="471"/>
      <c r="AC37" s="430" t="n">
        <f aca="false">(A37*1.5)*L37</f>
        <v>0</v>
      </c>
      <c r="AD37" s="431" t="n">
        <f aca="false">(A37*(K37-B37-C37))-(A37*L37)</f>
        <v>1800</v>
      </c>
      <c r="AE37" s="437" t="n">
        <f aca="false">I37*80</f>
        <v>72</v>
      </c>
      <c r="AF37" s="437" t="n">
        <f aca="false">AN37*E37</f>
        <v>72</v>
      </c>
      <c r="AG37" s="437" t="n">
        <f aca="false">AE37-AF37</f>
        <v>0</v>
      </c>
      <c r="AH37" s="437" t="n">
        <f aca="false">AG37/80</f>
        <v>0</v>
      </c>
      <c r="AI37" s="437" t="n">
        <f aca="false">B37/(80)</f>
        <v>0</v>
      </c>
      <c r="AJ37" s="437" t="n">
        <f aca="false">SUM(SUM(AH37,AI37))</f>
        <v>0</v>
      </c>
      <c r="AK37" s="430" t="n">
        <f aca="false">A37*0.28</f>
        <v>7</v>
      </c>
      <c r="AL37" s="437" t="n">
        <f aca="false">D37*A37</f>
        <v>0</v>
      </c>
      <c r="AM37" s="430" t="n">
        <f aca="false">(AK37+A37)*(D37)*26</f>
        <v>0</v>
      </c>
      <c r="AN37" s="437" t="n">
        <f aca="false">SUM(SUM(M37:AA37))</f>
        <v>6</v>
      </c>
      <c r="AO37" s="430"/>
      <c r="AP37" s="430"/>
      <c r="AQ37" s="430"/>
      <c r="AR37" s="430"/>
      <c r="AS37" s="430"/>
      <c r="AT37" s="430"/>
      <c r="AU37" s="434"/>
      <c r="AV37" s="882"/>
      <c r="AW37" s="882"/>
      <c r="AX37" s="882"/>
      <c r="AY37" s="882"/>
      <c r="AZ37" s="882"/>
      <c r="BA37" s="882"/>
      <c r="BB37" s="882"/>
      <c r="BC37" s="882"/>
      <c r="BD37" s="177"/>
      <c r="BE37" s="177"/>
      <c r="BF37" s="177"/>
      <c r="BG37" s="177"/>
      <c r="BH37" s="177"/>
      <c r="BI37" s="177"/>
      <c r="BJ37" s="177"/>
      <c r="BK37" s="177"/>
      <c r="BL37" s="177"/>
      <c r="BM37" s="177"/>
      <c r="BN37" s="177"/>
      <c r="BO37" s="177"/>
      <c r="BP37" s="177"/>
      <c r="BQ37" s="177"/>
      <c r="BR37" s="177"/>
      <c r="BS37" s="177"/>
      <c r="BT37" s="177"/>
      <c r="BU37" s="177"/>
      <c r="BV37" s="177"/>
      <c r="BW37" s="177"/>
      <c r="BX37" s="177"/>
      <c r="BY37" s="177"/>
      <c r="BZ37" s="177"/>
      <c r="CA37" s="177"/>
      <c r="CB37" s="177"/>
      <c r="CC37" s="177"/>
      <c r="CD37" s="177"/>
      <c r="CE37" s="177"/>
      <c r="CF37" s="177"/>
      <c r="CG37" s="177"/>
      <c r="CH37" s="177"/>
      <c r="CI37" s="177"/>
      <c r="CJ37" s="177"/>
      <c r="CK37" s="177"/>
      <c r="CL37" s="177"/>
      <c r="CM37" s="177"/>
      <c r="CN37" s="177"/>
      <c r="CO37" s="177"/>
      <c r="CP37" s="0"/>
      <c r="CQ37" s="0"/>
      <c r="CR37" s="0"/>
      <c r="CS37" s="0"/>
      <c r="CT37" s="0"/>
      <c r="CU37" s="0"/>
      <c r="CV37" s="0"/>
      <c r="CW37" s="0"/>
      <c r="CX37" s="0"/>
      <c r="CY37" s="0"/>
      <c r="CZ37" s="0"/>
      <c r="DA37" s="0"/>
      <c r="DB37" s="0"/>
      <c r="DC37" s="0"/>
      <c r="DD37" s="0"/>
      <c r="DE37" s="0"/>
      <c r="DF37" s="0"/>
      <c r="DG37" s="0"/>
      <c r="DH37" s="0"/>
      <c r="DI37" s="0"/>
      <c r="DJ37" s="0"/>
      <c r="DK37" s="0"/>
      <c r="DL37" s="0"/>
      <c r="DM37" s="0"/>
      <c r="DN37" s="307"/>
      <c r="DO37" s="1"/>
      <c r="DP37" s="1"/>
      <c r="DQ37" s="1"/>
      <c r="DR37" s="1"/>
      <c r="DS37" s="1"/>
      <c r="DT37" s="1"/>
      <c r="DU37" s="1"/>
      <c r="DV37" s="1"/>
      <c r="DW37" s="1"/>
      <c r="DX37" s="1"/>
      <c r="DY37" s="1"/>
      <c r="DZ37" s="1"/>
      <c r="EA37" s="1"/>
      <c r="EB37" s="1"/>
      <c r="EC37" s="1"/>
      <c r="ED37" s="1"/>
      <c r="EE37" s="163"/>
      <c r="AMI37" s="0"/>
      <c r="AMJ37" s="0"/>
    </row>
    <row r="38" s="165" customFormat="true" ht="10.1" hidden="false" customHeight="true" outlineLevel="0" collapsed="false">
      <c r="A38" s="312"/>
      <c r="B38" s="308"/>
      <c r="C38" s="308"/>
      <c r="D38" s="269"/>
      <c r="E38" s="272"/>
      <c r="F38" s="498"/>
      <c r="G38" s="164"/>
      <c r="H38" s="274"/>
      <c r="I38" s="275"/>
      <c r="J38" s="276"/>
      <c r="K38" s="277"/>
      <c r="L38" s="278"/>
      <c r="M38" s="462"/>
      <c r="N38" s="871"/>
      <c r="O38" s="462"/>
      <c r="P38" s="871"/>
      <c r="Q38" s="462"/>
      <c r="R38" s="871"/>
      <c r="S38" s="462"/>
      <c r="T38" s="463"/>
      <c r="U38" s="462"/>
      <c r="V38" s="871"/>
      <c r="W38" s="462"/>
      <c r="X38" s="871"/>
      <c r="Y38" s="462"/>
      <c r="Z38" s="871"/>
      <c r="AA38" s="462"/>
      <c r="AB38" s="471"/>
      <c r="AC38" s="437"/>
      <c r="AD38" s="437"/>
      <c r="AE38" s="437"/>
      <c r="AF38" s="437"/>
      <c r="AG38" s="437"/>
      <c r="AH38" s="437"/>
      <c r="AI38" s="437"/>
      <c r="AJ38" s="437"/>
      <c r="AK38" s="430"/>
      <c r="AL38" s="437"/>
      <c r="AM38" s="430"/>
      <c r="AN38" s="437"/>
      <c r="AO38" s="430"/>
      <c r="AP38" s="430"/>
      <c r="AQ38" s="430"/>
      <c r="AR38" s="430"/>
      <c r="AS38" s="430"/>
      <c r="AT38" s="430"/>
      <c r="AU38" s="434"/>
      <c r="AV38" s="882"/>
      <c r="AW38" s="882"/>
      <c r="AX38" s="882"/>
      <c r="AY38" s="882"/>
      <c r="AZ38" s="882"/>
      <c r="BA38" s="882"/>
      <c r="BB38" s="882"/>
      <c r="BC38" s="882"/>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0"/>
      <c r="CQ38" s="0"/>
      <c r="CR38" s="0"/>
      <c r="CS38" s="0"/>
      <c r="CT38" s="0"/>
      <c r="CU38" s="0"/>
      <c r="CV38" s="0"/>
      <c r="CW38" s="0"/>
      <c r="CX38" s="0"/>
      <c r="CY38" s="0"/>
      <c r="CZ38" s="0"/>
      <c r="DA38" s="0"/>
      <c r="DB38" s="0"/>
      <c r="DC38" s="0"/>
      <c r="DD38" s="0"/>
      <c r="DE38" s="0"/>
      <c r="DF38" s="0"/>
      <c r="DG38" s="0"/>
      <c r="DH38" s="0"/>
      <c r="DI38" s="0"/>
      <c r="DJ38" s="0"/>
      <c r="DK38" s="0"/>
      <c r="DL38" s="0"/>
      <c r="DM38" s="0"/>
      <c r="DN38" s="307"/>
      <c r="DO38" s="1"/>
      <c r="DP38" s="1"/>
      <c r="DQ38" s="1"/>
      <c r="DR38" s="1"/>
      <c r="DS38" s="1"/>
      <c r="DT38" s="1"/>
      <c r="DU38" s="1"/>
      <c r="DV38" s="1"/>
      <c r="DW38" s="1"/>
      <c r="DX38" s="1"/>
      <c r="DY38" s="1"/>
      <c r="DZ38" s="1"/>
      <c r="EA38" s="1"/>
      <c r="EB38" s="1"/>
      <c r="EC38" s="1"/>
      <c r="ED38" s="1"/>
      <c r="EE38" s="163"/>
      <c r="AMI38" s="0"/>
      <c r="AMJ38" s="0"/>
    </row>
    <row r="39" customFormat="false" ht="10.1" hidden="false" customHeight="true" outlineLevel="0" collapsed="false">
      <c r="A39" s="312" t="n">
        <f aca="false">'Master Pay Period 1'!A39</f>
        <v>25</v>
      </c>
      <c r="B39" s="308"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308" t="n">
        <f aca="false">SUM(IF(M39="S",-E39),IF(N39="S",-E39),IF(O39="S",-E39),IF(P39="S",-E39),IF(Q39="S",-E39),IF(R39="S",-E39),IF(S39="S",-E39),IF(U39="S",-E39),IF(V39="S",-E39),IF(W39="S",-E39),IF(X39="S",-E39),IF(Y39="S",-E39),IF(Z39="S",-E39),IF(AA39="S",-E39))</f>
        <v>0</v>
      </c>
      <c r="D39" s="269" t="n">
        <f aca="false">(I39*80)-(K39-(B39+C39))</f>
        <v>0</v>
      </c>
      <c r="E39" s="272" t="n">
        <f aca="false">'Master Pay Period 1'!E39</f>
        <v>12</v>
      </c>
      <c r="F39" s="491" t="n">
        <f aca="false">'Master Pay Period 1'!F39</f>
        <v>0</v>
      </c>
      <c r="G39" s="314" t="str">
        <f aca="false">'Master Pay Period 1'!G39</f>
        <v>RRT</v>
      </c>
      <c r="H39" s="315" t="str">
        <f aca="false">'Master Pay Period 1'!H39</f>
        <v> 7a-7:30p</v>
      </c>
      <c r="I39" s="316" t="n">
        <f aca="false">'Master Pay Period 1'!I39</f>
        <v>0.75</v>
      </c>
      <c r="J39" s="317" t="n">
        <f aca="false">AF39/80</f>
        <v>0.75</v>
      </c>
      <c r="K39" s="347" t="n">
        <f aca="false">E39*AN39</f>
        <v>60</v>
      </c>
      <c r="L39" s="348"/>
      <c r="M39" s="464" t="n">
        <f aca="false">'Master Pay Period 3'!M39</f>
        <v>0</v>
      </c>
      <c r="N39" s="464" t="n">
        <f aca="false">'Master Pay Period 3'!N39</f>
        <v>0</v>
      </c>
      <c r="O39" s="464" t="n">
        <f aca="false">'Master Pay Period 3'!O39</f>
        <v>1</v>
      </c>
      <c r="P39" s="464" t="n">
        <f aca="false">'Master Pay Period 3'!P39</f>
        <v>1</v>
      </c>
      <c r="Q39" s="464" t="n">
        <f aca="false">'Master Pay Period 3'!Q39</f>
        <v>0</v>
      </c>
      <c r="R39" s="464" t="n">
        <f aca="false">'Master Pay Period 3'!R39</f>
        <v>1</v>
      </c>
      <c r="S39" s="464" t="n">
        <f aca="false">'Master Pay Period 3'!S39</f>
        <v>0</v>
      </c>
      <c r="T39" s="474"/>
      <c r="U39" s="464" t="n">
        <f aca="false">'Master Pay Period 3'!U39</f>
        <v>0</v>
      </c>
      <c r="V39" s="464" t="n">
        <f aca="false">'Master Pay Period 3'!V39</f>
        <v>0</v>
      </c>
      <c r="W39" s="464" t="n">
        <f aca="false">'Master Pay Period 3'!W39</f>
        <v>0</v>
      </c>
      <c r="X39" s="464" t="n">
        <f aca="false">'Master Pay Period 3'!X39</f>
        <v>0</v>
      </c>
      <c r="Y39" s="464" t="n">
        <f aca="false">'Master Pay Period 3'!Y39</f>
        <v>1</v>
      </c>
      <c r="Z39" s="464" t="n">
        <f aca="false">'Master Pay Period 3'!Z39</f>
        <v>0</v>
      </c>
      <c r="AA39" s="464" t="n">
        <f aca="false">'Master Pay Period 3'!AA39</f>
        <v>1</v>
      </c>
      <c r="AB39" s="471"/>
      <c r="AC39" s="430" t="n">
        <f aca="false">(A39*1.5)*L39</f>
        <v>0</v>
      </c>
      <c r="AD39" s="431" t="n">
        <f aca="false">(A39*(K39-B39-C39))-(A39*L39)</f>
        <v>1500</v>
      </c>
      <c r="AE39" s="437" t="n">
        <f aca="false">I39*80</f>
        <v>60</v>
      </c>
      <c r="AF39" s="437" t="n">
        <f aca="false">AN39*E39</f>
        <v>60</v>
      </c>
      <c r="AG39" s="437" t="n">
        <f aca="false">AE39-AF39</f>
        <v>0</v>
      </c>
      <c r="AH39" s="437" t="n">
        <f aca="false">AG39/80</f>
        <v>0</v>
      </c>
      <c r="AI39" s="437" t="n">
        <f aca="false">B39/(80)</f>
        <v>0</v>
      </c>
      <c r="AJ39" s="437" t="n">
        <f aca="false">SUM(SUM(AH39,AI39))</f>
        <v>0</v>
      </c>
      <c r="AK39" s="430" t="n">
        <f aca="false">A39*0.28</f>
        <v>7</v>
      </c>
      <c r="AL39" s="437" t="n">
        <f aca="false">D39*A39</f>
        <v>0</v>
      </c>
      <c r="AM39" s="430" t="n">
        <f aca="false">(AK39+A39)*(D39)*26</f>
        <v>0</v>
      </c>
      <c r="AN39" s="437" t="n">
        <f aca="false">SUM(SUM(M39:AA39))</f>
        <v>5</v>
      </c>
      <c r="AY39" s="882"/>
      <c r="AZ39" s="882"/>
      <c r="BA39" s="882"/>
      <c r="BB39" s="882"/>
      <c r="BC39" s="882"/>
      <c r="BD39" s="177"/>
      <c r="BE39" s="177"/>
      <c r="BF39" s="177"/>
      <c r="BG39" s="177"/>
      <c r="BH39" s="177"/>
      <c r="DN39" s="307"/>
      <c r="EE39" s="163"/>
    </row>
    <row r="40" s="165" customFormat="true" ht="10.1" hidden="false" customHeight="true" outlineLevel="0" collapsed="false">
      <c r="A40" s="312"/>
      <c r="B40" s="308"/>
      <c r="C40" s="308"/>
      <c r="D40" s="269"/>
      <c r="E40" s="272"/>
      <c r="F40" s="498"/>
      <c r="G40" s="172"/>
      <c r="H40" s="274"/>
      <c r="I40" s="275"/>
      <c r="J40" s="276"/>
      <c r="K40" s="277"/>
      <c r="L40" s="278"/>
      <c r="M40" s="462"/>
      <c r="N40" s="871"/>
      <c r="O40" s="462"/>
      <c r="P40" s="871"/>
      <c r="Q40" s="462"/>
      <c r="R40" s="871"/>
      <c r="S40" s="462"/>
      <c r="T40" s="463"/>
      <c r="U40" s="462"/>
      <c r="V40" s="871"/>
      <c r="W40" s="462"/>
      <c r="X40" s="871"/>
      <c r="Y40" s="462"/>
      <c r="Z40" s="871"/>
      <c r="AA40" s="462"/>
      <c r="AB40" s="471"/>
      <c r="AC40" s="437"/>
      <c r="AD40" s="437"/>
      <c r="AE40" s="437"/>
      <c r="AF40" s="437"/>
      <c r="AG40" s="437"/>
      <c r="AH40" s="437"/>
      <c r="AI40" s="437"/>
      <c r="AJ40" s="437"/>
      <c r="AK40" s="430"/>
      <c r="AL40" s="437"/>
      <c r="AM40" s="430"/>
      <c r="AN40" s="437"/>
      <c r="AO40" s="430"/>
      <c r="AP40" s="430"/>
      <c r="AQ40" s="430"/>
      <c r="AR40" s="430"/>
      <c r="AS40" s="430"/>
      <c r="AT40" s="430"/>
      <c r="AU40" s="434"/>
      <c r="AV40" s="882"/>
      <c r="AW40" s="882"/>
      <c r="AX40" s="882"/>
      <c r="AY40" s="882"/>
      <c r="AZ40" s="882"/>
      <c r="BA40" s="882"/>
      <c r="BB40" s="882"/>
      <c r="BC40" s="882"/>
      <c r="BD40" s="177"/>
      <c r="BE40" s="177"/>
      <c r="BF40" s="177"/>
      <c r="BG40" s="177"/>
      <c r="BH40" s="177"/>
      <c r="BI40" s="177"/>
      <c r="BJ40" s="177"/>
      <c r="BK40" s="177"/>
      <c r="BL40" s="177"/>
      <c r="BM40" s="177"/>
      <c r="BN40" s="177"/>
      <c r="BO40" s="177"/>
      <c r="BP40" s="177"/>
      <c r="BQ40" s="177"/>
      <c r="BR40" s="177"/>
      <c r="BS40" s="177"/>
      <c r="BT40" s="177"/>
      <c r="BU40" s="177"/>
      <c r="BV40" s="177"/>
      <c r="BW40" s="177"/>
      <c r="BX40" s="177"/>
      <c r="BY40" s="177"/>
      <c r="BZ40" s="177"/>
      <c r="CA40" s="177"/>
      <c r="CB40" s="177"/>
      <c r="CC40" s="177"/>
      <c r="CD40" s="177"/>
      <c r="CE40" s="177"/>
      <c r="CF40" s="177"/>
      <c r="CG40" s="177"/>
      <c r="CH40" s="177"/>
      <c r="CI40" s="177"/>
      <c r="CJ40" s="177"/>
      <c r="CK40" s="177"/>
      <c r="CL40" s="177"/>
      <c r="CM40" s="177"/>
      <c r="CN40" s="177"/>
      <c r="CO40" s="177"/>
      <c r="CP40" s="0"/>
      <c r="CQ40" s="0"/>
      <c r="CR40" s="0"/>
      <c r="CS40" s="0"/>
      <c r="CT40" s="0"/>
      <c r="CU40" s="0"/>
      <c r="CV40" s="0"/>
      <c r="CW40" s="0"/>
      <c r="CX40" s="0"/>
      <c r="CY40" s="0"/>
      <c r="CZ40" s="0"/>
      <c r="DA40" s="0"/>
      <c r="DB40" s="0"/>
      <c r="DC40" s="0"/>
      <c r="DD40" s="0"/>
      <c r="DE40" s="0"/>
      <c r="DF40" s="0"/>
      <c r="DG40" s="0"/>
      <c r="DH40" s="0"/>
      <c r="DI40" s="0"/>
      <c r="DJ40" s="0"/>
      <c r="DK40" s="0"/>
      <c r="DL40" s="0"/>
      <c r="DM40" s="0"/>
      <c r="DN40" s="307"/>
      <c r="DO40" s="1"/>
      <c r="DP40" s="1"/>
      <c r="DQ40" s="1"/>
      <c r="DR40" s="1"/>
      <c r="DS40" s="1"/>
      <c r="DT40" s="1"/>
      <c r="DU40" s="1"/>
      <c r="DV40" s="1"/>
      <c r="DW40" s="1"/>
      <c r="DX40" s="1"/>
      <c r="DY40" s="1"/>
      <c r="DZ40" s="1"/>
      <c r="EA40" s="1"/>
      <c r="EB40" s="1"/>
      <c r="EC40" s="1"/>
      <c r="ED40" s="1"/>
      <c r="EE40" s="163"/>
      <c r="AMI40" s="0"/>
      <c r="AMJ40" s="0"/>
    </row>
    <row r="41" s="165" customFormat="true" ht="10.1" hidden="false" customHeight="true" outlineLevel="0" collapsed="false">
      <c r="A41" s="312" t="n">
        <f aca="false">'Master Pay Period 1'!A41</f>
        <v>25</v>
      </c>
      <c r="B41" s="308"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308" t="n">
        <f aca="false">SUM(IF(M41="S",-E41),IF(N41="S",-E41),IF(O41="S",-E41),IF(P41="S",-E41),IF(Q41="S",-E41),IF(R41="S",-E41),IF(S41="S",-E41),IF(U41="S",-E41),IF(V41="S",-E41),IF(W41="S",-E41),IF(X41="S",-E41),IF(Y41="S",-E41),IF(Z41="S",-E41),IF(AA41="S",-E41))</f>
        <v>0</v>
      </c>
      <c r="D41" s="269" t="n">
        <f aca="false">(I41*80)-(K41-(B41+C41))</f>
        <v>0</v>
      </c>
      <c r="E41" s="272" t="n">
        <f aca="false">'Master Pay Period 1'!E41</f>
        <v>12</v>
      </c>
      <c r="F41" s="491" t="n">
        <f aca="false">'Master Pay Period 1'!F41</f>
        <v>0</v>
      </c>
      <c r="G41" s="314" t="str">
        <f aca="false">'Master Pay Period 1'!G41</f>
        <v>RRT</v>
      </c>
      <c r="H41" s="315" t="str">
        <f aca="false">'Master Pay Period 1'!H41</f>
        <v> 7a-7:30p</v>
      </c>
      <c r="I41" s="316" t="n">
        <f aca="false">'Master Pay Period 1'!I41</f>
        <v>0.9</v>
      </c>
      <c r="J41" s="317" t="n">
        <f aca="false">AF41/80</f>
        <v>0.9</v>
      </c>
      <c r="K41" s="347" t="n">
        <f aca="false">E41*AN41</f>
        <v>72</v>
      </c>
      <c r="L41" s="348"/>
      <c r="M41" s="464" t="n">
        <f aca="false">'Master Pay Period 3'!M41</f>
        <v>1</v>
      </c>
      <c r="N41" s="464" t="n">
        <f aca="false">'Master Pay Period 3'!N41</f>
        <v>0</v>
      </c>
      <c r="O41" s="464" t="n">
        <f aca="false">'Master Pay Period 3'!O41</f>
        <v>0</v>
      </c>
      <c r="P41" s="464" t="n">
        <f aca="false">'Master Pay Period 3'!P41</f>
        <v>0</v>
      </c>
      <c r="Q41" s="464" t="n">
        <f aca="false">'Master Pay Period 3'!Q41</f>
        <v>1</v>
      </c>
      <c r="R41" s="464" t="n">
        <f aca="false">'Master Pay Period 3'!R41</f>
        <v>1</v>
      </c>
      <c r="S41" s="464" t="n">
        <f aca="false">'Master Pay Period 3'!S41</f>
        <v>0</v>
      </c>
      <c r="T41" s="474"/>
      <c r="U41" s="464" t="n">
        <f aca="false">'Master Pay Period 3'!U41</f>
        <v>0</v>
      </c>
      <c r="V41" s="464" t="n">
        <f aca="false">'Master Pay Period 3'!V41</f>
        <v>1</v>
      </c>
      <c r="W41" s="464" t="n">
        <f aca="false">'Master Pay Period 3'!W41</f>
        <v>0</v>
      </c>
      <c r="X41" s="464" t="n">
        <f aca="false">'Master Pay Period 3'!X41</f>
        <v>1</v>
      </c>
      <c r="Y41" s="464" t="n">
        <f aca="false">'Master Pay Period 3'!Y41</f>
        <v>0</v>
      </c>
      <c r="Z41" s="464" t="n">
        <f aca="false">'Master Pay Period 3'!Z41</f>
        <v>1</v>
      </c>
      <c r="AA41" s="464" t="n">
        <f aca="false">'Master Pay Period 3'!AA41</f>
        <v>0</v>
      </c>
      <c r="AB41" s="471"/>
      <c r="AC41" s="430" t="n">
        <f aca="false">(A41*1.5)*L41</f>
        <v>0</v>
      </c>
      <c r="AD41" s="431" t="n">
        <f aca="false">(A41*(K41-B41-C41))-(A41*L41)</f>
        <v>1800</v>
      </c>
      <c r="AE41" s="437" t="n">
        <f aca="false">I41*80</f>
        <v>72</v>
      </c>
      <c r="AF41" s="437" t="n">
        <f aca="false">AN41*E41</f>
        <v>72</v>
      </c>
      <c r="AG41" s="437" t="n">
        <f aca="false">AE41-AF41</f>
        <v>0</v>
      </c>
      <c r="AH41" s="437" t="n">
        <f aca="false">AG41/80</f>
        <v>0</v>
      </c>
      <c r="AI41" s="437" t="n">
        <f aca="false">B41/(80)</f>
        <v>0</v>
      </c>
      <c r="AJ41" s="437" t="n">
        <f aca="false">SUM(SUM(AH41,AI41))</f>
        <v>0</v>
      </c>
      <c r="AK41" s="430" t="n">
        <f aca="false">A41*0.28</f>
        <v>7</v>
      </c>
      <c r="AL41" s="437" t="n">
        <f aca="false">D41*A41</f>
        <v>0</v>
      </c>
      <c r="AM41" s="430" t="n">
        <f aca="false">(AK41+A41)*(D41)*26</f>
        <v>0</v>
      </c>
      <c r="AN41" s="437" t="n">
        <f aca="false">SUM(SUM(M41:AA41))</f>
        <v>6</v>
      </c>
      <c r="AO41" s="430"/>
      <c r="AP41" s="430"/>
      <c r="AQ41" s="430"/>
      <c r="AR41" s="430"/>
      <c r="AS41" s="430"/>
      <c r="AT41" s="430"/>
      <c r="AU41" s="434"/>
      <c r="AV41" s="882"/>
      <c r="AW41" s="882"/>
      <c r="AX41" s="882"/>
      <c r="AY41" s="882"/>
      <c r="AZ41" s="882"/>
      <c r="BA41" s="882"/>
      <c r="BB41" s="882"/>
      <c r="BC41" s="882"/>
      <c r="BD41" s="177"/>
      <c r="BE41" s="177"/>
      <c r="BF41" s="177"/>
      <c r="BG41" s="177"/>
      <c r="BH41" s="177"/>
      <c r="BI41" s="177"/>
      <c r="BJ41" s="177"/>
      <c r="BK41" s="177"/>
      <c r="BL41" s="177"/>
      <c r="BM41" s="177"/>
      <c r="BN41" s="177"/>
      <c r="BO41" s="177"/>
      <c r="BP41" s="177"/>
      <c r="BQ41" s="177"/>
      <c r="BR41" s="177"/>
      <c r="BS41" s="177"/>
      <c r="BT41" s="177"/>
      <c r="BU41" s="177"/>
      <c r="BV41" s="177"/>
      <c r="BW41" s="177"/>
      <c r="BX41" s="177"/>
      <c r="BY41" s="177"/>
      <c r="BZ41" s="177"/>
      <c r="CA41" s="177"/>
      <c r="CB41" s="177"/>
      <c r="CC41" s="177"/>
      <c r="CD41" s="177"/>
      <c r="CE41" s="177"/>
      <c r="CF41" s="177"/>
      <c r="CG41" s="177"/>
      <c r="CH41" s="177"/>
      <c r="CI41" s="177"/>
      <c r="CJ41" s="177"/>
      <c r="CK41" s="177"/>
      <c r="CL41" s="177"/>
      <c r="CM41" s="177"/>
      <c r="CN41" s="177"/>
      <c r="CO41" s="177"/>
      <c r="CP41" s="0"/>
      <c r="CQ41" s="0"/>
      <c r="CR41" s="0"/>
      <c r="CS41" s="0"/>
      <c r="CT41" s="0"/>
      <c r="CU41" s="0"/>
      <c r="CV41" s="0"/>
      <c r="CW41" s="0"/>
      <c r="CX41" s="0"/>
      <c r="CY41" s="0"/>
      <c r="CZ41" s="0"/>
      <c r="DA41" s="0"/>
      <c r="DB41" s="0"/>
      <c r="DC41" s="0"/>
      <c r="DD41" s="0"/>
      <c r="DE41" s="0"/>
      <c r="DF41" s="0"/>
      <c r="DG41" s="0"/>
      <c r="DH41" s="0"/>
      <c r="DI41" s="0"/>
      <c r="DJ41" s="0"/>
      <c r="DK41" s="0"/>
      <c r="DL41" s="0"/>
      <c r="DM41" s="0"/>
      <c r="DN41" s="307"/>
      <c r="DO41" s="1"/>
      <c r="DP41" s="1"/>
      <c r="DQ41" s="1"/>
      <c r="DR41" s="1"/>
      <c r="DS41" s="1"/>
      <c r="DT41" s="1"/>
      <c r="DU41" s="1"/>
      <c r="DV41" s="1"/>
      <c r="DW41" s="1"/>
      <c r="DX41" s="1"/>
      <c r="DY41" s="1"/>
      <c r="DZ41" s="1"/>
      <c r="EA41" s="1"/>
      <c r="EB41" s="1"/>
      <c r="EC41" s="1"/>
      <c r="ED41" s="1"/>
      <c r="EE41" s="163"/>
      <c r="AMI41" s="0"/>
      <c r="AMJ41" s="0"/>
    </row>
    <row r="42" customFormat="false" ht="10.1" hidden="false" customHeight="true" outlineLevel="0" collapsed="false">
      <c r="A42" s="312"/>
      <c r="B42" s="308"/>
      <c r="C42" s="308"/>
      <c r="D42" s="269"/>
      <c r="E42" s="272"/>
      <c r="F42" s="498"/>
      <c r="H42" s="274"/>
      <c r="I42" s="275"/>
      <c r="J42" s="276"/>
      <c r="K42" s="258"/>
      <c r="L42" s="221"/>
      <c r="M42" s="873"/>
      <c r="N42" s="476"/>
      <c r="O42" s="873"/>
      <c r="P42" s="476"/>
      <c r="Q42" s="873"/>
      <c r="R42" s="476"/>
      <c r="S42" s="873"/>
      <c r="T42" s="476"/>
      <c r="U42" s="873"/>
      <c r="V42" s="476"/>
      <c r="W42" s="873"/>
      <c r="X42" s="476"/>
      <c r="Y42" s="873"/>
      <c r="Z42" s="476"/>
      <c r="AA42" s="873"/>
      <c r="AB42" s="471"/>
      <c r="AC42" s="437"/>
      <c r="AD42" s="437"/>
      <c r="AE42" s="437"/>
      <c r="AF42" s="437"/>
      <c r="AG42" s="437"/>
      <c r="AH42" s="437"/>
      <c r="AI42" s="437"/>
      <c r="AJ42" s="437"/>
      <c r="AK42" s="430"/>
      <c r="AL42" s="437"/>
      <c r="AM42" s="430"/>
      <c r="AN42" s="437"/>
      <c r="AY42" s="882"/>
      <c r="AZ42" s="882"/>
      <c r="BA42" s="882"/>
      <c r="BB42" s="882"/>
      <c r="BC42" s="882"/>
      <c r="BD42" s="177"/>
      <c r="BE42" s="177"/>
      <c r="BF42" s="177"/>
      <c r="BG42" s="177"/>
      <c r="BH42" s="177"/>
      <c r="DN42" s="307"/>
    </row>
    <row r="43" s="165" customFormat="true" ht="10.1" hidden="false" customHeight="true" outlineLevel="0" collapsed="false">
      <c r="A43" s="312" t="n">
        <f aca="false">'Master Pay Period 1'!A43</f>
        <v>25</v>
      </c>
      <c r="B43" s="308"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308" t="n">
        <f aca="false">SUM(IF(M43="S",-E43),IF(N43="S",-E43),IF(O43="S",-E43),IF(P43="S",-E43),IF(Q43="S",-E43),IF(R43="S",-E43),IF(S43="S",-E43),IF(U43="S",-E43),IF(V43="S",-E43),IF(W43="S",-E43),IF(X43="S",-E43),IF(Y43="S",-E43),IF(Z43="S",-E43),IF(AA43="S",-E43))</f>
        <v>0</v>
      </c>
      <c r="D43" s="269" t="n">
        <f aca="false">(I43*80)-(K43-(B43+C43))</f>
        <v>0</v>
      </c>
      <c r="E43" s="272" t="n">
        <f aca="false">'Master Pay Period 1'!E43</f>
        <v>12</v>
      </c>
      <c r="F43" s="491" t="n">
        <f aca="false">'Master Pay Period 1'!F43</f>
        <v>0</v>
      </c>
      <c r="G43" s="314" t="str">
        <f aca="false">'Master Pay Period 1'!G43</f>
        <v>RRT</v>
      </c>
      <c r="H43" s="315" t="str">
        <f aca="false">'Master Pay Period 1'!H43</f>
        <v> 7a-7:30p</v>
      </c>
      <c r="I43" s="316" t="n">
        <f aca="false">'Master Pay Period 1'!I43</f>
        <v>0.75</v>
      </c>
      <c r="J43" s="317" t="n">
        <f aca="false">AF43/80</f>
        <v>0.75</v>
      </c>
      <c r="K43" s="347" t="n">
        <f aca="false">E43*AN43</f>
        <v>60</v>
      </c>
      <c r="L43" s="348"/>
      <c r="M43" s="464" t="n">
        <f aca="false">'Master Pay Period 3'!M43</f>
        <v>0</v>
      </c>
      <c r="N43" s="464" t="n">
        <f aca="false">'Master Pay Period 3'!N43</f>
        <v>1</v>
      </c>
      <c r="O43" s="464" t="n">
        <f aca="false">'Master Pay Period 3'!O43</f>
        <v>0</v>
      </c>
      <c r="P43" s="464" t="n">
        <f aca="false">'Master Pay Period 3'!P43</f>
        <v>0</v>
      </c>
      <c r="Q43" s="464" t="n">
        <f aca="false">'Master Pay Period 3'!Q43</f>
        <v>0</v>
      </c>
      <c r="R43" s="464" t="n">
        <f aca="false">'Master Pay Period 3'!R43</f>
        <v>0</v>
      </c>
      <c r="S43" s="464" t="n">
        <f aca="false">'Master Pay Period 3'!S43</f>
        <v>1</v>
      </c>
      <c r="T43" s="474"/>
      <c r="U43" s="464" t="n">
        <f aca="false">'Master Pay Period 3'!U43</f>
        <v>1</v>
      </c>
      <c r="V43" s="464" t="n">
        <f aca="false">'Master Pay Period 3'!V43</f>
        <v>0</v>
      </c>
      <c r="W43" s="464" t="n">
        <f aca="false">'Master Pay Period 3'!W43</f>
        <v>1</v>
      </c>
      <c r="X43" s="464" t="n">
        <f aca="false">'Master Pay Period 3'!X43</f>
        <v>0</v>
      </c>
      <c r="Y43" s="464" t="n">
        <f aca="false">'Master Pay Period 3'!Y43</f>
        <v>1</v>
      </c>
      <c r="Z43" s="464" t="n">
        <f aca="false">'Master Pay Period 3'!Z43</f>
        <v>0</v>
      </c>
      <c r="AA43" s="464" t="n">
        <f aca="false">'Master Pay Period 3'!AA43</f>
        <v>0</v>
      </c>
      <c r="AB43" s="310"/>
      <c r="AC43" s="430" t="n">
        <f aca="false">(A43*1.5)*L43</f>
        <v>0</v>
      </c>
      <c r="AD43" s="431" t="n">
        <f aca="false">(A43*(K43-B43-C43))-(A43*L43)</f>
        <v>1500</v>
      </c>
      <c r="AE43" s="437" t="n">
        <f aca="false">I43*80</f>
        <v>60</v>
      </c>
      <c r="AF43" s="437" t="n">
        <f aca="false">AN43*E43</f>
        <v>60</v>
      </c>
      <c r="AG43" s="437" t="n">
        <f aca="false">AE43-AF43</f>
        <v>0</v>
      </c>
      <c r="AH43" s="437" t="n">
        <f aca="false">AG43/80</f>
        <v>0</v>
      </c>
      <c r="AI43" s="437" t="n">
        <f aca="false">B43/(80)</f>
        <v>0</v>
      </c>
      <c r="AJ43" s="437" t="n">
        <f aca="false">SUM(SUM(AH43,AI43))</f>
        <v>0</v>
      </c>
      <c r="AK43" s="430" t="n">
        <f aca="false">A43*0.28</f>
        <v>7</v>
      </c>
      <c r="AL43" s="437" t="n">
        <f aca="false">D43*A43</f>
        <v>0</v>
      </c>
      <c r="AM43" s="430" t="n">
        <f aca="false">(AK43+A43)*(D43)*26</f>
        <v>0</v>
      </c>
      <c r="AN43" s="437" t="n">
        <f aca="false">SUM(SUM(M43:AA43))</f>
        <v>5</v>
      </c>
      <c r="AO43" s="430"/>
      <c r="AP43" s="430"/>
      <c r="AQ43" s="430"/>
      <c r="AR43" s="430"/>
      <c r="AS43" s="430"/>
      <c r="AT43" s="430"/>
      <c r="AU43" s="434"/>
      <c r="AV43" s="882"/>
      <c r="AW43" s="882"/>
      <c r="AX43" s="882"/>
      <c r="AY43" s="882"/>
      <c r="AZ43" s="882"/>
      <c r="BA43" s="882"/>
      <c r="BB43" s="882"/>
      <c r="BC43" s="882"/>
      <c r="BD43" s="177"/>
      <c r="BE43" s="177"/>
      <c r="BF43" s="177"/>
      <c r="BG43" s="177"/>
      <c r="BH43" s="177"/>
      <c r="BI43" s="177"/>
      <c r="BJ43" s="177"/>
      <c r="BK43" s="177"/>
      <c r="BL43" s="177"/>
      <c r="BM43" s="177"/>
      <c r="BN43" s="177"/>
      <c r="BO43" s="177"/>
      <c r="BP43" s="177"/>
      <c r="BQ43" s="177"/>
      <c r="BR43" s="177"/>
      <c r="BS43" s="177"/>
      <c r="BT43" s="177"/>
      <c r="BU43" s="177"/>
      <c r="BV43" s="177"/>
      <c r="BW43" s="177"/>
      <c r="BX43" s="177"/>
      <c r="BY43" s="177"/>
      <c r="BZ43" s="177"/>
      <c r="CA43" s="177"/>
      <c r="CB43" s="177"/>
      <c r="CC43" s="177"/>
      <c r="CD43" s="177"/>
      <c r="CE43" s="177"/>
      <c r="CF43" s="177"/>
      <c r="CG43" s="177"/>
      <c r="CH43" s="177"/>
      <c r="CI43" s="177"/>
      <c r="CJ43" s="177"/>
      <c r="CK43" s="177"/>
      <c r="CL43" s="177"/>
      <c r="CM43" s="177"/>
      <c r="CN43" s="177"/>
      <c r="CO43" s="177"/>
      <c r="CP43" s="0"/>
      <c r="CQ43" s="0"/>
      <c r="CR43" s="0"/>
      <c r="CS43" s="0"/>
      <c r="CT43" s="0"/>
      <c r="CU43" s="0"/>
      <c r="CV43" s="0"/>
      <c r="CW43" s="0"/>
      <c r="CX43" s="0"/>
      <c r="CY43" s="0"/>
      <c r="CZ43" s="0"/>
      <c r="DA43" s="0"/>
      <c r="DB43" s="0"/>
      <c r="DC43" s="0"/>
      <c r="DD43" s="0"/>
      <c r="DE43" s="0"/>
      <c r="DF43" s="0"/>
      <c r="DG43" s="0"/>
      <c r="DH43" s="0"/>
      <c r="DI43" s="0"/>
      <c r="DJ43" s="0"/>
      <c r="DK43" s="0"/>
      <c r="DL43" s="0"/>
      <c r="DM43" s="0"/>
      <c r="DN43" s="307"/>
      <c r="DO43" s="1"/>
      <c r="DP43" s="1"/>
      <c r="DQ43" s="1"/>
      <c r="DR43" s="1"/>
      <c r="DS43" s="1"/>
      <c r="DT43" s="1"/>
      <c r="DU43" s="1"/>
      <c r="DV43" s="1"/>
      <c r="DW43" s="1"/>
      <c r="DX43" s="1"/>
      <c r="DY43" s="1"/>
      <c r="DZ43" s="1"/>
      <c r="EA43" s="1"/>
      <c r="EB43" s="1"/>
      <c r="EC43" s="1"/>
      <c r="ED43" s="1"/>
      <c r="AMI43" s="0"/>
      <c r="AMJ43" s="0"/>
    </row>
    <row r="44" customFormat="false" ht="10.1" hidden="false" customHeight="true" outlineLevel="0" collapsed="false">
      <c r="A44" s="312"/>
      <c r="B44" s="308"/>
      <c r="C44" s="308"/>
      <c r="D44" s="269"/>
      <c r="E44" s="272"/>
      <c r="F44" s="498"/>
      <c r="H44" s="274"/>
      <c r="I44" s="275"/>
      <c r="J44" s="350"/>
      <c r="K44" s="277"/>
      <c r="L44" s="278"/>
      <c r="M44" s="462"/>
      <c r="N44" s="871"/>
      <c r="O44" s="462"/>
      <c r="P44" s="871"/>
      <c r="Q44" s="462"/>
      <c r="R44" s="871"/>
      <c r="S44" s="462"/>
      <c r="T44" s="463"/>
      <c r="U44" s="462"/>
      <c r="V44" s="871"/>
      <c r="W44" s="462"/>
      <c r="X44" s="871"/>
      <c r="Y44" s="462"/>
      <c r="Z44" s="871"/>
      <c r="AA44" s="462"/>
      <c r="AB44" s="471"/>
      <c r="AC44" s="437"/>
      <c r="AD44" s="437"/>
      <c r="AE44" s="437"/>
      <c r="AF44" s="437"/>
      <c r="AG44" s="437"/>
      <c r="AH44" s="437"/>
      <c r="AI44" s="437"/>
      <c r="AJ44" s="437"/>
      <c r="AK44" s="430"/>
      <c r="AL44" s="437"/>
      <c r="AM44" s="430"/>
      <c r="AN44" s="437"/>
      <c r="AY44" s="882"/>
      <c r="AZ44" s="882"/>
      <c r="BA44" s="882"/>
      <c r="BB44" s="882"/>
      <c r="BC44" s="882"/>
      <c r="BD44" s="177"/>
      <c r="BE44" s="177"/>
      <c r="BF44" s="177"/>
      <c r="BG44" s="177"/>
      <c r="BH44" s="177"/>
      <c r="DN44" s="307"/>
    </row>
    <row r="45" customFormat="false" ht="10.1" hidden="false" customHeight="true" outlineLevel="0" collapsed="false">
      <c r="A45" s="312" t="n">
        <f aca="false">'Master Pay Period 1'!A45</f>
        <v>25</v>
      </c>
      <c r="B45" s="308"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308" t="n">
        <f aca="false">SUM(IF(M45="S",-E45),IF(N45="S",-E45),IF(O45="S",-E45),IF(P45="S",-E45),IF(Q45="S",-E45),IF(R45="S",-E45),IF(S45="S",-E45),IF(U45="S",-E45),IF(V45="S",-E45),IF(W45="S",-E45),IF(X45="S",-E45),IF(Y45="S",-E45),IF(Z45="S",-E45),IF(AA45="S",-E45))</f>
        <v>0</v>
      </c>
      <c r="D45" s="269" t="n">
        <f aca="false">(I45*80)-(K45-(B45+C45))</f>
        <v>0</v>
      </c>
      <c r="E45" s="272" t="n">
        <f aca="false">'Master Pay Period 1'!E45</f>
        <v>12</v>
      </c>
      <c r="F45" s="491" t="n">
        <f aca="false">'Master Pay Period 1'!F45</f>
        <v>0</v>
      </c>
      <c r="G45" s="314" t="str">
        <f aca="false">'Master Pay Period 1'!G45</f>
        <v>RRT</v>
      </c>
      <c r="H45" s="315" t="str">
        <f aca="false">'Master Pay Period 1'!H45</f>
        <v> 7a-7:30p</v>
      </c>
      <c r="I45" s="316" t="n">
        <f aca="false">'Master Pay Period 1'!I45</f>
        <v>0.6</v>
      </c>
      <c r="J45" s="317" t="n">
        <f aca="false">AF45/80</f>
        <v>0.6</v>
      </c>
      <c r="K45" s="347" t="n">
        <f aca="false">E45*AN45</f>
        <v>48</v>
      </c>
      <c r="L45" s="348"/>
      <c r="M45" s="464" t="n">
        <f aca="false">'Master Pay Period 3'!M45</f>
        <v>0</v>
      </c>
      <c r="N45" s="464" t="n">
        <f aca="false">'Master Pay Period 3'!N45</f>
        <v>0</v>
      </c>
      <c r="O45" s="464" t="n">
        <f aca="false">'Master Pay Period 3'!O45</f>
        <v>1</v>
      </c>
      <c r="P45" s="464" t="n">
        <f aca="false">'Master Pay Period 3'!P45</f>
        <v>0</v>
      </c>
      <c r="Q45" s="464" t="n">
        <f aca="false">'Master Pay Period 3'!Q45</f>
        <v>1</v>
      </c>
      <c r="R45" s="464" t="n">
        <f aca="false">'Master Pay Period 3'!R45</f>
        <v>0</v>
      </c>
      <c r="S45" s="464" t="n">
        <f aca="false">'Master Pay Period 3'!S45</f>
        <v>0</v>
      </c>
      <c r="T45" s="474"/>
      <c r="U45" s="464" t="n">
        <f aca="false">'Master Pay Period 3'!U45</f>
        <v>0</v>
      </c>
      <c r="V45" s="464" t="n">
        <f aca="false">'Master Pay Period 3'!V45</f>
        <v>1</v>
      </c>
      <c r="W45" s="464" t="n">
        <f aca="false">'Master Pay Period 3'!W45</f>
        <v>0</v>
      </c>
      <c r="X45" s="464" t="n">
        <f aca="false">'Master Pay Period 3'!X45</f>
        <v>1</v>
      </c>
      <c r="Y45" s="464" t="n">
        <f aca="false">'Master Pay Period 3'!Y45</f>
        <v>0</v>
      </c>
      <c r="Z45" s="464" t="n">
        <f aca="false">'Master Pay Period 3'!Z45</f>
        <v>0</v>
      </c>
      <c r="AA45" s="464" t="n">
        <f aca="false">'Master Pay Period 3'!AA45</f>
        <v>0</v>
      </c>
      <c r="AB45" s="435"/>
      <c r="AC45" s="430" t="n">
        <f aca="false">(A45*1.5)*L45</f>
        <v>0</v>
      </c>
      <c r="AD45" s="431" t="n">
        <f aca="false">(A45*(K45-B45-C45))-(A45*L45)</f>
        <v>1200</v>
      </c>
      <c r="AE45" s="437" t="n">
        <f aca="false">I45*80</f>
        <v>48</v>
      </c>
      <c r="AF45" s="437" t="n">
        <f aca="false">AN45*E45</f>
        <v>48</v>
      </c>
      <c r="AG45" s="437" t="n">
        <f aca="false">AE45-AF45</f>
        <v>0</v>
      </c>
      <c r="AH45" s="437" t="n">
        <f aca="false">AG45/80</f>
        <v>0</v>
      </c>
      <c r="AI45" s="437" t="n">
        <f aca="false">B45/(80)</f>
        <v>0</v>
      </c>
      <c r="AJ45" s="437" t="n">
        <f aca="false">SUM(SUM(AH45,AI45))</f>
        <v>0</v>
      </c>
      <c r="AK45" s="430" t="n">
        <f aca="false">A45*0.28</f>
        <v>7</v>
      </c>
      <c r="AL45" s="437" t="n">
        <f aca="false">D45*A45</f>
        <v>0</v>
      </c>
      <c r="AM45" s="430" t="n">
        <f aca="false">(AK45+A45)*(D45)*26</f>
        <v>0</v>
      </c>
      <c r="AN45" s="437" t="n">
        <f aca="false">SUM(SUM(M45:AA45))</f>
        <v>4</v>
      </c>
      <c r="AY45" s="882"/>
      <c r="AZ45" s="882"/>
      <c r="BA45" s="882"/>
      <c r="BB45" s="882"/>
      <c r="BC45" s="882"/>
      <c r="BD45" s="177"/>
      <c r="BE45" s="177"/>
      <c r="BF45" s="177"/>
      <c r="BG45" s="177"/>
      <c r="BH45" s="177"/>
      <c r="DN45" s="307"/>
      <c r="EF45" s="163"/>
      <c r="EG45" s="163"/>
      <c r="EH45" s="163"/>
      <c r="EI45" s="163"/>
      <c r="EJ45" s="163"/>
      <c r="EK45" s="163"/>
      <c r="EL45" s="163"/>
      <c r="EM45" s="171"/>
      <c r="EN45" s="171"/>
      <c r="EO45" s="171"/>
      <c r="EP45" s="171"/>
      <c r="EQ45" s="171"/>
      <c r="ER45" s="171"/>
      <c r="ES45" s="171"/>
      <c r="ET45" s="171"/>
      <c r="EU45" s="171"/>
      <c r="EV45" s="171"/>
      <c r="EW45" s="171"/>
      <c r="EX45" s="171"/>
      <c r="EY45" s="171"/>
      <c r="EZ45" s="171"/>
      <c r="FA45" s="171"/>
      <c r="FB45" s="171"/>
      <c r="FC45" s="171"/>
      <c r="FD45" s="171"/>
      <c r="FE45" s="171"/>
      <c r="FF45" s="171"/>
      <c r="FG45" s="171"/>
      <c r="FH45" s="171"/>
      <c r="FI45" s="171"/>
      <c r="FJ45" s="171"/>
      <c r="FK45" s="171"/>
      <c r="FL45" s="171"/>
      <c r="FM45" s="171"/>
      <c r="FN45" s="171"/>
      <c r="FO45" s="171"/>
      <c r="FP45" s="171"/>
      <c r="FQ45" s="171"/>
      <c r="FR45" s="171"/>
      <c r="FS45" s="171"/>
      <c r="FT45" s="171"/>
      <c r="FU45" s="171"/>
      <c r="FV45" s="171"/>
      <c r="FW45" s="171"/>
      <c r="FX45" s="171"/>
      <c r="FY45" s="171"/>
      <c r="FZ45" s="171"/>
      <c r="GA45" s="171"/>
      <c r="GB45" s="171"/>
      <c r="GC45" s="171"/>
      <c r="GD45" s="171"/>
      <c r="GE45" s="171"/>
      <c r="GF45" s="171"/>
      <c r="GG45" s="171"/>
      <c r="GH45" s="171"/>
      <c r="GI45" s="171"/>
      <c r="GJ45" s="171"/>
      <c r="GK45" s="171"/>
      <c r="GL45" s="171"/>
      <c r="GM45" s="171"/>
      <c r="GN45" s="171"/>
      <c r="GO45" s="171"/>
    </row>
    <row r="46" customFormat="false" ht="10.1" hidden="false" customHeight="true" outlineLevel="0" collapsed="false">
      <c r="A46" s="312"/>
      <c r="B46" s="308"/>
      <c r="C46" s="308"/>
      <c r="D46" s="269"/>
      <c r="E46" s="272"/>
      <c r="F46" s="498"/>
      <c r="H46" s="274"/>
      <c r="I46" s="275"/>
      <c r="J46" s="350"/>
      <c r="K46" s="277"/>
      <c r="L46" s="278"/>
      <c r="M46" s="462"/>
      <c r="N46" s="871"/>
      <c r="O46" s="462"/>
      <c r="P46" s="871"/>
      <c r="Q46" s="462"/>
      <c r="R46" s="871"/>
      <c r="S46" s="462"/>
      <c r="T46" s="476"/>
      <c r="U46" s="462"/>
      <c r="V46" s="871"/>
      <c r="W46" s="462"/>
      <c r="X46" s="871"/>
      <c r="Y46" s="462"/>
      <c r="Z46" s="871"/>
      <c r="AA46" s="462"/>
      <c r="AB46" s="471"/>
      <c r="AC46" s="437"/>
      <c r="AD46" s="437"/>
      <c r="AE46" s="437"/>
      <c r="AF46" s="437"/>
      <c r="AG46" s="437"/>
      <c r="AH46" s="437"/>
      <c r="AI46" s="437"/>
      <c r="AJ46" s="437"/>
      <c r="AK46" s="430"/>
      <c r="AL46" s="437"/>
      <c r="AM46" s="430"/>
      <c r="AN46" s="437"/>
      <c r="AY46" s="882"/>
      <c r="AZ46" s="882"/>
      <c r="BA46" s="882"/>
      <c r="BB46" s="882"/>
      <c r="BC46" s="882"/>
      <c r="BD46" s="177"/>
      <c r="BE46" s="177"/>
      <c r="BF46" s="177"/>
      <c r="BG46" s="177"/>
      <c r="BH46" s="177"/>
      <c r="DN46" s="293"/>
      <c r="EE46" s="163"/>
      <c r="EF46" s="163"/>
      <c r="EG46" s="163"/>
      <c r="EH46" s="163"/>
      <c r="EI46" s="163"/>
      <c r="EJ46" s="163"/>
      <c r="EK46" s="163"/>
      <c r="EL46" s="163"/>
      <c r="EM46" s="171"/>
      <c r="EN46" s="171"/>
      <c r="EO46" s="171"/>
      <c r="EP46" s="171"/>
      <c r="EQ46" s="171"/>
      <c r="ER46" s="171"/>
      <c r="ES46" s="171"/>
      <c r="ET46" s="171"/>
      <c r="EU46" s="171"/>
      <c r="EV46" s="171"/>
      <c r="EW46" s="171"/>
      <c r="EX46" s="171"/>
      <c r="EY46" s="171"/>
      <c r="EZ46" s="171"/>
      <c r="FA46" s="171"/>
      <c r="FB46" s="171"/>
      <c r="FC46" s="171"/>
      <c r="FD46" s="171"/>
      <c r="FE46" s="171"/>
      <c r="FF46" s="171"/>
      <c r="FG46" s="171"/>
      <c r="FH46" s="171"/>
      <c r="FI46" s="171"/>
      <c r="FJ46" s="171"/>
      <c r="FK46" s="171"/>
      <c r="FL46" s="171"/>
      <c r="FM46" s="171"/>
      <c r="FN46" s="171"/>
      <c r="FO46" s="171"/>
      <c r="FP46" s="171"/>
      <c r="FQ46" s="171"/>
      <c r="FR46" s="171"/>
      <c r="FS46" s="171"/>
      <c r="FT46" s="171"/>
      <c r="FU46" s="171"/>
      <c r="FV46" s="171"/>
      <c r="FW46" s="171"/>
      <c r="FX46" s="171"/>
      <c r="FY46" s="171"/>
      <c r="FZ46" s="171"/>
      <c r="GA46" s="171"/>
      <c r="GB46" s="171"/>
      <c r="GC46" s="171"/>
      <c r="GD46" s="171"/>
      <c r="GE46" s="171"/>
      <c r="GF46" s="171"/>
      <c r="GG46" s="171"/>
      <c r="GH46" s="171"/>
      <c r="GI46" s="171"/>
      <c r="GJ46" s="171"/>
      <c r="GK46" s="171"/>
      <c r="GL46" s="171"/>
      <c r="GM46" s="171"/>
      <c r="GN46" s="171"/>
      <c r="GO46" s="171"/>
    </row>
    <row r="47" customFormat="false" ht="10.1" hidden="false" customHeight="true" outlineLevel="0" collapsed="false">
      <c r="A47" s="312" t="n">
        <f aca="false">'Master Pay Period 1'!A47</f>
        <v>22</v>
      </c>
      <c r="B47" s="308"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308" t="n">
        <f aca="false">SUM(IF(M47="S",-E47),IF(N47="S",-E47),IF(O47="S",-E47),IF(P47="S",-E47),IF(Q47="S",-E47),IF(R47="S",-E47),IF(S47="S",-E47),IF(U47="S",-E47),IF(V47="S",-E47),IF(W47="S",-E47),IF(X47="S",-E47),IF(Y47="S",-E47),IF(Z47="S",-E47),IF(AA47="S",-E47))</f>
        <v>0</v>
      </c>
      <c r="D47" s="269" t="n">
        <f aca="false">(I47*80)-(K47-(B47+C47))</f>
        <v>0</v>
      </c>
      <c r="E47" s="272" t="n">
        <f aca="false">'Master Pay Period 1'!E47</f>
        <v>12</v>
      </c>
      <c r="F47" s="491" t="n">
        <f aca="false">'Master Pay Period 1'!F47</f>
        <v>0</v>
      </c>
      <c r="G47" s="314" t="str">
        <f aca="false">'Master Pay Period 1'!G47</f>
        <v>CRT</v>
      </c>
      <c r="H47" s="315" t="str">
        <f aca="false">'Master Pay Period 1'!H47</f>
        <v> 7a-7:30p</v>
      </c>
      <c r="I47" s="316" t="n">
        <f aca="false">'Master Pay Period 1'!I47</f>
        <v>0</v>
      </c>
      <c r="J47" s="317" t="n">
        <f aca="false">AF47/80</f>
        <v>0</v>
      </c>
      <c r="K47" s="347" t="n">
        <f aca="false">E47*AN47</f>
        <v>0</v>
      </c>
      <c r="L47" s="348"/>
      <c r="M47" s="464" t="n">
        <f aca="false">'Master Pay Period 3'!M47</f>
        <v>0</v>
      </c>
      <c r="N47" s="464" t="n">
        <f aca="false">'Master Pay Period 3'!N47</f>
        <v>0</v>
      </c>
      <c r="O47" s="464" t="n">
        <f aca="false">'Master Pay Period 3'!O47</f>
        <v>0</v>
      </c>
      <c r="P47" s="464" t="n">
        <f aca="false">'Master Pay Period 3'!P47</f>
        <v>0</v>
      </c>
      <c r="Q47" s="464" t="n">
        <f aca="false">'Master Pay Period 3'!Q47</f>
        <v>0</v>
      </c>
      <c r="R47" s="464" t="n">
        <f aca="false">'Master Pay Period 3'!R47</f>
        <v>0</v>
      </c>
      <c r="S47" s="464" t="n">
        <f aca="false">'Master Pay Period 3'!S47</f>
        <v>0</v>
      </c>
      <c r="T47" s="474"/>
      <c r="U47" s="464" t="n">
        <f aca="false">'Master Pay Period 3'!U47</f>
        <v>0</v>
      </c>
      <c r="V47" s="464" t="n">
        <f aca="false">'Master Pay Period 3'!V47</f>
        <v>0</v>
      </c>
      <c r="W47" s="464" t="n">
        <f aca="false">'Master Pay Period 3'!W47</f>
        <v>0</v>
      </c>
      <c r="X47" s="464" t="n">
        <f aca="false">'Master Pay Period 3'!X47</f>
        <v>0</v>
      </c>
      <c r="Y47" s="464" t="n">
        <f aca="false">'Master Pay Period 3'!Y47</f>
        <v>0</v>
      </c>
      <c r="Z47" s="464" t="n">
        <f aca="false">'Master Pay Period 3'!Z47</f>
        <v>0</v>
      </c>
      <c r="AA47" s="464" t="n">
        <f aca="false">'Master Pay Period 3'!AA47</f>
        <v>0</v>
      </c>
      <c r="AC47" s="430" t="n">
        <f aca="false">(A47*1.5)*L47</f>
        <v>0</v>
      </c>
      <c r="AD47" s="431" t="n">
        <f aca="false">(A47*(K47-B47-C47))-(A47*L47)</f>
        <v>0</v>
      </c>
      <c r="AE47" s="437" t="n">
        <f aca="false">I47*80</f>
        <v>0</v>
      </c>
      <c r="AF47" s="437" t="n">
        <f aca="false">AN47*E47</f>
        <v>0</v>
      </c>
      <c r="AG47" s="437" t="n">
        <f aca="false">AE47-AF47</f>
        <v>0</v>
      </c>
      <c r="AH47" s="437" t="n">
        <f aca="false">AG47/80</f>
        <v>0</v>
      </c>
      <c r="AI47" s="437" t="n">
        <f aca="false">B47/(80)</f>
        <v>0</v>
      </c>
      <c r="AJ47" s="437" t="n">
        <f aca="false">SUM(SUM(AH47,AI47))</f>
        <v>0</v>
      </c>
      <c r="AK47" s="430" t="n">
        <f aca="false">A47*0.28</f>
        <v>6.16</v>
      </c>
      <c r="AL47" s="437" t="n">
        <f aca="false">D47*A47</f>
        <v>0</v>
      </c>
      <c r="AM47" s="430" t="n">
        <f aca="false">(AK47+A47)*(D47)*26</f>
        <v>0</v>
      </c>
      <c r="AN47" s="437" t="n">
        <f aca="false">SUM(SUM(M47:AA47))</f>
        <v>0</v>
      </c>
      <c r="AY47" s="882"/>
      <c r="AZ47" s="882"/>
      <c r="BA47" s="882"/>
      <c r="BB47" s="882"/>
      <c r="BC47" s="882"/>
      <c r="BD47" s="177"/>
      <c r="BE47" s="177"/>
      <c r="BF47" s="177"/>
      <c r="BG47" s="177"/>
      <c r="BH47" s="177"/>
      <c r="DN47" s="293"/>
      <c r="EE47" s="163"/>
      <c r="EF47" s="163"/>
      <c r="EG47" s="163"/>
      <c r="EH47" s="163"/>
      <c r="EI47" s="163"/>
      <c r="EJ47" s="163"/>
      <c r="EK47" s="163"/>
      <c r="EL47" s="163"/>
      <c r="EM47" s="171"/>
      <c r="EN47" s="171"/>
      <c r="EO47" s="171"/>
      <c r="EP47" s="171"/>
      <c r="EQ47" s="171"/>
      <c r="ER47" s="171"/>
      <c r="ES47" s="171"/>
      <c r="ET47" s="171"/>
      <c r="EU47" s="171"/>
      <c r="EV47" s="171"/>
      <c r="EW47" s="171"/>
      <c r="EX47" s="171"/>
      <c r="EY47" s="171"/>
      <c r="EZ47" s="171"/>
      <c r="FA47" s="171"/>
      <c r="FB47" s="171"/>
      <c r="FC47" s="171"/>
      <c r="FD47" s="171"/>
      <c r="FE47" s="171"/>
      <c r="FF47" s="171"/>
      <c r="FG47" s="171"/>
      <c r="FH47" s="171"/>
      <c r="FI47" s="171"/>
      <c r="FJ47" s="171"/>
      <c r="FK47" s="171"/>
      <c r="FL47" s="171"/>
      <c r="FM47" s="171"/>
      <c r="FN47" s="171"/>
      <c r="FO47" s="171"/>
      <c r="FP47" s="171"/>
      <c r="FQ47" s="171"/>
      <c r="FR47" s="171"/>
      <c r="FS47" s="171"/>
      <c r="FT47" s="171"/>
      <c r="FU47" s="171"/>
      <c r="FV47" s="171"/>
      <c r="FW47" s="171"/>
      <c r="FX47" s="171"/>
      <c r="FY47" s="171"/>
      <c r="FZ47" s="171"/>
      <c r="GA47" s="171"/>
      <c r="GB47" s="171"/>
      <c r="GC47" s="171"/>
      <c r="GD47" s="171"/>
      <c r="GE47" s="171"/>
      <c r="GF47" s="171"/>
      <c r="GG47" s="171"/>
      <c r="GH47" s="171"/>
      <c r="GI47" s="171"/>
      <c r="GJ47" s="171"/>
      <c r="GK47" s="171"/>
      <c r="GL47" s="171"/>
      <c r="GM47" s="171"/>
      <c r="GN47" s="171"/>
      <c r="GO47" s="171"/>
    </row>
    <row r="48" customFormat="false" ht="10.1" hidden="false" customHeight="true" outlineLevel="0" collapsed="false">
      <c r="A48" s="312"/>
      <c r="B48" s="308"/>
      <c r="C48" s="308"/>
      <c r="D48" s="269"/>
      <c r="E48" s="272"/>
      <c r="F48" s="229"/>
      <c r="G48" s="310"/>
      <c r="H48" s="303"/>
      <c r="I48" s="304"/>
      <c r="J48" s="276"/>
      <c r="K48" s="277"/>
      <c r="L48" s="278"/>
      <c r="M48" s="462"/>
      <c r="N48" s="871"/>
      <c r="O48" s="462"/>
      <c r="P48" s="871"/>
      <c r="Q48" s="462"/>
      <c r="R48" s="871"/>
      <c r="S48" s="462"/>
      <c r="T48" s="476"/>
      <c r="U48" s="462"/>
      <c r="V48" s="871"/>
      <c r="W48" s="462"/>
      <c r="X48" s="871"/>
      <c r="Y48" s="462"/>
      <c r="Z48" s="871"/>
      <c r="AA48" s="462"/>
      <c r="AB48" s="471"/>
      <c r="AC48" s="437"/>
      <c r="AD48" s="437"/>
      <c r="AE48" s="437"/>
      <c r="AF48" s="437"/>
      <c r="AG48" s="437"/>
      <c r="AH48" s="437"/>
      <c r="AI48" s="437"/>
      <c r="AJ48" s="437"/>
      <c r="AK48" s="430"/>
      <c r="AL48" s="437"/>
      <c r="AM48" s="430"/>
      <c r="AN48" s="437"/>
      <c r="AY48" s="882"/>
      <c r="AZ48" s="882"/>
      <c r="BA48" s="882"/>
      <c r="BB48" s="882"/>
      <c r="BC48" s="882"/>
      <c r="BD48" s="177"/>
      <c r="BE48" s="177"/>
      <c r="BF48" s="177"/>
      <c r="BG48" s="177"/>
      <c r="BH48" s="177"/>
      <c r="DN48" s="293"/>
      <c r="EE48" s="163"/>
      <c r="EF48" s="163"/>
      <c r="EG48" s="163"/>
      <c r="EH48" s="163"/>
      <c r="EI48" s="163"/>
      <c r="EJ48" s="163"/>
      <c r="EK48" s="163"/>
      <c r="EL48" s="163"/>
      <c r="EM48" s="171"/>
      <c r="EN48" s="171"/>
      <c r="EO48" s="171"/>
      <c r="EP48" s="171"/>
      <c r="EQ48" s="171"/>
      <c r="ER48" s="171"/>
      <c r="ES48" s="171"/>
      <c r="ET48" s="171"/>
      <c r="EU48" s="171"/>
      <c r="EV48" s="171"/>
      <c r="EW48" s="171"/>
      <c r="EX48" s="171"/>
      <c r="EY48" s="171"/>
      <c r="EZ48" s="171"/>
      <c r="FA48" s="171"/>
      <c r="FB48" s="171"/>
      <c r="FC48" s="171"/>
      <c r="FD48" s="171"/>
      <c r="FE48" s="171"/>
      <c r="FF48" s="171"/>
      <c r="FG48" s="171"/>
      <c r="FH48" s="171"/>
      <c r="FI48" s="171"/>
      <c r="FJ48" s="171"/>
      <c r="FK48" s="171"/>
      <c r="FL48" s="171"/>
      <c r="FM48" s="171"/>
      <c r="FN48" s="171"/>
      <c r="FO48" s="171"/>
      <c r="FP48" s="171"/>
      <c r="FQ48" s="171"/>
      <c r="FR48" s="171"/>
      <c r="FS48" s="171"/>
      <c r="FT48" s="171"/>
      <c r="FU48" s="171"/>
      <c r="FV48" s="171"/>
      <c r="FW48" s="171"/>
      <c r="FX48" s="171"/>
      <c r="FY48" s="171"/>
      <c r="FZ48" s="171"/>
      <c r="GA48" s="171"/>
      <c r="GB48" s="171"/>
      <c r="GC48" s="171"/>
      <c r="GD48" s="171"/>
      <c r="GE48" s="171"/>
      <c r="GF48" s="171"/>
      <c r="GG48" s="171"/>
      <c r="GH48" s="171"/>
      <c r="GI48" s="171"/>
      <c r="GJ48" s="171"/>
      <c r="GK48" s="171"/>
      <c r="GL48" s="171"/>
      <c r="GM48" s="171"/>
      <c r="GN48" s="171"/>
      <c r="GO48" s="171"/>
    </row>
    <row r="49" customFormat="false" ht="10.1" hidden="false" customHeight="true" outlineLevel="0" collapsed="false">
      <c r="A49" s="312" t="n">
        <f aca="false">'Master Pay Period 1'!A49</f>
        <v>25</v>
      </c>
      <c r="B49" s="308"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308" t="n">
        <f aca="false">SUM(IF(M49="S",-E49),IF(N49="S",-E49),IF(O49="S",-E49),IF(P49="S",-E49),IF(Q49="S",-E49),IF(R49="S",-E49),IF(S49="S",-E49),IF(U49="S",-E49),IF(V49="S",-E49),IF(W49="S",-E49),IF(X49="S",-E49),IF(Y49="S",-E49),IF(Z49="S",-E49),IF(AA49="S",-E49))</f>
        <v>0</v>
      </c>
      <c r="D49" s="269" t="n">
        <f aca="false">(I49*80)-(K49-(B49+C49))</f>
        <v>0</v>
      </c>
      <c r="E49" s="272" t="n">
        <f aca="false">'Master Pay Period 1'!E49</f>
        <v>12</v>
      </c>
      <c r="F49" s="491" t="n">
        <f aca="false">'Master Pay Period 1'!F49</f>
        <v>0</v>
      </c>
      <c r="G49" s="314" t="str">
        <f aca="false">'Master Pay Period 1'!G49</f>
        <v>RRT</v>
      </c>
      <c r="H49" s="315" t="str">
        <f aca="false">'Master Pay Period 1'!H49</f>
        <v> 7a-7:30p</v>
      </c>
      <c r="I49" s="316" t="n">
        <f aca="false">'Master Pay Period 1'!I49</f>
        <v>0</v>
      </c>
      <c r="J49" s="317" t="n">
        <f aca="false">AF49/80</f>
        <v>0</v>
      </c>
      <c r="K49" s="347" t="n">
        <f aca="false">E49*AN49</f>
        <v>0</v>
      </c>
      <c r="L49" s="348"/>
      <c r="M49" s="464" t="n">
        <f aca="false">'Master Pay Period 3'!M49</f>
        <v>0</v>
      </c>
      <c r="N49" s="464" t="n">
        <f aca="false">'Master Pay Period 3'!N49</f>
        <v>0</v>
      </c>
      <c r="O49" s="464" t="n">
        <f aca="false">'Master Pay Period 3'!O49</f>
        <v>0</v>
      </c>
      <c r="P49" s="464" t="n">
        <f aca="false">'Master Pay Period 3'!P49</f>
        <v>0</v>
      </c>
      <c r="Q49" s="464" t="n">
        <f aca="false">'Master Pay Period 3'!Q49</f>
        <v>0</v>
      </c>
      <c r="R49" s="464" t="n">
        <f aca="false">'Master Pay Period 3'!R49</f>
        <v>0</v>
      </c>
      <c r="S49" s="464" t="n">
        <f aca="false">'Master Pay Period 3'!S49</f>
        <v>0</v>
      </c>
      <c r="T49" s="474"/>
      <c r="U49" s="464" t="n">
        <f aca="false">'Master Pay Period 3'!U49</f>
        <v>0</v>
      </c>
      <c r="V49" s="464" t="n">
        <f aca="false">'Master Pay Period 3'!V49</f>
        <v>0</v>
      </c>
      <c r="W49" s="464" t="n">
        <f aca="false">'Master Pay Period 3'!W49</f>
        <v>0</v>
      </c>
      <c r="X49" s="464" t="n">
        <f aca="false">'Master Pay Period 3'!X49</f>
        <v>0</v>
      </c>
      <c r="Y49" s="464" t="n">
        <f aca="false">'Master Pay Period 3'!Y49</f>
        <v>0</v>
      </c>
      <c r="Z49" s="464" t="n">
        <f aca="false">'Master Pay Period 3'!Z49</f>
        <v>0</v>
      </c>
      <c r="AA49" s="464" t="n">
        <f aca="false">'Master Pay Period 3'!AA49</f>
        <v>0</v>
      </c>
      <c r="AC49" s="430" t="n">
        <f aca="false">(A49*1.5)*L49</f>
        <v>0</v>
      </c>
      <c r="AD49" s="431" t="n">
        <f aca="false">(A49*(K49-B49-C49))-(A49*L49)</f>
        <v>0</v>
      </c>
      <c r="AE49" s="437" t="n">
        <f aca="false">I49*80</f>
        <v>0</v>
      </c>
      <c r="AF49" s="437" t="n">
        <f aca="false">AN49*E49</f>
        <v>0</v>
      </c>
      <c r="AG49" s="437" t="n">
        <f aca="false">AE49-AF49</f>
        <v>0</v>
      </c>
      <c r="AH49" s="437" t="n">
        <f aca="false">AG49/80</f>
        <v>0</v>
      </c>
      <c r="AI49" s="437" t="n">
        <f aca="false">B49/(80)</f>
        <v>0</v>
      </c>
      <c r="AJ49" s="437" t="n">
        <f aca="false">SUM(SUM(AH49,AI49))</f>
        <v>0</v>
      </c>
      <c r="AK49" s="430" t="n">
        <f aca="false">A49*0.28</f>
        <v>7</v>
      </c>
      <c r="AL49" s="437" t="n">
        <f aca="false">D49*A49</f>
        <v>0</v>
      </c>
      <c r="AM49" s="430" t="n">
        <f aca="false">(AK49+A49)*(D49)*26</f>
        <v>0</v>
      </c>
      <c r="AN49" s="437" t="n">
        <f aca="false">SUM(SUM(M49:AA49))</f>
        <v>0</v>
      </c>
      <c r="AY49" s="882"/>
      <c r="AZ49" s="882"/>
      <c r="BA49" s="882"/>
      <c r="BB49" s="882"/>
      <c r="BC49" s="882"/>
      <c r="BD49" s="177"/>
      <c r="BE49" s="177"/>
      <c r="BF49" s="177"/>
      <c r="BG49" s="177"/>
      <c r="BH49" s="177"/>
      <c r="DN49" s="293"/>
      <c r="EE49" s="163"/>
      <c r="EF49" s="163"/>
      <c r="EG49" s="163"/>
      <c r="EH49" s="163"/>
      <c r="EI49" s="163"/>
      <c r="EJ49" s="163"/>
      <c r="EK49" s="163"/>
      <c r="EL49" s="163"/>
      <c r="EM49" s="171"/>
      <c r="EN49" s="171"/>
      <c r="EO49" s="171"/>
      <c r="EP49" s="171"/>
      <c r="EQ49" s="171"/>
      <c r="ER49" s="171"/>
      <c r="ES49" s="171"/>
      <c r="ET49" s="171"/>
      <c r="EU49" s="171"/>
      <c r="EV49" s="171"/>
      <c r="EW49" s="171"/>
      <c r="EX49" s="171"/>
      <c r="EY49" s="171"/>
      <c r="EZ49" s="171"/>
      <c r="FA49" s="171"/>
      <c r="FB49" s="171"/>
      <c r="FC49" s="171"/>
      <c r="FD49" s="171"/>
      <c r="FE49" s="171"/>
      <c r="FF49" s="171"/>
      <c r="FG49" s="171"/>
      <c r="FH49" s="171"/>
      <c r="FI49" s="171"/>
      <c r="FJ49" s="171"/>
      <c r="FK49" s="171"/>
      <c r="FL49" s="171"/>
      <c r="FM49" s="171"/>
      <c r="FN49" s="171"/>
      <c r="FO49" s="171"/>
      <c r="FP49" s="171"/>
      <c r="FQ49" s="171"/>
      <c r="FR49" s="171"/>
      <c r="FS49" s="171"/>
      <c r="FT49" s="171"/>
      <c r="FU49" s="171"/>
      <c r="FV49" s="171"/>
      <c r="FW49" s="171"/>
      <c r="FX49" s="171"/>
      <c r="FY49" s="171"/>
      <c r="FZ49" s="171"/>
      <c r="GA49" s="171"/>
      <c r="GB49" s="171"/>
      <c r="GC49" s="171"/>
      <c r="GD49" s="171"/>
      <c r="GE49" s="171"/>
      <c r="GF49" s="171"/>
      <c r="GG49" s="171"/>
      <c r="GH49" s="171"/>
      <c r="GI49" s="171"/>
      <c r="GJ49" s="171"/>
      <c r="GK49" s="171"/>
      <c r="GL49" s="171"/>
      <c r="GM49" s="171"/>
      <c r="GN49" s="171"/>
      <c r="GO49" s="171"/>
    </row>
    <row r="50" customFormat="false" ht="10.1" hidden="false" customHeight="true" outlineLevel="0" collapsed="false">
      <c r="A50" s="312"/>
      <c r="B50" s="308"/>
      <c r="C50" s="308"/>
      <c r="D50" s="269"/>
      <c r="E50" s="272"/>
      <c r="F50" s="229"/>
      <c r="G50" s="289"/>
      <c r="H50" s="303"/>
      <c r="I50" s="304"/>
      <c r="J50" s="350"/>
      <c r="K50" s="277"/>
      <c r="L50" s="278"/>
      <c r="M50" s="462"/>
      <c r="N50" s="871"/>
      <c r="O50" s="462"/>
      <c r="P50" s="871"/>
      <c r="Q50" s="462"/>
      <c r="R50" s="871"/>
      <c r="S50" s="462"/>
      <c r="T50" s="463"/>
      <c r="U50" s="462"/>
      <c r="V50" s="871"/>
      <c r="W50" s="462"/>
      <c r="X50" s="871"/>
      <c r="Y50" s="462"/>
      <c r="Z50" s="871"/>
      <c r="AA50" s="462"/>
      <c r="AB50" s="471"/>
      <c r="AC50" s="437"/>
      <c r="AD50" s="437"/>
      <c r="AE50" s="437"/>
      <c r="AF50" s="437"/>
      <c r="AG50" s="437"/>
      <c r="AH50" s="437"/>
      <c r="AI50" s="437"/>
      <c r="AJ50" s="437"/>
      <c r="AK50" s="430"/>
      <c r="AL50" s="437"/>
      <c r="AM50" s="430"/>
      <c r="AN50" s="437"/>
      <c r="AY50" s="882"/>
      <c r="AZ50" s="882"/>
      <c r="BA50" s="882"/>
      <c r="BB50" s="882"/>
      <c r="BC50" s="882"/>
      <c r="BD50" s="177"/>
      <c r="BE50" s="177"/>
      <c r="BF50" s="177"/>
      <c r="BG50" s="177"/>
      <c r="BH50" s="177"/>
      <c r="DN50" s="293"/>
      <c r="EE50" s="163"/>
      <c r="EF50" s="163"/>
      <c r="EG50" s="163"/>
      <c r="EH50" s="163"/>
      <c r="EI50" s="163"/>
      <c r="EJ50" s="163"/>
      <c r="EK50" s="163"/>
      <c r="EL50" s="163"/>
      <c r="EM50" s="171"/>
      <c r="EN50" s="171"/>
      <c r="EO50" s="171"/>
      <c r="EP50" s="171"/>
      <c r="EQ50" s="171"/>
      <c r="ER50" s="171"/>
      <c r="ES50" s="171"/>
      <c r="ET50" s="171"/>
      <c r="EU50" s="171"/>
      <c r="EV50" s="171"/>
      <c r="EW50" s="171"/>
      <c r="EX50" s="171"/>
      <c r="EY50" s="171"/>
      <c r="EZ50" s="171"/>
      <c r="FA50" s="171"/>
      <c r="FB50" s="171"/>
      <c r="FC50" s="171"/>
      <c r="FD50" s="171"/>
      <c r="FE50" s="171"/>
      <c r="FF50" s="171"/>
      <c r="FG50" s="171"/>
      <c r="FH50" s="171"/>
      <c r="FI50" s="171"/>
      <c r="FJ50" s="171"/>
      <c r="FK50" s="171"/>
      <c r="FL50" s="171"/>
      <c r="FM50" s="171"/>
      <c r="FN50" s="171"/>
      <c r="FO50" s="171"/>
      <c r="FP50" s="171"/>
      <c r="FQ50" s="171"/>
      <c r="FR50" s="171"/>
      <c r="FS50" s="171"/>
      <c r="FT50" s="171"/>
      <c r="FU50" s="171"/>
      <c r="FV50" s="171"/>
      <c r="FW50" s="171"/>
      <c r="FX50" s="171"/>
      <c r="FY50" s="171"/>
      <c r="FZ50" s="171"/>
      <c r="GA50" s="171"/>
      <c r="GB50" s="171"/>
      <c r="GC50" s="171"/>
      <c r="GD50" s="171"/>
      <c r="GE50" s="171"/>
      <c r="GF50" s="171"/>
      <c r="GG50" s="171"/>
      <c r="GH50" s="171"/>
      <c r="GI50" s="171"/>
      <c r="GJ50" s="171"/>
      <c r="GK50" s="171"/>
      <c r="GL50" s="171"/>
      <c r="GM50" s="171"/>
      <c r="GN50" s="171"/>
      <c r="GO50" s="171"/>
    </row>
    <row r="51" customFormat="false" ht="10.1" hidden="false" customHeight="true" outlineLevel="0" collapsed="false">
      <c r="A51" s="312" t="n">
        <f aca="false">'Master Pay Period 1'!A51</f>
        <v>25</v>
      </c>
      <c r="B51" s="308"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308" t="n">
        <f aca="false">SUM(IF(M51="S",-E51),IF(N51="S",-E51),IF(O51="S",-E51),IF(P51="S",-E51),IF(Q51="S",-E51),IF(R51="S",-E51),IF(S51="S",-E51),IF(U51="S",-E51),IF(V51="S",-E51),IF(W51="S",-E51),IF(X51="S",-E51),IF(Y51="S",-E51),IF(Z51="S",-E51),IF(AA51="S",-E51))</f>
        <v>0</v>
      </c>
      <c r="D51" s="269" t="n">
        <f aca="false">(I51*80)-(K51-(B51+C51))</f>
        <v>0</v>
      </c>
      <c r="E51" s="272" t="n">
        <f aca="false">'Master Pay Period 1'!E51</f>
        <v>12</v>
      </c>
      <c r="F51" s="491" t="n">
        <f aca="false">'Master Pay Period 1'!F51</f>
        <v>0</v>
      </c>
      <c r="G51" s="314" t="str">
        <f aca="false">'Master Pay Period 1'!G51</f>
        <v>RRT</v>
      </c>
      <c r="H51" s="315" t="str">
        <f aca="false">'Master Pay Period 1'!H51</f>
        <v> 7a-7:30p</v>
      </c>
      <c r="I51" s="316" t="n">
        <f aca="false">'Master Pay Period 1'!I51</f>
        <v>0</v>
      </c>
      <c r="J51" s="317" t="n">
        <f aca="false">AF51/80</f>
        <v>0</v>
      </c>
      <c r="K51" s="347" t="n">
        <f aca="false">E51*AN51</f>
        <v>0</v>
      </c>
      <c r="L51" s="348"/>
      <c r="M51" s="464" t="n">
        <f aca="false">'Master Pay Period 3'!M51</f>
        <v>0</v>
      </c>
      <c r="N51" s="464" t="n">
        <f aca="false">'Master Pay Period 3'!N51</f>
        <v>0</v>
      </c>
      <c r="O51" s="464" t="n">
        <f aca="false">'Master Pay Period 3'!O51</f>
        <v>0</v>
      </c>
      <c r="P51" s="464" t="n">
        <f aca="false">'Master Pay Period 3'!P51</f>
        <v>0</v>
      </c>
      <c r="Q51" s="464" t="n">
        <f aca="false">'Master Pay Period 3'!Q51</f>
        <v>0</v>
      </c>
      <c r="R51" s="464" t="n">
        <f aca="false">'Master Pay Period 3'!R51</f>
        <v>0</v>
      </c>
      <c r="S51" s="464" t="n">
        <f aca="false">'Master Pay Period 3'!S51</f>
        <v>0</v>
      </c>
      <c r="T51" s="474"/>
      <c r="U51" s="464" t="n">
        <f aca="false">'Master Pay Period 3'!U51</f>
        <v>0</v>
      </c>
      <c r="V51" s="464" t="n">
        <f aca="false">'Master Pay Period 3'!V51</f>
        <v>0</v>
      </c>
      <c r="W51" s="464" t="n">
        <f aca="false">'Master Pay Period 3'!W51</f>
        <v>0</v>
      </c>
      <c r="X51" s="464" t="n">
        <f aca="false">'Master Pay Period 3'!X51</f>
        <v>0</v>
      </c>
      <c r="Y51" s="464" t="n">
        <f aca="false">'Master Pay Period 3'!Y51</f>
        <v>0</v>
      </c>
      <c r="Z51" s="464" t="n">
        <f aca="false">'Master Pay Period 3'!Z51</f>
        <v>0</v>
      </c>
      <c r="AA51" s="464" t="n">
        <f aca="false">'Master Pay Period 3'!AA51</f>
        <v>0</v>
      </c>
      <c r="AC51" s="430" t="n">
        <f aca="false">(A51*1.5)*L51</f>
        <v>0</v>
      </c>
      <c r="AD51" s="431" t="n">
        <f aca="false">(A51*(K51-B51-C51))-(A51*L51)</f>
        <v>0</v>
      </c>
      <c r="AE51" s="437" t="n">
        <f aca="false">I51*80</f>
        <v>0</v>
      </c>
      <c r="AF51" s="437" t="n">
        <f aca="false">AN51*E51</f>
        <v>0</v>
      </c>
      <c r="AG51" s="437" t="n">
        <f aca="false">AE51-AF51</f>
        <v>0</v>
      </c>
      <c r="AH51" s="437" t="n">
        <f aca="false">AG51/80</f>
        <v>0</v>
      </c>
      <c r="AI51" s="437" t="n">
        <f aca="false">B51/(80)</f>
        <v>0</v>
      </c>
      <c r="AJ51" s="437" t="n">
        <f aca="false">SUM(SUM(AH51,AI51))</f>
        <v>0</v>
      </c>
      <c r="AK51" s="430" t="n">
        <f aca="false">A51*0.28</f>
        <v>7</v>
      </c>
      <c r="AL51" s="437" t="n">
        <f aca="false">D51*A51</f>
        <v>0</v>
      </c>
      <c r="AM51" s="430" t="n">
        <f aca="false">(AK51+A51)*(D51)*26</f>
        <v>0</v>
      </c>
      <c r="AN51" s="437" t="n">
        <f aca="false">SUM(SUM(M51:AA51))</f>
        <v>0</v>
      </c>
      <c r="AY51" s="882"/>
      <c r="AZ51" s="882"/>
      <c r="BA51" s="882"/>
      <c r="BB51" s="882"/>
      <c r="BC51" s="882"/>
      <c r="BD51" s="177"/>
      <c r="BE51" s="177"/>
      <c r="BF51" s="177"/>
      <c r="BG51" s="177"/>
      <c r="BH51" s="177"/>
      <c r="DN51" s="293"/>
      <c r="EE51" s="163"/>
      <c r="EF51" s="163"/>
      <c r="EG51" s="163"/>
      <c r="EH51" s="163"/>
      <c r="EI51" s="163"/>
      <c r="EJ51" s="163"/>
      <c r="EK51" s="163"/>
      <c r="EL51" s="163"/>
      <c r="EM51" s="171"/>
      <c r="EN51" s="171"/>
      <c r="EO51" s="171"/>
      <c r="EP51" s="171"/>
      <c r="EQ51" s="171"/>
      <c r="ER51" s="171"/>
      <c r="ES51" s="171"/>
      <c r="ET51" s="171"/>
      <c r="EU51" s="171"/>
      <c r="EV51" s="171"/>
      <c r="EW51" s="171"/>
      <c r="EX51" s="171"/>
      <c r="EY51" s="171"/>
      <c r="EZ51" s="171"/>
      <c r="FA51" s="171"/>
      <c r="FB51" s="171"/>
      <c r="FC51" s="171"/>
      <c r="FD51" s="171"/>
      <c r="FE51" s="171"/>
      <c r="FF51" s="171"/>
      <c r="FG51" s="171"/>
      <c r="FH51" s="171"/>
      <c r="FI51" s="171"/>
      <c r="FJ51" s="171"/>
      <c r="FK51" s="171"/>
      <c r="FL51" s="171"/>
      <c r="FM51" s="171"/>
      <c r="FN51" s="171"/>
      <c r="FO51" s="171"/>
      <c r="FP51" s="171"/>
      <c r="FQ51" s="171"/>
      <c r="FR51" s="171"/>
      <c r="FS51" s="171"/>
      <c r="FT51" s="171"/>
      <c r="FU51" s="171"/>
      <c r="FV51" s="171"/>
      <c r="FW51" s="171"/>
      <c r="FX51" s="171"/>
      <c r="FY51" s="171"/>
      <c r="FZ51" s="171"/>
      <c r="GA51" s="171"/>
      <c r="GB51" s="171"/>
      <c r="GC51" s="171"/>
      <c r="GD51" s="171"/>
      <c r="GE51" s="171"/>
      <c r="GF51" s="171"/>
      <c r="GG51" s="171"/>
      <c r="GH51" s="171"/>
      <c r="GI51" s="171"/>
      <c r="GJ51" s="171"/>
      <c r="GK51" s="171"/>
      <c r="GL51" s="171"/>
      <c r="GM51" s="171"/>
      <c r="GN51" s="171"/>
      <c r="GO51" s="171"/>
    </row>
    <row r="52" customFormat="false" ht="10.1" hidden="false" customHeight="true" outlineLevel="0" collapsed="false">
      <c r="A52" s="312"/>
      <c r="B52" s="308"/>
      <c r="C52" s="308"/>
      <c r="D52" s="269"/>
      <c r="E52" s="272"/>
      <c r="F52" s="465"/>
      <c r="G52" s="310"/>
      <c r="H52" s="274"/>
      <c r="I52" s="304"/>
      <c r="J52" s="350"/>
      <c r="K52" s="277"/>
      <c r="L52" s="278"/>
      <c r="M52" s="462"/>
      <c r="N52" s="871"/>
      <c r="O52" s="462"/>
      <c r="P52" s="871"/>
      <c r="Q52" s="462"/>
      <c r="R52" s="871"/>
      <c r="S52" s="462"/>
      <c r="T52" s="463"/>
      <c r="U52" s="462"/>
      <c r="V52" s="871"/>
      <c r="W52" s="462"/>
      <c r="X52" s="871"/>
      <c r="Y52" s="462"/>
      <c r="Z52" s="871"/>
      <c r="AA52" s="462"/>
      <c r="AB52" s="471"/>
      <c r="AC52" s="437"/>
      <c r="AD52" s="437"/>
      <c r="AE52" s="437"/>
      <c r="AF52" s="437"/>
      <c r="AG52" s="437"/>
      <c r="AH52" s="437"/>
      <c r="AI52" s="437"/>
      <c r="AJ52" s="437"/>
      <c r="AK52" s="430"/>
      <c r="AL52" s="437"/>
      <c r="AM52" s="430"/>
      <c r="AN52" s="437"/>
      <c r="AY52" s="882"/>
      <c r="AZ52" s="882"/>
      <c r="BA52" s="882"/>
      <c r="BB52" s="882"/>
      <c r="BC52" s="882"/>
      <c r="BD52" s="177"/>
      <c r="BE52" s="177"/>
      <c r="BF52" s="177"/>
      <c r="BG52" s="177"/>
      <c r="BH52" s="177"/>
      <c r="DN52" s="293"/>
      <c r="EE52" s="163"/>
      <c r="EF52" s="163"/>
      <c r="EG52" s="163"/>
      <c r="EH52" s="163"/>
      <c r="EI52" s="163"/>
      <c r="EJ52" s="163"/>
      <c r="EK52" s="163"/>
      <c r="EL52" s="163"/>
      <c r="EM52" s="171"/>
      <c r="EN52" s="171"/>
      <c r="EO52" s="171"/>
      <c r="EP52" s="171"/>
      <c r="EQ52" s="171"/>
      <c r="ER52" s="171"/>
      <c r="ES52" s="171"/>
      <c r="ET52" s="171"/>
      <c r="EU52" s="171"/>
      <c r="EV52" s="171"/>
      <c r="EW52" s="171"/>
      <c r="EX52" s="171"/>
      <c r="EY52" s="171"/>
      <c r="EZ52" s="171"/>
      <c r="FA52" s="171"/>
      <c r="FB52" s="171"/>
      <c r="FC52" s="171"/>
      <c r="FD52" s="171"/>
      <c r="FE52" s="171"/>
      <c r="FF52" s="171"/>
      <c r="FG52" s="171"/>
      <c r="FH52" s="171"/>
      <c r="FI52" s="171"/>
      <c r="FJ52" s="171"/>
      <c r="FK52" s="171"/>
      <c r="FL52" s="171"/>
      <c r="FM52" s="171"/>
      <c r="FN52" s="171"/>
      <c r="FO52" s="171"/>
      <c r="FP52" s="171"/>
      <c r="FQ52" s="171"/>
      <c r="FR52" s="171"/>
      <c r="FS52" s="171"/>
      <c r="FT52" s="171"/>
      <c r="FU52" s="171"/>
      <c r="FV52" s="171"/>
      <c r="FW52" s="171"/>
      <c r="FX52" s="171"/>
      <c r="FY52" s="171"/>
      <c r="FZ52" s="171"/>
      <c r="GA52" s="171"/>
      <c r="GB52" s="171"/>
      <c r="GC52" s="171"/>
      <c r="GD52" s="171"/>
      <c r="GE52" s="171"/>
      <c r="GF52" s="171"/>
      <c r="GG52" s="171"/>
      <c r="GH52" s="171"/>
      <c r="GI52" s="171"/>
      <c r="GJ52" s="171"/>
      <c r="GK52" s="171"/>
      <c r="GL52" s="171"/>
      <c r="GM52" s="171"/>
      <c r="GN52" s="171"/>
      <c r="GO52" s="171"/>
    </row>
    <row r="53" customFormat="false" ht="10.1" hidden="false" customHeight="true" outlineLevel="0" collapsed="false">
      <c r="A53" s="312" t="n">
        <f aca="false">'Master Pay Period 1'!A53</f>
        <v>25</v>
      </c>
      <c r="B53" s="308"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308" t="n">
        <f aca="false">SUM(IF(M53="S",-E53),IF(N53="S",-E53),IF(O53="S",-E53),IF(P53="S",-E53),IF(Q53="S",-E53),IF(R53="S",-E53),IF(S53="S",-E53),IF(U53="S",-E53),IF(V53="S",-E53),IF(W53="S",-E53),IF(X53="S",-E53),IF(Y53="S",-E53),IF(Z53="S",-E53),IF(AA53="S",-E53))</f>
        <v>0</v>
      </c>
      <c r="D53" s="269" t="n">
        <f aca="false">(I53*80)-(K53-(B53+C53))</f>
        <v>0</v>
      </c>
      <c r="E53" s="272" t="n">
        <f aca="false">'Master Pay Period 1'!E53</f>
        <v>12</v>
      </c>
      <c r="F53" s="491" t="n">
        <f aca="false">'Master Pay Period 1'!F53</f>
        <v>0</v>
      </c>
      <c r="G53" s="314" t="str">
        <f aca="false">'Master Pay Period 1'!G53</f>
        <v>RRT</v>
      </c>
      <c r="H53" s="315" t="str">
        <f aca="false">'Master Pay Period 1'!H53</f>
        <v> 7a-7:30p</v>
      </c>
      <c r="I53" s="316" t="n">
        <f aca="false">'Master Pay Period 1'!I53</f>
        <v>0</v>
      </c>
      <c r="J53" s="317" t="n">
        <f aca="false">AF53/80</f>
        <v>0</v>
      </c>
      <c r="K53" s="347" t="n">
        <f aca="false">E53*AN53</f>
        <v>0</v>
      </c>
      <c r="L53" s="348"/>
      <c r="M53" s="464" t="n">
        <f aca="false">'Master Pay Period 3'!M53</f>
        <v>0</v>
      </c>
      <c r="N53" s="464" t="n">
        <f aca="false">'Master Pay Period 3'!N53</f>
        <v>0</v>
      </c>
      <c r="O53" s="464" t="n">
        <f aca="false">'Master Pay Period 3'!O53</f>
        <v>0</v>
      </c>
      <c r="P53" s="464" t="n">
        <f aca="false">'Master Pay Period 3'!P53</f>
        <v>0</v>
      </c>
      <c r="Q53" s="464" t="n">
        <f aca="false">'Master Pay Period 3'!Q53</f>
        <v>0</v>
      </c>
      <c r="R53" s="464" t="n">
        <f aca="false">'Master Pay Period 3'!R53</f>
        <v>0</v>
      </c>
      <c r="S53" s="464" t="n">
        <f aca="false">'Master Pay Period 3'!S53</f>
        <v>0</v>
      </c>
      <c r="T53" s="474"/>
      <c r="U53" s="464" t="n">
        <f aca="false">'Master Pay Period 3'!U53</f>
        <v>0</v>
      </c>
      <c r="V53" s="464" t="n">
        <f aca="false">'Master Pay Period 3'!V53</f>
        <v>0</v>
      </c>
      <c r="W53" s="464" t="n">
        <f aca="false">'Master Pay Period 3'!W53</f>
        <v>0</v>
      </c>
      <c r="X53" s="464" t="n">
        <f aca="false">'Master Pay Period 3'!X53</f>
        <v>0</v>
      </c>
      <c r="Y53" s="464" t="n">
        <f aca="false">'Master Pay Period 3'!Y53</f>
        <v>0</v>
      </c>
      <c r="Z53" s="464" t="n">
        <f aca="false">'Master Pay Period 3'!Q53</f>
        <v>0</v>
      </c>
      <c r="AA53" s="464" t="n">
        <f aca="false">'Master Pay Period 3'!AA53</f>
        <v>0</v>
      </c>
      <c r="AC53" s="430" t="n">
        <f aca="false">(A53*1.5)*L53</f>
        <v>0</v>
      </c>
      <c r="AD53" s="431" t="n">
        <f aca="false">(A53*(K53-B53-C53))-(A53*L53)</f>
        <v>0</v>
      </c>
      <c r="AE53" s="437" t="n">
        <f aca="false">I53*80</f>
        <v>0</v>
      </c>
      <c r="AF53" s="437" t="n">
        <f aca="false">AN53*E53</f>
        <v>0</v>
      </c>
      <c r="AG53" s="437" t="n">
        <f aca="false">AE53-AF53</f>
        <v>0</v>
      </c>
      <c r="AH53" s="437" t="n">
        <f aca="false">AG53/80</f>
        <v>0</v>
      </c>
      <c r="AI53" s="437" t="n">
        <f aca="false">B53/(80)</f>
        <v>0</v>
      </c>
      <c r="AJ53" s="437" t="n">
        <f aca="false">SUM(SUM(AH53,AI53))</f>
        <v>0</v>
      </c>
      <c r="AK53" s="430" t="n">
        <f aca="false">A53*0.28</f>
        <v>7</v>
      </c>
      <c r="AL53" s="437" t="n">
        <f aca="false">D53*A53</f>
        <v>0</v>
      </c>
      <c r="AM53" s="430" t="n">
        <f aca="false">(AK53+A53)*(D53)*26</f>
        <v>0</v>
      </c>
      <c r="AN53" s="437" t="n">
        <f aca="false">SUM(SUM(M53:AA53))</f>
        <v>0</v>
      </c>
      <c r="AY53" s="882"/>
      <c r="AZ53" s="882"/>
      <c r="BA53" s="882"/>
      <c r="BB53" s="882"/>
      <c r="BC53" s="882"/>
      <c r="BD53" s="177"/>
      <c r="BE53" s="177"/>
      <c r="BF53" s="177"/>
      <c r="BG53" s="177"/>
      <c r="BH53" s="177"/>
      <c r="DN53" s="293"/>
      <c r="EE53" s="163"/>
      <c r="EF53" s="163"/>
      <c r="EG53" s="163"/>
      <c r="EH53" s="163"/>
      <c r="EI53" s="163"/>
      <c r="EJ53" s="163"/>
      <c r="EK53" s="163"/>
      <c r="EL53" s="163"/>
      <c r="EM53" s="171"/>
      <c r="EN53" s="171"/>
      <c r="EO53" s="171"/>
      <c r="EP53" s="171"/>
      <c r="EQ53" s="171"/>
      <c r="ER53" s="171"/>
      <c r="ES53" s="171"/>
      <c r="ET53" s="171"/>
      <c r="EU53" s="171"/>
      <c r="EV53" s="171"/>
      <c r="EW53" s="171"/>
      <c r="EX53" s="171"/>
      <c r="EY53" s="171"/>
      <c r="EZ53" s="171"/>
      <c r="FA53" s="171"/>
      <c r="FB53" s="171"/>
      <c r="FC53" s="171"/>
      <c r="FD53" s="171"/>
      <c r="FE53" s="171"/>
      <c r="FF53" s="171"/>
      <c r="FG53" s="171"/>
      <c r="FH53" s="171"/>
      <c r="FI53" s="171"/>
      <c r="FJ53" s="171"/>
      <c r="FK53" s="171"/>
      <c r="FL53" s="171"/>
      <c r="FM53" s="171"/>
      <c r="FN53" s="171"/>
      <c r="FO53" s="171"/>
      <c r="FP53" s="171"/>
      <c r="FQ53" s="171"/>
      <c r="FR53" s="171"/>
      <c r="FS53" s="171"/>
      <c r="FT53" s="171"/>
      <c r="FU53" s="171"/>
      <c r="FV53" s="171"/>
      <c r="FW53" s="171"/>
      <c r="FX53" s="171"/>
      <c r="FY53" s="171"/>
      <c r="FZ53" s="171"/>
      <c r="GA53" s="171"/>
      <c r="GB53" s="171"/>
      <c r="GC53" s="171"/>
      <c r="GD53" s="171"/>
      <c r="GE53" s="171"/>
      <c r="GF53" s="171"/>
      <c r="GG53" s="171"/>
      <c r="GH53" s="171"/>
      <c r="GI53" s="171"/>
      <c r="GJ53" s="171"/>
      <c r="GK53" s="171"/>
      <c r="GL53" s="171"/>
      <c r="GM53" s="171"/>
      <c r="GN53" s="171"/>
      <c r="GO53" s="171"/>
    </row>
    <row r="54" customFormat="false" ht="10.1" hidden="false" customHeight="true" outlineLevel="0" collapsed="false">
      <c r="A54" s="312"/>
      <c r="B54" s="308"/>
      <c r="C54" s="308"/>
      <c r="D54" s="269"/>
      <c r="E54" s="272"/>
      <c r="F54" s="465"/>
      <c r="G54" s="289"/>
      <c r="H54" s="274"/>
      <c r="I54" s="304"/>
      <c r="J54" s="350"/>
      <c r="K54" s="277"/>
      <c r="L54" s="278"/>
      <c r="M54" s="873"/>
      <c r="N54" s="476"/>
      <c r="O54" s="873"/>
      <c r="P54" s="476"/>
      <c r="Q54" s="873"/>
      <c r="R54" s="476"/>
      <c r="S54" s="873"/>
      <c r="T54" s="476"/>
      <c r="U54" s="873"/>
      <c r="V54" s="476"/>
      <c r="W54" s="873"/>
      <c r="X54" s="476"/>
      <c r="Y54" s="873"/>
      <c r="Z54" s="476"/>
      <c r="AA54" s="873"/>
      <c r="AB54" s="471"/>
      <c r="AC54" s="437"/>
      <c r="AD54" s="437"/>
      <c r="AE54" s="437"/>
      <c r="AF54" s="437"/>
      <c r="AG54" s="437"/>
      <c r="AH54" s="437"/>
      <c r="AI54" s="437"/>
      <c r="AJ54" s="437"/>
      <c r="AK54" s="430"/>
      <c r="AL54" s="437"/>
      <c r="AM54" s="430"/>
      <c r="AN54" s="437"/>
      <c r="AY54" s="882"/>
      <c r="AZ54" s="882"/>
      <c r="BA54" s="882"/>
      <c r="BB54" s="882"/>
      <c r="BC54" s="882"/>
      <c r="BD54" s="177"/>
      <c r="BE54" s="177"/>
      <c r="BF54" s="177"/>
      <c r="BG54" s="177"/>
      <c r="BH54" s="177"/>
      <c r="DN54" s="293"/>
      <c r="EE54" s="163"/>
      <c r="EF54" s="163"/>
      <c r="EG54" s="163"/>
      <c r="EH54" s="163"/>
      <c r="EI54" s="163"/>
      <c r="EJ54" s="163"/>
      <c r="EK54" s="163"/>
      <c r="EL54" s="163"/>
      <c r="EM54" s="171"/>
      <c r="EN54" s="171"/>
      <c r="EO54" s="171"/>
      <c r="EP54" s="171"/>
      <c r="EQ54" s="171"/>
      <c r="ER54" s="171"/>
      <c r="ES54" s="171"/>
      <c r="ET54" s="171"/>
      <c r="EU54" s="171"/>
      <c r="EV54" s="171"/>
      <c r="EW54" s="171"/>
      <c r="EX54" s="171"/>
      <c r="EY54" s="171"/>
      <c r="EZ54" s="171"/>
      <c r="FA54" s="171"/>
      <c r="FB54" s="171"/>
      <c r="FC54" s="171"/>
      <c r="FD54" s="171"/>
      <c r="FE54" s="171"/>
      <c r="FF54" s="171"/>
      <c r="FG54" s="171"/>
      <c r="FH54" s="171"/>
      <c r="FI54" s="171"/>
      <c r="FJ54" s="171"/>
      <c r="FK54" s="171"/>
      <c r="FL54" s="171"/>
      <c r="FM54" s="171"/>
      <c r="FN54" s="171"/>
      <c r="FO54" s="171"/>
      <c r="FP54" s="171"/>
      <c r="FQ54" s="171"/>
      <c r="FR54" s="171"/>
      <c r="FS54" s="171"/>
      <c r="FT54" s="171"/>
      <c r="FU54" s="171"/>
      <c r="FV54" s="171"/>
      <c r="FW54" s="171"/>
      <c r="FX54" s="171"/>
      <c r="FY54" s="171"/>
      <c r="FZ54" s="171"/>
      <c r="GA54" s="171"/>
      <c r="GB54" s="171"/>
      <c r="GC54" s="171"/>
      <c r="GD54" s="171"/>
      <c r="GE54" s="171"/>
      <c r="GF54" s="171"/>
      <c r="GG54" s="171"/>
      <c r="GH54" s="171"/>
      <c r="GI54" s="171"/>
      <c r="GJ54" s="171"/>
      <c r="GK54" s="171"/>
      <c r="GL54" s="171"/>
      <c r="GM54" s="171"/>
      <c r="GN54" s="171"/>
      <c r="GO54" s="171"/>
    </row>
    <row r="55" customFormat="false" ht="10.1" hidden="false" customHeight="true" outlineLevel="0" collapsed="false">
      <c r="A55" s="312" t="n">
        <f aca="false">'Master Pay Period 1'!A55</f>
        <v>25</v>
      </c>
      <c r="B55" s="308"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308" t="n">
        <f aca="false">SUM(IF(M55="S",-E55),IF(N55="S",-E55),IF(O55="S",-E55),IF(P55="S",-E55),IF(Q55="S",-E55),IF(R55="S",-E55),IF(S55="S",-E55),IF(U55="S",-E55),IF(V55="S",-E55),IF(W55="S",-E55),IF(X55="S",-E55),IF(Y55="S",-E55),IF(Z55="S",-E55),IF(AA55="S",-E55))</f>
        <v>0</v>
      </c>
      <c r="D55" s="269" t="n">
        <f aca="false">(I55*80)-(K55-(B55+C55))</f>
        <v>0</v>
      </c>
      <c r="E55" s="272" t="n">
        <f aca="false">'Master Pay Period 1'!E55</f>
        <v>12</v>
      </c>
      <c r="F55" s="491" t="n">
        <f aca="false">'Master Pay Period 1'!F55</f>
        <v>0</v>
      </c>
      <c r="G55" s="314" t="str">
        <f aca="false">'Master Pay Period 1'!G55</f>
        <v>RRT</v>
      </c>
      <c r="H55" s="315" t="str">
        <f aca="false">'Master Pay Period 1'!H55</f>
        <v> 7a-7:30p</v>
      </c>
      <c r="I55" s="316" t="n">
        <f aca="false">'Master Pay Period 1'!I55</f>
        <v>0</v>
      </c>
      <c r="J55" s="317" t="n">
        <f aca="false">AF55/80</f>
        <v>0</v>
      </c>
      <c r="K55" s="347" t="n">
        <f aca="false">E55*AN55</f>
        <v>0</v>
      </c>
      <c r="L55" s="348"/>
      <c r="M55" s="464" t="n">
        <f aca="false">'Master Pay Period 3'!M55</f>
        <v>0</v>
      </c>
      <c r="N55" s="464" t="n">
        <f aca="false">'Master Pay Period 3'!N55</f>
        <v>0</v>
      </c>
      <c r="O55" s="464" t="n">
        <f aca="false">'Master Pay Period 3'!O55</f>
        <v>0</v>
      </c>
      <c r="P55" s="464" t="n">
        <f aca="false">'Master Pay Period 3'!P55</f>
        <v>0</v>
      </c>
      <c r="Q55" s="464" t="n">
        <f aca="false">'Master Pay Period 3'!Q55</f>
        <v>0</v>
      </c>
      <c r="R55" s="464" t="n">
        <f aca="false">'Master Pay Period 3'!R55</f>
        <v>0</v>
      </c>
      <c r="S55" s="464" t="n">
        <f aca="false">'Master Pay Period 3'!S55</f>
        <v>0</v>
      </c>
      <c r="T55" s="474"/>
      <c r="U55" s="464" t="n">
        <f aca="false">'Master Pay Period 3'!U55</f>
        <v>0</v>
      </c>
      <c r="V55" s="464" t="n">
        <f aca="false">'Master Pay Period 3'!V55</f>
        <v>0</v>
      </c>
      <c r="W55" s="464" t="n">
        <f aca="false">'Master Pay Period 3'!W55</f>
        <v>0</v>
      </c>
      <c r="X55" s="464" t="n">
        <f aca="false">'Master Pay Period 3'!X55</f>
        <v>0</v>
      </c>
      <c r="Y55" s="464" t="n">
        <f aca="false">'Master Pay Period 3'!Y55</f>
        <v>0</v>
      </c>
      <c r="Z55" s="464" t="n">
        <f aca="false">'Master Pay Period 3'!Z55</f>
        <v>0</v>
      </c>
      <c r="AA55" s="464" t="n">
        <f aca="false">'Master Pay Period 3'!AA55</f>
        <v>0</v>
      </c>
      <c r="AC55" s="430" t="n">
        <f aca="false">(A55*1.5)*L55</f>
        <v>0</v>
      </c>
      <c r="AD55" s="431" t="n">
        <f aca="false">(A55*(K55-B55-C55))-(A55*L55)</f>
        <v>0</v>
      </c>
      <c r="AE55" s="437" t="n">
        <f aca="false">I55*80</f>
        <v>0</v>
      </c>
      <c r="AF55" s="437" t="n">
        <f aca="false">AN55*E55</f>
        <v>0</v>
      </c>
      <c r="AG55" s="437" t="n">
        <f aca="false">AE55-AF55</f>
        <v>0</v>
      </c>
      <c r="AH55" s="437" t="n">
        <f aca="false">AG55/80</f>
        <v>0</v>
      </c>
      <c r="AI55" s="437" t="n">
        <f aca="false">B55/(80)</f>
        <v>0</v>
      </c>
      <c r="AJ55" s="437" t="n">
        <f aca="false">SUM(SUM(AH55,AI55))</f>
        <v>0</v>
      </c>
      <c r="AK55" s="430" t="n">
        <f aca="false">A55*0.28</f>
        <v>7</v>
      </c>
      <c r="AL55" s="437" t="n">
        <f aca="false">D55*A55</f>
        <v>0</v>
      </c>
      <c r="AM55" s="430" t="n">
        <f aca="false">(AK55+A55)*(D55)*26</f>
        <v>0</v>
      </c>
      <c r="AN55" s="437" t="n">
        <f aca="false">SUM(SUM(M55:AA55))</f>
        <v>0</v>
      </c>
      <c r="AY55" s="882"/>
      <c r="AZ55" s="882"/>
      <c r="BA55" s="882"/>
      <c r="BB55" s="882"/>
      <c r="BC55" s="882"/>
      <c r="BD55" s="177"/>
      <c r="BE55" s="177"/>
      <c r="BF55" s="177"/>
      <c r="BG55" s="177"/>
      <c r="BH55" s="177"/>
      <c r="DN55" s="293"/>
      <c r="EE55" s="163"/>
      <c r="EF55" s="163"/>
      <c r="EG55" s="163"/>
      <c r="EH55" s="163"/>
      <c r="EI55" s="163"/>
      <c r="EJ55" s="163"/>
      <c r="EK55" s="163"/>
      <c r="EL55" s="163"/>
      <c r="EM55" s="171"/>
      <c r="EN55" s="171"/>
      <c r="EO55" s="171"/>
      <c r="EP55" s="171"/>
      <c r="EQ55" s="171"/>
      <c r="ER55" s="171"/>
      <c r="ES55" s="171"/>
      <c r="ET55" s="171"/>
      <c r="EU55" s="171"/>
      <c r="EV55" s="171"/>
      <c r="EW55" s="171"/>
      <c r="EX55" s="171"/>
      <c r="EY55" s="171"/>
      <c r="EZ55" s="171"/>
      <c r="FA55" s="171"/>
      <c r="FB55" s="171"/>
      <c r="FC55" s="171"/>
      <c r="FD55" s="171"/>
      <c r="FE55" s="171"/>
      <c r="FF55" s="171"/>
      <c r="FG55" s="171"/>
      <c r="FH55" s="171"/>
      <c r="FI55" s="171"/>
      <c r="FJ55" s="171"/>
      <c r="FK55" s="171"/>
      <c r="FL55" s="171"/>
      <c r="FM55" s="171"/>
      <c r="FN55" s="171"/>
      <c r="FO55" s="171"/>
      <c r="FP55" s="171"/>
      <c r="FQ55" s="171"/>
      <c r="FR55" s="171"/>
      <c r="FS55" s="171"/>
      <c r="FT55" s="171"/>
      <c r="FU55" s="171"/>
      <c r="FV55" s="171"/>
      <c r="FW55" s="171"/>
      <c r="FX55" s="171"/>
      <c r="FY55" s="171"/>
      <c r="FZ55" s="171"/>
      <c r="GA55" s="171"/>
      <c r="GB55" s="171"/>
      <c r="GC55" s="171"/>
      <c r="GD55" s="171"/>
      <c r="GE55" s="171"/>
      <c r="GF55" s="171"/>
      <c r="GG55" s="171"/>
      <c r="GH55" s="171"/>
      <c r="GI55" s="171"/>
      <c r="GJ55" s="171"/>
      <c r="GK55" s="171"/>
      <c r="GL55" s="171"/>
      <c r="GM55" s="171"/>
      <c r="GN55" s="171"/>
      <c r="GO55" s="171"/>
    </row>
    <row r="56" customFormat="false" ht="10.1" hidden="false" customHeight="true" outlineLevel="0" collapsed="false">
      <c r="A56" s="312"/>
      <c r="B56" s="308"/>
      <c r="C56" s="308"/>
      <c r="D56" s="269"/>
      <c r="E56" s="272"/>
      <c r="F56" s="223"/>
      <c r="G56" s="289"/>
      <c r="H56" s="274"/>
      <c r="I56" s="304"/>
      <c r="J56" s="350"/>
      <c r="K56" s="277"/>
      <c r="L56" s="278"/>
      <c r="M56" s="462"/>
      <c r="N56" s="871"/>
      <c r="O56" s="462"/>
      <c r="P56" s="871"/>
      <c r="Q56" s="462"/>
      <c r="R56" s="871"/>
      <c r="S56" s="462"/>
      <c r="T56" s="463"/>
      <c r="U56" s="462"/>
      <c r="V56" s="871"/>
      <c r="W56" s="462"/>
      <c r="X56" s="871"/>
      <c r="Y56" s="462"/>
      <c r="Z56" s="871"/>
      <c r="AA56" s="462"/>
      <c r="AB56" s="471"/>
      <c r="AC56" s="437"/>
      <c r="AD56" s="437"/>
      <c r="AE56" s="437"/>
      <c r="AF56" s="437"/>
      <c r="AG56" s="437"/>
      <c r="AH56" s="437"/>
      <c r="AI56" s="437"/>
      <c r="AJ56" s="437"/>
      <c r="AK56" s="430"/>
      <c r="AL56" s="437"/>
      <c r="AM56" s="430"/>
      <c r="AN56" s="437"/>
      <c r="AY56" s="882"/>
      <c r="AZ56" s="882"/>
      <c r="BA56" s="882"/>
      <c r="BB56" s="882"/>
      <c r="BC56" s="882"/>
      <c r="BD56" s="177"/>
      <c r="BE56" s="177"/>
      <c r="BF56" s="177"/>
      <c r="BG56" s="177"/>
      <c r="BH56" s="177"/>
      <c r="DN56" s="293"/>
      <c r="EE56" s="163"/>
      <c r="EF56" s="163"/>
      <c r="EG56" s="163"/>
      <c r="EH56" s="163"/>
      <c r="EI56" s="163"/>
      <c r="EJ56" s="163"/>
      <c r="EK56" s="163"/>
      <c r="EL56" s="163"/>
      <c r="EM56" s="171"/>
      <c r="EN56" s="171"/>
      <c r="EO56" s="171"/>
      <c r="EP56" s="171"/>
      <c r="EQ56" s="171"/>
      <c r="ER56" s="171"/>
      <c r="ES56" s="171"/>
      <c r="ET56" s="171"/>
      <c r="EU56" s="171"/>
      <c r="EV56" s="171"/>
      <c r="EW56" s="171"/>
      <c r="EX56" s="171"/>
      <c r="EY56" s="171"/>
      <c r="EZ56" s="171"/>
      <c r="FA56" s="171"/>
      <c r="FB56" s="171"/>
      <c r="FC56" s="171"/>
      <c r="FD56" s="171"/>
      <c r="FE56" s="171"/>
      <c r="FF56" s="171"/>
      <c r="FG56" s="171"/>
      <c r="FH56" s="171"/>
      <c r="FI56" s="171"/>
      <c r="FJ56" s="171"/>
      <c r="FK56" s="171"/>
      <c r="FL56" s="171"/>
      <c r="FM56" s="171"/>
      <c r="FN56" s="171"/>
      <c r="FO56" s="171"/>
      <c r="FP56" s="171"/>
      <c r="FQ56" s="171"/>
      <c r="FR56" s="171"/>
      <c r="FS56" s="171"/>
      <c r="FT56" s="171"/>
      <c r="FU56" s="171"/>
      <c r="FV56" s="171"/>
      <c r="FW56" s="171"/>
      <c r="FX56" s="171"/>
      <c r="FY56" s="171"/>
      <c r="FZ56" s="171"/>
      <c r="GA56" s="171"/>
      <c r="GB56" s="171"/>
      <c r="GC56" s="171"/>
      <c r="GD56" s="171"/>
      <c r="GE56" s="171"/>
      <c r="GF56" s="171"/>
      <c r="GG56" s="171"/>
      <c r="GH56" s="171"/>
      <c r="GI56" s="171"/>
      <c r="GJ56" s="171"/>
      <c r="GK56" s="171"/>
      <c r="GL56" s="171"/>
      <c r="GM56" s="171"/>
      <c r="GN56" s="171"/>
      <c r="GO56" s="171"/>
    </row>
    <row r="57" customFormat="false" ht="10.1" hidden="false" customHeight="true" outlineLevel="0" collapsed="false">
      <c r="A57" s="312" t="n">
        <f aca="false">'Master Pay Period 1'!A57</f>
        <v>25</v>
      </c>
      <c r="B57" s="308"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308" t="n">
        <f aca="false">SUM(IF(M57="S",-E57),IF(N57="S",-E57),IF(O57="S",-E57),IF(P57="S",-E57),IF(Q57="S",-E57),IF(R57="S",-E57),IF(S57="S",-E57),IF(U57="S",-E57),IF(V57="S",-E57),IF(W57="S",-E57),IF(X57="S",-E57),IF(Y57="S",-E57),IF(Z57="S",-E57),IF(AA57="S",-E57))</f>
        <v>0</v>
      </c>
      <c r="D57" s="269" t="n">
        <f aca="false">(I57*80)-(K57-(B57+C57))</f>
        <v>0</v>
      </c>
      <c r="E57" s="272" t="n">
        <f aca="false">'Master Pay Period 1'!E57</f>
        <v>12</v>
      </c>
      <c r="F57" s="491" t="n">
        <f aca="false">'Master Pay Period 1'!F57</f>
        <v>0</v>
      </c>
      <c r="G57" s="314" t="str">
        <f aca="false">'Master Pay Period 1'!G57</f>
        <v>RRT</v>
      </c>
      <c r="H57" s="315" t="str">
        <f aca="false">'Master Pay Period 1'!H57</f>
        <v> 7a-7:30p</v>
      </c>
      <c r="I57" s="316" t="n">
        <f aca="false">'Master Pay Period 1'!I57</f>
        <v>0</v>
      </c>
      <c r="J57" s="317" t="n">
        <f aca="false">AF57/80</f>
        <v>0</v>
      </c>
      <c r="K57" s="347" t="n">
        <f aca="false">E57*AN57</f>
        <v>0</v>
      </c>
      <c r="L57" s="348"/>
      <c r="M57" s="464" t="n">
        <f aca="false">'Master Pay Period 3'!M57</f>
        <v>0</v>
      </c>
      <c r="N57" s="464" t="n">
        <f aca="false">'Master Pay Period 3'!N57</f>
        <v>0</v>
      </c>
      <c r="O57" s="464" t="n">
        <f aca="false">'Master Pay Period 3'!O57</f>
        <v>0</v>
      </c>
      <c r="P57" s="464" t="n">
        <f aca="false">'Master Pay Period 3'!P57</f>
        <v>0</v>
      </c>
      <c r="Q57" s="464" t="n">
        <f aca="false">'Master Pay Period 3'!Q57</f>
        <v>0</v>
      </c>
      <c r="R57" s="464" t="n">
        <f aca="false">'Master Pay Period 3'!R57</f>
        <v>0</v>
      </c>
      <c r="S57" s="464" t="n">
        <f aca="false">'Master Pay Period 3'!S57</f>
        <v>0</v>
      </c>
      <c r="T57" s="474"/>
      <c r="U57" s="464" t="n">
        <f aca="false">'Master Pay Period 3'!U57</f>
        <v>0</v>
      </c>
      <c r="V57" s="464" t="n">
        <f aca="false">'Master Pay Period 3'!V57</f>
        <v>0</v>
      </c>
      <c r="W57" s="464" t="n">
        <f aca="false">'Master Pay Period 3'!W57</f>
        <v>0</v>
      </c>
      <c r="X57" s="464" t="n">
        <f aca="false">'Master Pay Period 3'!X57</f>
        <v>0</v>
      </c>
      <c r="Y57" s="464" t="n">
        <f aca="false">'Master Pay Period 3'!Y57</f>
        <v>0</v>
      </c>
      <c r="Z57" s="464" t="n">
        <f aca="false">'Master Pay Period 3'!Z57</f>
        <v>0</v>
      </c>
      <c r="AA57" s="464" t="n">
        <f aca="false">'Master Pay Period 3'!AA57</f>
        <v>0</v>
      </c>
      <c r="AC57" s="430" t="n">
        <f aca="false">(A57*1.5)*L57</f>
        <v>0</v>
      </c>
      <c r="AD57" s="431" t="n">
        <f aca="false">(A57*(K57-B57-C57))-(A57*L57)</f>
        <v>0</v>
      </c>
      <c r="AE57" s="437" t="n">
        <f aca="false">I57*80</f>
        <v>0</v>
      </c>
      <c r="AF57" s="437" t="n">
        <f aca="false">AN57*E57</f>
        <v>0</v>
      </c>
      <c r="AG57" s="437" t="n">
        <f aca="false">AE57-AF57</f>
        <v>0</v>
      </c>
      <c r="AH57" s="437" t="n">
        <f aca="false">AG57/80</f>
        <v>0</v>
      </c>
      <c r="AI57" s="437" t="n">
        <f aca="false">B57/(80)</f>
        <v>0</v>
      </c>
      <c r="AJ57" s="437" t="n">
        <f aca="false">SUM(SUM(AH57,AI57))</f>
        <v>0</v>
      </c>
      <c r="AK57" s="430" t="n">
        <f aca="false">A57*0.28</f>
        <v>7</v>
      </c>
      <c r="AL57" s="437" t="n">
        <f aca="false">D57*A57</f>
        <v>0</v>
      </c>
      <c r="AM57" s="430" t="n">
        <f aca="false">(AK57+A57)*(D57)*26</f>
        <v>0</v>
      </c>
      <c r="AN57" s="437" t="n">
        <f aca="false">SUM(SUM(M57:AA57))</f>
        <v>0</v>
      </c>
      <c r="AY57" s="882"/>
      <c r="AZ57" s="882"/>
      <c r="BA57" s="882"/>
      <c r="BB57" s="882"/>
      <c r="BC57" s="882"/>
      <c r="BD57" s="177"/>
      <c r="BE57" s="177"/>
      <c r="BF57" s="177"/>
      <c r="BG57" s="177"/>
      <c r="BH57" s="177"/>
      <c r="DN57" s="293"/>
      <c r="EE57" s="163"/>
      <c r="EF57" s="163"/>
      <c r="EG57" s="163"/>
      <c r="EH57" s="163"/>
      <c r="EI57" s="163"/>
      <c r="EJ57" s="163"/>
      <c r="EK57" s="163"/>
      <c r="EL57" s="163"/>
      <c r="EM57" s="171"/>
      <c r="EN57" s="171"/>
      <c r="EO57" s="171"/>
      <c r="EP57" s="171"/>
      <c r="EQ57" s="171"/>
      <c r="ER57" s="171"/>
      <c r="ES57" s="171"/>
      <c r="ET57" s="171"/>
      <c r="EU57" s="171"/>
      <c r="EV57" s="171"/>
      <c r="EW57" s="171"/>
      <c r="EX57" s="171"/>
      <c r="EY57" s="171"/>
      <c r="EZ57" s="171"/>
      <c r="FA57" s="171"/>
      <c r="FB57" s="171"/>
      <c r="FC57" s="171"/>
      <c r="FD57" s="171"/>
      <c r="FE57" s="171"/>
      <c r="FF57" s="171"/>
      <c r="FG57" s="171"/>
      <c r="FH57" s="171"/>
      <c r="FI57" s="171"/>
      <c r="FJ57" s="171"/>
      <c r="FK57" s="171"/>
      <c r="FL57" s="171"/>
      <c r="FM57" s="171"/>
      <c r="FN57" s="171"/>
      <c r="FO57" s="171"/>
      <c r="FP57" s="171"/>
      <c r="FQ57" s="171"/>
      <c r="FR57" s="171"/>
      <c r="FS57" s="171"/>
      <c r="FT57" s="171"/>
      <c r="FU57" s="171"/>
      <c r="FV57" s="171"/>
      <c r="FW57" s="171"/>
      <c r="FX57" s="171"/>
      <c r="FY57" s="171"/>
      <c r="FZ57" s="171"/>
      <c r="GA57" s="171"/>
      <c r="GB57" s="171"/>
      <c r="GC57" s="171"/>
      <c r="GD57" s="171"/>
      <c r="GE57" s="171"/>
      <c r="GF57" s="171"/>
      <c r="GG57" s="171"/>
      <c r="GH57" s="171"/>
      <c r="GI57" s="171"/>
      <c r="GJ57" s="171"/>
      <c r="GK57" s="171"/>
      <c r="GL57" s="171"/>
      <c r="GM57" s="171"/>
      <c r="GN57" s="171"/>
      <c r="GO57" s="171"/>
    </row>
    <row r="58" customFormat="false" ht="10.1" hidden="false" customHeight="true" outlineLevel="0" collapsed="false">
      <c r="A58" s="312"/>
      <c r="B58" s="308"/>
      <c r="C58" s="308"/>
      <c r="D58" s="269"/>
      <c r="E58" s="272"/>
      <c r="F58" s="223"/>
      <c r="G58" s="289"/>
      <c r="H58" s="303"/>
      <c r="I58" s="304"/>
      <c r="J58" s="276"/>
      <c r="K58" s="277"/>
      <c r="L58" s="278"/>
      <c r="M58" s="462"/>
      <c r="N58" s="871"/>
      <c r="O58" s="462"/>
      <c r="P58" s="871"/>
      <c r="Q58" s="462"/>
      <c r="R58" s="871"/>
      <c r="S58" s="462"/>
      <c r="T58" s="476"/>
      <c r="U58" s="462"/>
      <c r="V58" s="871"/>
      <c r="W58" s="462"/>
      <c r="X58" s="871"/>
      <c r="Y58" s="462"/>
      <c r="Z58" s="871"/>
      <c r="AA58" s="462"/>
      <c r="AB58" s="471"/>
      <c r="AC58" s="437"/>
      <c r="AD58" s="437"/>
      <c r="AE58" s="437"/>
      <c r="AF58" s="437"/>
      <c r="AG58" s="437"/>
      <c r="AH58" s="437"/>
      <c r="AI58" s="437"/>
      <c r="AJ58" s="437"/>
      <c r="AK58" s="430"/>
      <c r="AL58" s="437"/>
      <c r="AM58" s="430"/>
      <c r="AN58" s="437"/>
      <c r="AY58" s="882"/>
      <c r="AZ58" s="882"/>
      <c r="BA58" s="882"/>
      <c r="BB58" s="882"/>
      <c r="BC58" s="882"/>
      <c r="BD58" s="177"/>
      <c r="BE58" s="177"/>
      <c r="BF58" s="177"/>
      <c r="BG58" s="177"/>
      <c r="BH58" s="177"/>
      <c r="DN58" s="293"/>
      <c r="EE58" s="163"/>
      <c r="EF58" s="163"/>
      <c r="EG58" s="163"/>
      <c r="EH58" s="163"/>
      <c r="EI58" s="163"/>
      <c r="EJ58" s="163"/>
      <c r="EK58" s="163"/>
      <c r="EL58" s="163"/>
      <c r="EM58" s="171"/>
      <c r="EN58" s="171"/>
      <c r="EO58" s="171"/>
      <c r="EP58" s="171"/>
      <c r="EQ58" s="171"/>
      <c r="ER58" s="171"/>
      <c r="ES58" s="171"/>
      <c r="ET58" s="171"/>
      <c r="EU58" s="171"/>
      <c r="EV58" s="171"/>
      <c r="EW58" s="171"/>
      <c r="EX58" s="171"/>
      <c r="EY58" s="171"/>
      <c r="EZ58" s="171"/>
      <c r="FA58" s="171"/>
      <c r="FB58" s="171"/>
      <c r="FC58" s="171"/>
      <c r="FD58" s="171"/>
      <c r="FE58" s="171"/>
      <c r="FF58" s="171"/>
      <c r="FG58" s="171"/>
      <c r="FH58" s="171"/>
      <c r="FI58" s="171"/>
      <c r="FJ58" s="171"/>
      <c r="FK58" s="171"/>
      <c r="FL58" s="171"/>
      <c r="FM58" s="171"/>
      <c r="FN58" s="171"/>
      <c r="FO58" s="171"/>
      <c r="FP58" s="171"/>
      <c r="FQ58" s="171"/>
      <c r="FR58" s="171"/>
      <c r="FS58" s="171"/>
      <c r="FT58" s="171"/>
      <c r="FU58" s="171"/>
      <c r="FV58" s="171"/>
      <c r="FW58" s="171"/>
      <c r="FX58" s="171"/>
      <c r="FY58" s="171"/>
      <c r="FZ58" s="171"/>
      <c r="GA58" s="171"/>
      <c r="GB58" s="171"/>
      <c r="GC58" s="171"/>
      <c r="GD58" s="171"/>
      <c r="GE58" s="171"/>
      <c r="GF58" s="171"/>
      <c r="GG58" s="171"/>
      <c r="GH58" s="171"/>
      <c r="GI58" s="171"/>
      <c r="GJ58" s="171"/>
      <c r="GK58" s="171"/>
      <c r="GL58" s="171"/>
      <c r="GM58" s="171"/>
      <c r="GN58" s="171"/>
      <c r="GO58" s="171"/>
    </row>
    <row r="59" customFormat="false" ht="10.1" hidden="false" customHeight="true" outlineLevel="0" collapsed="false">
      <c r="A59" s="312" t="n">
        <f aca="false">'Master Pay Period 1'!A59</f>
        <v>25</v>
      </c>
      <c r="B59" s="308"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308" t="n">
        <f aca="false">SUM(IF(M59="S",-E59),IF(N59="S",-E59),IF(O59="S",-E59),IF(P59="S",-E59),IF(Q59="S",-E59),IF(R59="S",-E59),IF(S59="S",-E59),IF(U59="S",-E59),IF(V59="S",-E59),IF(W59="S",-E59),IF(X59="S",-E59),IF(Y59="S",-E59),IF(Z59="S",-E59),IF(AA59="S",-E59))</f>
        <v>0</v>
      </c>
      <c r="D59" s="269" t="n">
        <f aca="false">(I59*80)-(K59-(B59+C59))</f>
        <v>0</v>
      </c>
      <c r="E59" s="272" t="n">
        <f aca="false">'Master Pay Period 1'!E59</f>
        <v>12</v>
      </c>
      <c r="F59" s="491" t="n">
        <f aca="false">'Master Pay Period 1'!F59</f>
        <v>0</v>
      </c>
      <c r="G59" s="314" t="str">
        <f aca="false">'Master Pay Period 1'!G59</f>
        <v>RRT</v>
      </c>
      <c r="H59" s="315" t="str">
        <f aca="false">'Master Pay Period 1'!H59</f>
        <v>7a-7:30p</v>
      </c>
      <c r="I59" s="316" t="n">
        <f aca="false">'Master Pay Period 1'!I59</f>
        <v>0</v>
      </c>
      <c r="J59" s="317" t="n">
        <f aca="false">AF59/80</f>
        <v>0</v>
      </c>
      <c r="K59" s="347" t="n">
        <f aca="false">E59*AN59</f>
        <v>0</v>
      </c>
      <c r="L59" s="348"/>
      <c r="M59" s="464" t="n">
        <f aca="false">'Master Pay Period 3'!M59</f>
        <v>0</v>
      </c>
      <c r="N59" s="464" t="n">
        <f aca="false">'Master Pay Period 3'!N59</f>
        <v>0</v>
      </c>
      <c r="O59" s="464" t="n">
        <f aca="false">'Master Pay Period 3'!O59</f>
        <v>0</v>
      </c>
      <c r="P59" s="464" t="n">
        <f aca="false">'Master Pay Period 3'!P59</f>
        <v>0</v>
      </c>
      <c r="Q59" s="464" t="n">
        <f aca="false">'Master Pay Period 3'!Q59</f>
        <v>0</v>
      </c>
      <c r="R59" s="464" t="n">
        <f aca="false">'Master Pay Period 3'!R59</f>
        <v>0</v>
      </c>
      <c r="S59" s="464" t="n">
        <f aca="false">'Master Pay Period 3'!S59</f>
        <v>0</v>
      </c>
      <c r="T59" s="474"/>
      <c r="U59" s="464" t="n">
        <f aca="false">'Master Pay Period 3'!U59</f>
        <v>0</v>
      </c>
      <c r="V59" s="464" t="n">
        <f aca="false">'Master Pay Period 3'!V59</f>
        <v>0</v>
      </c>
      <c r="W59" s="464" t="n">
        <f aca="false">'Master Pay Period 3'!W59</f>
        <v>0</v>
      </c>
      <c r="X59" s="464" t="n">
        <f aca="false">'Master Pay Period 3'!X59</f>
        <v>0</v>
      </c>
      <c r="Y59" s="464" t="n">
        <f aca="false">'Master Pay Period 3'!Y59</f>
        <v>0</v>
      </c>
      <c r="Z59" s="464" t="n">
        <f aca="false">'Master Pay Period 3'!Z59</f>
        <v>0</v>
      </c>
      <c r="AA59" s="464" t="n">
        <f aca="false">'Master Pay Period 3'!AA59</f>
        <v>0</v>
      </c>
      <c r="AC59" s="430" t="n">
        <f aca="false">(A59*1.5)*L59</f>
        <v>0</v>
      </c>
      <c r="AD59" s="431" t="n">
        <f aca="false">(A59*(K59-B59-C59))-(A59*L59)</f>
        <v>0</v>
      </c>
      <c r="AE59" s="437" t="n">
        <f aca="false">I59*80</f>
        <v>0</v>
      </c>
      <c r="AF59" s="437" t="n">
        <f aca="false">AN59*E59</f>
        <v>0</v>
      </c>
      <c r="AG59" s="437" t="n">
        <f aca="false">AE59-AF59</f>
        <v>0</v>
      </c>
      <c r="AH59" s="437" t="n">
        <f aca="false">AG59/80</f>
        <v>0</v>
      </c>
      <c r="AI59" s="437" t="n">
        <f aca="false">B59/(80)</f>
        <v>0</v>
      </c>
      <c r="AJ59" s="437" t="n">
        <f aca="false">SUM(SUM(AH59,AI59))</f>
        <v>0</v>
      </c>
      <c r="AK59" s="430" t="n">
        <f aca="false">A59*0.28</f>
        <v>7</v>
      </c>
      <c r="AL59" s="437" t="n">
        <f aca="false">D59*A59</f>
        <v>0</v>
      </c>
      <c r="AM59" s="430" t="n">
        <f aca="false">(AK59+A59)*(D59)*26</f>
        <v>0</v>
      </c>
      <c r="AN59" s="437" t="n">
        <f aca="false">SUM(SUM(M59:AA59))</f>
        <v>0</v>
      </c>
      <c r="AY59" s="882"/>
      <c r="AZ59" s="882"/>
      <c r="BA59" s="882"/>
      <c r="BB59" s="882"/>
      <c r="BC59" s="882"/>
      <c r="BD59" s="177"/>
      <c r="BE59" s="177"/>
      <c r="BF59" s="177"/>
      <c r="BG59" s="177"/>
      <c r="BH59" s="177"/>
      <c r="DN59" s="293"/>
      <c r="EE59" s="163"/>
      <c r="EF59" s="163"/>
      <c r="EG59" s="163"/>
      <c r="EH59" s="163"/>
      <c r="EI59" s="163"/>
      <c r="EJ59" s="163"/>
      <c r="EK59" s="163"/>
      <c r="EL59" s="163"/>
      <c r="EM59" s="171"/>
      <c r="EN59" s="171"/>
      <c r="EO59" s="171"/>
      <c r="EP59" s="171"/>
      <c r="EQ59" s="171"/>
      <c r="ER59" s="171"/>
      <c r="ES59" s="171"/>
      <c r="ET59" s="171"/>
      <c r="EU59" s="171"/>
      <c r="EV59" s="171"/>
      <c r="EW59" s="171"/>
      <c r="EX59" s="171"/>
      <c r="EY59" s="171"/>
      <c r="EZ59" s="171"/>
      <c r="FA59" s="171"/>
      <c r="FB59" s="171"/>
      <c r="FC59" s="171"/>
      <c r="FD59" s="171"/>
      <c r="FE59" s="171"/>
      <c r="FF59" s="171"/>
      <c r="FG59" s="171"/>
      <c r="FH59" s="171"/>
      <c r="FI59" s="171"/>
      <c r="FJ59" s="171"/>
      <c r="FK59" s="171"/>
      <c r="FL59" s="171"/>
      <c r="FM59" s="171"/>
      <c r="FN59" s="171"/>
      <c r="FO59" s="171"/>
      <c r="FP59" s="171"/>
      <c r="FQ59" s="171"/>
      <c r="FR59" s="171"/>
      <c r="FS59" s="171"/>
      <c r="FT59" s="171"/>
      <c r="FU59" s="171"/>
      <c r="FV59" s="171"/>
      <c r="FW59" s="171"/>
      <c r="FX59" s="171"/>
      <c r="FY59" s="171"/>
      <c r="FZ59" s="171"/>
      <c r="GA59" s="171"/>
      <c r="GB59" s="171"/>
      <c r="GC59" s="171"/>
      <c r="GD59" s="171"/>
      <c r="GE59" s="171"/>
      <c r="GF59" s="171"/>
      <c r="GG59" s="171"/>
      <c r="GH59" s="171"/>
      <c r="GI59" s="171"/>
      <c r="GJ59" s="171"/>
      <c r="GK59" s="171"/>
      <c r="GL59" s="171"/>
      <c r="GM59" s="171"/>
      <c r="GN59" s="171"/>
      <c r="GO59" s="171"/>
    </row>
    <row r="60" customFormat="false" ht="10.1" hidden="false" customHeight="true" outlineLevel="0" collapsed="false">
      <c r="A60" s="312"/>
      <c r="B60" s="308"/>
      <c r="C60" s="308"/>
      <c r="D60" s="269"/>
      <c r="E60" s="272"/>
      <c r="F60" s="498"/>
      <c r="H60" s="274"/>
      <c r="I60" s="275"/>
      <c r="J60" s="276"/>
      <c r="K60" s="277"/>
      <c r="L60" s="278"/>
      <c r="M60" s="462"/>
      <c r="N60" s="462"/>
      <c r="O60" s="462"/>
      <c r="P60" s="462"/>
      <c r="Q60" s="462"/>
      <c r="R60" s="462"/>
      <c r="S60" s="462"/>
      <c r="T60" s="476"/>
      <c r="U60" s="462"/>
      <c r="V60" s="462"/>
      <c r="W60" s="462"/>
      <c r="X60" s="462"/>
      <c r="Y60" s="462"/>
      <c r="Z60" s="462"/>
      <c r="AA60" s="462"/>
      <c r="AB60" s="471"/>
      <c r="AC60" s="437"/>
      <c r="AD60" s="437"/>
      <c r="AE60" s="437"/>
      <c r="AF60" s="437"/>
      <c r="AG60" s="437"/>
      <c r="AH60" s="437"/>
      <c r="AI60" s="437"/>
      <c r="AJ60" s="437"/>
      <c r="AK60" s="430"/>
      <c r="AL60" s="437"/>
      <c r="AM60" s="430"/>
      <c r="AN60" s="437"/>
      <c r="AY60" s="882"/>
      <c r="AZ60" s="882"/>
      <c r="BA60" s="882"/>
      <c r="BB60" s="882"/>
      <c r="BC60" s="882"/>
      <c r="BD60" s="177"/>
      <c r="BE60" s="177"/>
      <c r="BF60" s="177"/>
      <c r="BG60" s="177"/>
      <c r="BH60" s="177"/>
      <c r="DN60" s="293"/>
      <c r="EE60" s="163"/>
      <c r="EF60" s="163"/>
      <c r="EG60" s="163"/>
      <c r="EH60" s="163"/>
      <c r="EI60" s="163"/>
      <c r="EJ60" s="163"/>
      <c r="EK60" s="163"/>
      <c r="EL60" s="163"/>
      <c r="EM60" s="171"/>
      <c r="EN60" s="171"/>
      <c r="EO60" s="171"/>
      <c r="EP60" s="171"/>
      <c r="EQ60" s="171"/>
      <c r="ER60" s="171"/>
      <c r="ES60" s="171"/>
      <c r="ET60" s="171"/>
      <c r="EU60" s="171"/>
      <c r="EV60" s="171"/>
      <c r="EW60" s="171"/>
      <c r="EX60" s="171"/>
      <c r="EY60" s="171"/>
      <c r="EZ60" s="171"/>
      <c r="FA60" s="171"/>
      <c r="FB60" s="171"/>
      <c r="FC60" s="171"/>
      <c r="FD60" s="171"/>
      <c r="FE60" s="171"/>
      <c r="FF60" s="171"/>
      <c r="FG60" s="171"/>
      <c r="FH60" s="171"/>
      <c r="FI60" s="171"/>
      <c r="FJ60" s="171"/>
      <c r="FK60" s="171"/>
      <c r="FL60" s="171"/>
      <c r="FM60" s="171"/>
      <c r="FN60" s="171"/>
      <c r="FO60" s="171"/>
      <c r="FP60" s="171"/>
      <c r="FQ60" s="171"/>
      <c r="FR60" s="171"/>
      <c r="FS60" s="171"/>
      <c r="FT60" s="171"/>
      <c r="FU60" s="171"/>
      <c r="FV60" s="171"/>
      <c r="FW60" s="171"/>
      <c r="FX60" s="171"/>
      <c r="FY60" s="171"/>
      <c r="FZ60" s="171"/>
      <c r="GA60" s="171"/>
      <c r="GB60" s="171"/>
      <c r="GC60" s="171"/>
      <c r="GD60" s="171"/>
      <c r="GE60" s="171"/>
      <c r="GF60" s="171"/>
      <c r="GG60" s="171"/>
      <c r="GH60" s="171"/>
      <c r="GI60" s="171"/>
      <c r="GJ60" s="171"/>
      <c r="GK60" s="171"/>
      <c r="GL60" s="171"/>
      <c r="GM60" s="171"/>
      <c r="GN60" s="171"/>
      <c r="GO60" s="171"/>
    </row>
    <row r="61" customFormat="false" ht="10.1" hidden="false" customHeight="true" outlineLevel="0" collapsed="false">
      <c r="A61" s="312" t="n">
        <f aca="false">'Master Pay Period 1'!A61</f>
        <v>25</v>
      </c>
      <c r="B61" s="308"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308" t="n">
        <f aca="false">SUM(IF(M61="S",-E61),IF(N61="S",-E61),IF(O61="S",-E61),IF(P61="S",-E61),IF(Q61="S",-E61),IF(R61="S",-E61),IF(S61="S",-E61),IF(U61="S",-E61),IF(V61="S",-E61),IF(W61="S",-E61),IF(X61="S",-E61),IF(Y61="S",-E61),IF(Z61="S",-E61),IF(AA61="S",-E61))</f>
        <v>0</v>
      </c>
      <c r="D61" s="269" t="n">
        <f aca="false">(I61*80)-(K61-(B61+C61))</f>
        <v>0</v>
      </c>
      <c r="E61" s="272" t="n">
        <f aca="false">'Master Pay Period 1'!E61</f>
        <v>12</v>
      </c>
      <c r="F61" s="491" t="n">
        <f aca="false">'Master Pay Period 1'!F61</f>
        <v>0</v>
      </c>
      <c r="G61" s="314" t="str">
        <f aca="false">'Master Pay Period 1'!G61</f>
        <v>RRT</v>
      </c>
      <c r="H61" s="315" t="str">
        <f aca="false">'Master Pay Period 1'!H61</f>
        <v> 7a-7:30p</v>
      </c>
      <c r="I61" s="316" t="n">
        <f aca="false">'Master Pay Period 1'!I61</f>
        <v>0</v>
      </c>
      <c r="J61" s="317" t="n">
        <f aca="false">AF61/80</f>
        <v>0</v>
      </c>
      <c r="K61" s="347" t="n">
        <f aca="false">E61*AN61</f>
        <v>0</v>
      </c>
      <c r="L61" s="348"/>
      <c r="M61" s="464" t="n">
        <f aca="false">'Master Pay Period 3'!M61</f>
        <v>0</v>
      </c>
      <c r="N61" s="464" t="n">
        <f aca="false">'Master Pay Period 3'!N61</f>
        <v>0</v>
      </c>
      <c r="O61" s="464" t="n">
        <f aca="false">'Master Pay Period 3'!O61</f>
        <v>0</v>
      </c>
      <c r="P61" s="464" t="n">
        <f aca="false">'Master Pay Period 3'!P61</f>
        <v>0</v>
      </c>
      <c r="Q61" s="464" t="n">
        <f aca="false">'Master Pay Period 3'!Q61</f>
        <v>0</v>
      </c>
      <c r="R61" s="464" t="n">
        <f aca="false">'Master Pay Period 3'!R61</f>
        <v>0</v>
      </c>
      <c r="S61" s="464" t="n">
        <f aca="false">'Master Pay Period 3'!S61</f>
        <v>0</v>
      </c>
      <c r="T61" s="474"/>
      <c r="U61" s="464" t="n">
        <f aca="false">'Master Pay Period 3'!U61</f>
        <v>0</v>
      </c>
      <c r="V61" s="464" t="n">
        <f aca="false">'Master Pay Period 3'!V61</f>
        <v>0</v>
      </c>
      <c r="W61" s="464" t="n">
        <f aca="false">'Master Pay Period 3'!W61</f>
        <v>0</v>
      </c>
      <c r="X61" s="464" t="n">
        <f aca="false">'Master Pay Period 3'!X61</f>
        <v>0</v>
      </c>
      <c r="Y61" s="464" t="n">
        <f aca="false">'Master Pay Period 3'!Y61</f>
        <v>0</v>
      </c>
      <c r="Z61" s="464" t="n">
        <f aca="false">'Master Pay Period 3'!Z61</f>
        <v>0</v>
      </c>
      <c r="AA61" s="464" t="n">
        <f aca="false">'Master Pay Period 3'!AA61</f>
        <v>0</v>
      </c>
      <c r="AC61" s="430" t="n">
        <f aca="false">(A61*1.5)*L61</f>
        <v>0</v>
      </c>
      <c r="AD61" s="431" t="n">
        <f aca="false">(A61*(K61-B61-C61))-(A61*L61)</f>
        <v>0</v>
      </c>
      <c r="AE61" s="437" t="n">
        <f aca="false">I61*80</f>
        <v>0</v>
      </c>
      <c r="AF61" s="437" t="n">
        <f aca="false">AN61*E61</f>
        <v>0</v>
      </c>
      <c r="AG61" s="437" t="n">
        <f aca="false">AE61-AF61</f>
        <v>0</v>
      </c>
      <c r="AH61" s="437" t="n">
        <f aca="false">AG61/80</f>
        <v>0</v>
      </c>
      <c r="AI61" s="437" t="n">
        <f aca="false">B61/(80)</f>
        <v>0</v>
      </c>
      <c r="AJ61" s="437" t="n">
        <f aca="false">SUM(SUM(AH61,AI61))</f>
        <v>0</v>
      </c>
      <c r="AK61" s="430" t="n">
        <f aca="false">A61*0.28</f>
        <v>7</v>
      </c>
      <c r="AL61" s="437" t="n">
        <f aca="false">D61*A61</f>
        <v>0</v>
      </c>
      <c r="AM61" s="430" t="n">
        <f aca="false">(AK61+A61)*(D61)*26</f>
        <v>0</v>
      </c>
      <c r="AN61" s="437" t="n">
        <f aca="false">SUM(SUM(M61:AA61))</f>
        <v>0</v>
      </c>
      <c r="AY61" s="882"/>
      <c r="AZ61" s="882"/>
      <c r="BA61" s="882"/>
      <c r="BB61" s="882"/>
      <c r="BC61" s="882"/>
      <c r="BD61" s="177"/>
      <c r="BE61" s="177"/>
      <c r="BF61" s="177"/>
      <c r="BG61" s="177"/>
      <c r="BH61" s="177"/>
      <c r="DN61" s="293"/>
      <c r="EE61" s="163"/>
      <c r="EF61" s="163"/>
      <c r="EG61" s="163"/>
      <c r="EH61" s="163"/>
      <c r="EI61" s="163"/>
      <c r="EJ61" s="163"/>
      <c r="EK61" s="163"/>
      <c r="EL61" s="163"/>
      <c r="EM61" s="171"/>
      <c r="EN61" s="171"/>
      <c r="EO61" s="171"/>
      <c r="EP61" s="171"/>
      <c r="EQ61" s="171"/>
      <c r="ER61" s="171"/>
      <c r="ES61" s="171"/>
      <c r="ET61" s="171"/>
      <c r="EU61" s="171"/>
      <c r="EV61" s="171"/>
      <c r="EW61" s="171"/>
      <c r="EX61" s="171"/>
      <c r="EY61" s="171"/>
      <c r="EZ61" s="171"/>
      <c r="FA61" s="171"/>
      <c r="FB61" s="171"/>
      <c r="FC61" s="171"/>
      <c r="FD61" s="171"/>
      <c r="FE61" s="171"/>
      <c r="FF61" s="171"/>
      <c r="FG61" s="171"/>
      <c r="FH61" s="171"/>
      <c r="FI61" s="171"/>
      <c r="FJ61" s="171"/>
      <c r="FK61" s="171"/>
      <c r="FL61" s="171"/>
      <c r="FM61" s="171"/>
      <c r="FN61" s="171"/>
      <c r="FO61" s="171"/>
      <c r="FP61" s="171"/>
      <c r="FQ61" s="171"/>
      <c r="FR61" s="171"/>
      <c r="FS61" s="171"/>
      <c r="FT61" s="171"/>
      <c r="FU61" s="171"/>
      <c r="FV61" s="171"/>
      <c r="FW61" s="171"/>
      <c r="FX61" s="171"/>
      <c r="FY61" s="171"/>
      <c r="FZ61" s="171"/>
      <c r="GA61" s="171"/>
      <c r="GB61" s="171"/>
      <c r="GC61" s="171"/>
      <c r="GD61" s="171"/>
      <c r="GE61" s="171"/>
      <c r="GF61" s="171"/>
      <c r="GG61" s="171"/>
      <c r="GH61" s="171"/>
      <c r="GI61" s="171"/>
      <c r="GJ61" s="171"/>
      <c r="GK61" s="171"/>
      <c r="GL61" s="171"/>
      <c r="GM61" s="171"/>
      <c r="GN61" s="171"/>
      <c r="GO61" s="171"/>
    </row>
    <row r="62" customFormat="false" ht="10.1" hidden="false" customHeight="true" outlineLevel="0" collapsed="false">
      <c r="A62" s="312"/>
      <c r="B62" s="308"/>
      <c r="C62" s="308"/>
      <c r="D62" s="269"/>
      <c r="E62" s="272"/>
      <c r="F62" s="229"/>
      <c r="G62" s="310"/>
      <c r="H62" s="303"/>
      <c r="I62" s="304"/>
      <c r="J62" s="276"/>
      <c r="K62" s="277"/>
      <c r="L62" s="278"/>
      <c r="M62" s="465"/>
      <c r="N62" s="465"/>
      <c r="O62" s="465"/>
      <c r="P62" s="465"/>
      <c r="Q62" s="465"/>
      <c r="R62" s="465"/>
      <c r="S62" s="465"/>
      <c r="T62" s="474"/>
      <c r="U62" s="465"/>
      <c r="V62" s="465"/>
      <c r="W62" s="465"/>
      <c r="X62" s="465"/>
      <c r="Y62" s="465"/>
      <c r="Z62" s="465"/>
      <c r="AA62" s="465"/>
      <c r="AB62" s="471"/>
      <c r="AC62" s="437"/>
      <c r="AD62" s="437"/>
      <c r="AE62" s="437"/>
      <c r="AF62" s="437"/>
      <c r="AG62" s="437"/>
      <c r="AH62" s="437"/>
      <c r="AI62" s="437"/>
      <c r="AJ62" s="437"/>
      <c r="AK62" s="430"/>
      <c r="AL62" s="437"/>
      <c r="AM62" s="430"/>
      <c r="AN62" s="437"/>
      <c r="AY62" s="882"/>
      <c r="AZ62" s="882"/>
      <c r="BA62" s="882"/>
      <c r="BB62" s="882"/>
      <c r="BC62" s="882"/>
      <c r="BD62" s="177"/>
      <c r="BE62" s="177"/>
      <c r="BF62" s="177"/>
      <c r="BG62" s="177"/>
      <c r="BH62" s="177"/>
      <c r="DN62" s="293"/>
      <c r="EE62" s="163"/>
      <c r="EF62" s="163"/>
      <c r="EG62" s="163"/>
      <c r="EH62" s="163"/>
      <c r="EI62" s="163"/>
      <c r="EJ62" s="163"/>
      <c r="EK62" s="163"/>
      <c r="EL62" s="163"/>
      <c r="EM62" s="171"/>
      <c r="EN62" s="171"/>
      <c r="EO62" s="171"/>
      <c r="EP62" s="171"/>
      <c r="EQ62" s="171"/>
      <c r="ER62" s="171"/>
      <c r="ES62" s="171"/>
      <c r="ET62" s="171"/>
      <c r="EU62" s="171"/>
      <c r="EV62" s="171"/>
      <c r="EW62" s="171"/>
      <c r="EX62" s="171"/>
      <c r="EY62" s="171"/>
      <c r="EZ62" s="171"/>
      <c r="FA62" s="171"/>
      <c r="FB62" s="171"/>
      <c r="FC62" s="171"/>
      <c r="FD62" s="171"/>
      <c r="FE62" s="171"/>
      <c r="FF62" s="171"/>
      <c r="FG62" s="171"/>
      <c r="FH62" s="171"/>
      <c r="FI62" s="171"/>
      <c r="FJ62" s="171"/>
      <c r="FK62" s="171"/>
      <c r="FL62" s="171"/>
      <c r="FM62" s="171"/>
      <c r="FN62" s="171"/>
      <c r="FO62" s="171"/>
      <c r="FP62" s="171"/>
      <c r="FQ62" s="171"/>
      <c r="FR62" s="171"/>
      <c r="FS62" s="171"/>
      <c r="FT62" s="171"/>
      <c r="FU62" s="171"/>
      <c r="FV62" s="171"/>
      <c r="FW62" s="171"/>
      <c r="FX62" s="171"/>
      <c r="FY62" s="171"/>
      <c r="FZ62" s="171"/>
      <c r="GA62" s="171"/>
      <c r="GB62" s="171"/>
      <c r="GC62" s="171"/>
      <c r="GD62" s="171"/>
      <c r="GE62" s="171"/>
      <c r="GF62" s="171"/>
      <c r="GG62" s="171"/>
      <c r="GH62" s="171"/>
      <c r="GI62" s="171"/>
      <c r="GJ62" s="171"/>
      <c r="GK62" s="171"/>
      <c r="GL62" s="171"/>
      <c r="GM62" s="171"/>
      <c r="GN62" s="171"/>
      <c r="GO62" s="171"/>
    </row>
    <row r="63" customFormat="false" ht="10.1" hidden="false" customHeight="true" outlineLevel="0" collapsed="false">
      <c r="A63" s="312"/>
      <c r="B63" s="308"/>
      <c r="C63" s="308"/>
      <c r="D63" s="269"/>
      <c r="E63" s="272"/>
      <c r="F63" s="229"/>
      <c r="G63" s="310"/>
      <c r="H63" s="310"/>
      <c r="I63" s="325"/>
      <c r="J63" s="350"/>
      <c r="K63" s="258"/>
      <c r="L63" s="221"/>
      <c r="M63" s="462"/>
      <c r="N63" s="462"/>
      <c r="O63" s="462"/>
      <c r="P63" s="462"/>
      <c r="Q63" s="462"/>
      <c r="R63" s="462"/>
      <c r="S63" s="462"/>
      <c r="T63" s="463"/>
      <c r="U63" s="462"/>
      <c r="V63" s="462"/>
      <c r="W63" s="462"/>
      <c r="X63" s="462"/>
      <c r="Y63" s="462"/>
      <c r="Z63" s="462"/>
      <c r="AA63" s="462"/>
      <c r="AC63" s="437"/>
      <c r="AD63" s="437"/>
      <c r="AE63" s="437"/>
      <c r="AF63" s="437"/>
      <c r="AG63" s="437"/>
      <c r="AH63" s="437"/>
      <c r="AI63" s="437"/>
      <c r="AJ63" s="437"/>
      <c r="AK63" s="430"/>
      <c r="AL63" s="437"/>
      <c r="AM63" s="430"/>
      <c r="AN63" s="437"/>
      <c r="AY63" s="882"/>
      <c r="AZ63" s="882"/>
      <c r="BA63" s="882"/>
      <c r="BB63" s="882"/>
      <c r="BC63" s="882"/>
      <c r="BD63" s="177"/>
      <c r="BE63" s="177"/>
      <c r="BF63" s="177"/>
      <c r="BG63" s="177"/>
      <c r="BH63" s="177"/>
      <c r="DN63" s="293"/>
      <c r="EE63" s="163"/>
      <c r="EF63" s="163"/>
      <c r="EG63" s="163"/>
      <c r="EH63" s="163"/>
      <c r="EI63" s="163"/>
      <c r="EJ63" s="163"/>
      <c r="EK63" s="163"/>
      <c r="EL63" s="163"/>
      <c r="EM63" s="171"/>
      <c r="EN63" s="171"/>
      <c r="EO63" s="171"/>
      <c r="EP63" s="171"/>
      <c r="EQ63" s="171"/>
      <c r="ER63" s="171"/>
      <c r="ES63" s="171"/>
      <c r="ET63" s="171"/>
      <c r="EU63" s="171"/>
      <c r="EV63" s="171"/>
      <c r="EW63" s="171"/>
      <c r="EX63" s="171"/>
      <c r="EY63" s="171"/>
      <c r="EZ63" s="171"/>
      <c r="FA63" s="171"/>
      <c r="FB63" s="171"/>
      <c r="FC63" s="171"/>
      <c r="FD63" s="171"/>
      <c r="FE63" s="171"/>
      <c r="FF63" s="171"/>
      <c r="FG63" s="171"/>
      <c r="FH63" s="171"/>
      <c r="FI63" s="171"/>
      <c r="FJ63" s="171"/>
      <c r="FK63" s="171"/>
      <c r="FL63" s="171"/>
      <c r="FM63" s="171"/>
      <c r="FN63" s="171"/>
      <c r="FO63" s="171"/>
      <c r="FP63" s="171"/>
      <c r="FQ63" s="171"/>
      <c r="FR63" s="171"/>
      <c r="FS63" s="171"/>
      <c r="FT63" s="171"/>
      <c r="FU63" s="171"/>
      <c r="FV63" s="171"/>
      <c r="FW63" s="171"/>
      <c r="FX63" s="171"/>
      <c r="FY63" s="171"/>
      <c r="FZ63" s="171"/>
      <c r="GA63" s="171"/>
      <c r="GB63" s="171"/>
      <c r="GC63" s="171"/>
      <c r="GD63" s="171"/>
      <c r="GE63" s="171"/>
      <c r="GF63" s="171"/>
      <c r="GG63" s="171"/>
      <c r="GH63" s="171"/>
      <c r="GI63" s="171"/>
      <c r="GJ63" s="171"/>
      <c r="GK63" s="171"/>
      <c r="GL63" s="171"/>
      <c r="GM63" s="171"/>
      <c r="GN63" s="171"/>
      <c r="GO63" s="171"/>
    </row>
    <row r="64" customFormat="false" ht="10.1" hidden="false" customHeight="true" outlineLevel="0" collapsed="false">
      <c r="A64" s="312" t="n">
        <f aca="false">'Master Pay Period 1'!A64</f>
        <v>25</v>
      </c>
      <c r="B64" s="308" t="n">
        <f aca="false">SUM(IF(M64="V",-E64),IF(N64="V",-E64),IF(O64="V",-E64),IF(P64="V",-E64),IF(Q64="V",-E64),IF(R64="V",-E64),IF(S64="V",-E64),IF(U64="V",-E64),IF(V64="V",-E64),IF(W64="V",-E64),IF(X64="V",-E64),IF(Y64="V",-E64),IF(Z64="V",-E64),IF(AA64="V",-E64),IF(M64="H",-E64),IF(N64="H",-E64),IF(O64="H",-E64),IF(P64="H",-E64),IF(Q64="H",-E64),IF(R64="H",-E64),IF(S64="H",-E64),IF(U64="H",-E64),IF(V64="H",-E64),IF(W64="H",-E64),IF(X64="H",-E64),IF(Y64="H",-E64),IF(Z64="H",-E64),IF(AA64="H",-E64))</f>
        <v>0</v>
      </c>
      <c r="C64" s="308" t="n">
        <f aca="false">SUM(IF(M64="S",-E64),IF(N64="S",-E64),IF(O64="S",-E64),IF(P64="S",-E64),IF(Q64="S",-E64),IF(R64="S",-E64),IF(S64="S",-E64),IF(U64="S",-E64),IF(V64="S",-E64),IF(W64="S",-E64),IF(X64="S",-E64),IF(Y64="S",-E64),IF(Z64="S",-E64),IF(AA64="S",-E64))</f>
        <v>0</v>
      </c>
      <c r="D64" s="269" t="n">
        <f aca="false">(I64*80)-(K64-(B64+C64))</f>
        <v>0</v>
      </c>
      <c r="E64" s="272" t="n">
        <f aca="false">'Master Pay Period 1'!E64</f>
        <v>8</v>
      </c>
      <c r="F64" s="491" t="n">
        <f aca="false">'Master Pay Period 1'!F64</f>
        <v>0</v>
      </c>
      <c r="G64" s="314" t="str">
        <f aca="false">'Master Pay Period 1'!G64</f>
        <v>RRT</v>
      </c>
      <c r="H64" s="315" t="str">
        <f aca="false">'Master Pay Period 1'!H64</f>
        <v>11a-7:30p</v>
      </c>
      <c r="I64" s="316" t="n">
        <f aca="false">'Master Pay Period 1'!I64</f>
        <v>0</v>
      </c>
      <c r="J64" s="317" t="n">
        <f aca="false">AF64/80</f>
        <v>0</v>
      </c>
      <c r="K64" s="347" t="n">
        <f aca="false">E64*AN64</f>
        <v>0</v>
      </c>
      <c r="L64" s="348"/>
      <c r="M64" s="464" t="n">
        <f aca="false">'Master Pay Period 3'!M64</f>
        <v>0</v>
      </c>
      <c r="N64" s="464" t="n">
        <f aca="false">'Master Pay Period 3'!N64</f>
        <v>0</v>
      </c>
      <c r="O64" s="464" t="n">
        <f aca="false">'Master Pay Period 3'!O64</f>
        <v>0</v>
      </c>
      <c r="P64" s="464" t="n">
        <f aca="false">'Master Pay Period 3'!P64</f>
        <v>0</v>
      </c>
      <c r="Q64" s="464" t="n">
        <f aca="false">'Master Pay Period 3'!Q64</f>
        <v>0</v>
      </c>
      <c r="R64" s="464" t="n">
        <f aca="false">'Master Pay Period 3'!R64</f>
        <v>0</v>
      </c>
      <c r="S64" s="464" t="n">
        <f aca="false">'Master Pay Period 3'!S64</f>
        <v>0</v>
      </c>
      <c r="T64" s="474"/>
      <c r="U64" s="464" t="n">
        <f aca="false">'Master Pay Period 3'!U64</f>
        <v>0</v>
      </c>
      <c r="V64" s="464" t="n">
        <f aca="false">'Master Pay Period 3'!V64</f>
        <v>0</v>
      </c>
      <c r="W64" s="464" t="n">
        <f aca="false">'Master Pay Period 3'!W64</f>
        <v>0</v>
      </c>
      <c r="X64" s="464" t="n">
        <f aca="false">'Master Pay Period 3'!X64</f>
        <v>0</v>
      </c>
      <c r="Y64" s="464" t="n">
        <f aca="false">'Master Pay Period 3'!Y64</f>
        <v>0</v>
      </c>
      <c r="Z64" s="464" t="n">
        <f aca="false">'Master Pay Period 3'!Z64</f>
        <v>0</v>
      </c>
      <c r="AA64" s="464" t="n">
        <f aca="false">'Master Pay Period 3'!AA64</f>
        <v>0</v>
      </c>
      <c r="AB64" s="471"/>
      <c r="AC64" s="430" t="n">
        <f aca="false">(A64*1.5)*L64</f>
        <v>0</v>
      </c>
      <c r="AD64" s="431" t="n">
        <f aca="false">(A64*(K64-B64-C64))-(A64*L64)</f>
        <v>0</v>
      </c>
      <c r="AE64" s="437" t="n">
        <f aca="false">I64*80</f>
        <v>0</v>
      </c>
      <c r="AF64" s="437" t="n">
        <f aca="false">AN64*E64</f>
        <v>0</v>
      </c>
      <c r="AG64" s="437" t="n">
        <f aca="false">AE64-AF64</f>
        <v>0</v>
      </c>
      <c r="AH64" s="437" t="n">
        <f aca="false">AG64/80</f>
        <v>0</v>
      </c>
      <c r="AI64" s="437" t="n">
        <f aca="false">B64/(80)</f>
        <v>0</v>
      </c>
      <c r="AJ64" s="437" t="n">
        <f aca="false">SUM(SUM(AH64,AI64))</f>
        <v>0</v>
      </c>
      <c r="AK64" s="430" t="n">
        <f aca="false">A64*0.28</f>
        <v>7</v>
      </c>
      <c r="AL64" s="437" t="n">
        <f aca="false">D64*A64</f>
        <v>0</v>
      </c>
      <c r="AM64" s="430" t="n">
        <f aca="false">(AK64+A64)*(D64)*26</f>
        <v>0</v>
      </c>
      <c r="AN64" s="437" t="n">
        <f aca="false">SUM(SUM(M64:AA64))</f>
        <v>0</v>
      </c>
      <c r="AY64" s="882"/>
      <c r="AZ64" s="882"/>
      <c r="BA64" s="882"/>
      <c r="BB64" s="882"/>
      <c r="BC64" s="882"/>
      <c r="BD64" s="177"/>
      <c r="BE64" s="177"/>
      <c r="BF64" s="177"/>
      <c r="BG64" s="177"/>
      <c r="BH64" s="177"/>
      <c r="DN64" s="293"/>
      <c r="EE64" s="163"/>
      <c r="EF64" s="163"/>
      <c r="EG64" s="163"/>
      <c r="EH64" s="163"/>
      <c r="EI64" s="163"/>
      <c r="EJ64" s="163"/>
      <c r="EK64" s="163"/>
      <c r="EL64" s="163"/>
      <c r="EM64" s="171"/>
      <c r="EN64" s="171"/>
      <c r="EO64" s="171"/>
      <c r="EP64" s="171"/>
      <c r="EQ64" s="171"/>
      <c r="ER64" s="171"/>
      <c r="ES64" s="171"/>
      <c r="ET64" s="171"/>
      <c r="EU64" s="171"/>
      <c r="EV64" s="171"/>
      <c r="EW64" s="171"/>
      <c r="EX64" s="171"/>
      <c r="EY64" s="171"/>
      <c r="EZ64" s="171"/>
      <c r="FA64" s="171"/>
      <c r="FB64" s="171"/>
      <c r="FC64" s="171"/>
      <c r="FD64" s="171"/>
      <c r="FE64" s="171"/>
      <c r="FF64" s="171"/>
      <c r="FG64" s="171"/>
      <c r="FH64" s="171"/>
      <c r="FI64" s="171"/>
      <c r="FJ64" s="171"/>
      <c r="FK64" s="171"/>
      <c r="FL64" s="171"/>
      <c r="FM64" s="171"/>
      <c r="FN64" s="171"/>
      <c r="FO64" s="171"/>
      <c r="FP64" s="171"/>
      <c r="FQ64" s="171"/>
      <c r="FR64" s="171"/>
      <c r="FS64" s="171"/>
      <c r="FT64" s="171"/>
      <c r="FU64" s="171"/>
      <c r="FV64" s="171"/>
      <c r="FW64" s="171"/>
      <c r="FX64" s="171"/>
      <c r="FY64" s="171"/>
      <c r="FZ64" s="171"/>
      <c r="GA64" s="171"/>
      <c r="GB64" s="171"/>
      <c r="GC64" s="171"/>
      <c r="GD64" s="171"/>
      <c r="GE64" s="171"/>
      <c r="GF64" s="171"/>
      <c r="GG64" s="171"/>
      <c r="GH64" s="171"/>
      <c r="GI64" s="171"/>
      <c r="GJ64" s="171"/>
      <c r="GK64" s="171"/>
      <c r="GL64" s="171"/>
      <c r="GM64" s="171"/>
      <c r="GN64" s="171"/>
      <c r="GO64" s="171"/>
    </row>
    <row r="65" customFormat="false" ht="10.1" hidden="false" customHeight="true" outlineLevel="0" collapsed="false">
      <c r="A65" s="312"/>
      <c r="B65" s="221"/>
      <c r="C65" s="235"/>
      <c r="D65" s="171"/>
      <c r="E65" s="272"/>
      <c r="F65" s="230"/>
      <c r="H65" s="172"/>
      <c r="I65" s="174"/>
      <c r="J65" s="175"/>
      <c r="L65" s="230"/>
      <c r="M65" s="475"/>
      <c r="N65" s="475"/>
      <c r="O65" s="475"/>
      <c r="P65" s="475"/>
      <c r="Q65" s="475"/>
      <c r="R65" s="475"/>
      <c r="S65" s="475"/>
      <c r="T65" s="475"/>
      <c r="U65" s="475"/>
      <c r="V65" s="475"/>
      <c r="W65" s="475"/>
      <c r="X65" s="475"/>
      <c r="Y65" s="475"/>
      <c r="Z65" s="475"/>
      <c r="AA65" s="475"/>
      <c r="AC65" s="437"/>
      <c r="AD65" s="437"/>
      <c r="AY65" s="882"/>
      <c r="AZ65" s="882"/>
      <c r="BA65" s="882"/>
      <c r="BB65" s="882"/>
      <c r="BC65" s="882"/>
      <c r="BD65" s="177"/>
      <c r="BE65" s="177"/>
      <c r="BF65" s="177"/>
      <c r="BG65" s="177"/>
      <c r="BH65" s="177"/>
      <c r="DN65" s="293"/>
      <c r="EE65" s="163"/>
      <c r="EF65" s="163"/>
      <c r="EG65" s="163"/>
      <c r="EH65" s="163"/>
      <c r="EI65" s="163"/>
      <c r="EJ65" s="163"/>
      <c r="EK65" s="163"/>
      <c r="EL65" s="163"/>
      <c r="EM65" s="171"/>
      <c r="EN65" s="171"/>
      <c r="EO65" s="171"/>
      <c r="EP65" s="171"/>
      <c r="EQ65" s="171"/>
      <c r="ER65" s="171"/>
      <c r="ES65" s="171"/>
      <c r="ET65" s="171"/>
      <c r="EU65" s="171"/>
      <c r="EV65" s="171"/>
      <c r="EW65" s="171"/>
      <c r="EX65" s="171"/>
      <c r="EY65" s="171"/>
      <c r="EZ65" s="171"/>
      <c r="FA65" s="171"/>
      <c r="FB65" s="171"/>
      <c r="FC65" s="171"/>
      <c r="FD65" s="171"/>
      <c r="FE65" s="171"/>
      <c r="FF65" s="171"/>
      <c r="FG65" s="171"/>
      <c r="FH65" s="171"/>
      <c r="FI65" s="171"/>
      <c r="FJ65" s="171"/>
      <c r="FK65" s="171"/>
      <c r="FL65" s="171"/>
      <c r="FM65" s="171"/>
      <c r="FN65" s="171"/>
      <c r="FO65" s="171"/>
      <c r="FP65" s="171"/>
      <c r="FQ65" s="171"/>
      <c r="FR65" s="171"/>
      <c r="FS65" s="171"/>
      <c r="FT65" s="171"/>
      <c r="FU65" s="171"/>
      <c r="FV65" s="171"/>
      <c r="FW65" s="171"/>
      <c r="FX65" s="171"/>
      <c r="FY65" s="171"/>
      <c r="FZ65" s="171"/>
      <c r="GA65" s="171"/>
      <c r="GB65" s="171"/>
      <c r="GC65" s="171"/>
      <c r="GD65" s="171"/>
      <c r="GE65" s="171"/>
      <c r="GF65" s="171"/>
      <c r="GG65" s="171"/>
      <c r="GH65" s="171"/>
      <c r="GI65" s="171"/>
      <c r="GJ65" s="171"/>
      <c r="GK65" s="171"/>
      <c r="GL65" s="171"/>
      <c r="GM65" s="171"/>
      <c r="GN65" s="171"/>
      <c r="GO65" s="171"/>
    </row>
    <row r="66" customFormat="false" ht="10.1" hidden="false" customHeight="true" outlineLevel="0" collapsed="false">
      <c r="A66" s="312"/>
      <c r="B66" s="308"/>
      <c r="C66" s="308"/>
      <c r="D66" s="269"/>
      <c r="E66" s="272"/>
      <c r="F66" s="229"/>
      <c r="G66" s="310"/>
      <c r="H66" s="310"/>
      <c r="I66" s="325"/>
      <c r="J66" s="350"/>
      <c r="K66" s="258"/>
      <c r="L66" s="221"/>
      <c r="M66" s="462"/>
      <c r="N66" s="462"/>
      <c r="O66" s="462"/>
      <c r="P66" s="462"/>
      <c r="Q66" s="462"/>
      <c r="R66" s="462"/>
      <c r="S66" s="462"/>
      <c r="T66" s="463"/>
      <c r="U66" s="462"/>
      <c r="V66" s="462"/>
      <c r="W66" s="462"/>
      <c r="X66" s="462"/>
      <c r="Y66" s="462"/>
      <c r="Z66" s="462"/>
      <c r="AA66" s="462"/>
      <c r="AB66" s="471"/>
      <c r="AC66" s="437"/>
      <c r="AD66" s="437"/>
      <c r="AE66" s="437"/>
      <c r="AF66" s="437"/>
      <c r="AG66" s="437"/>
      <c r="AH66" s="437"/>
      <c r="AI66" s="437"/>
      <c r="AJ66" s="437"/>
      <c r="AK66" s="430"/>
      <c r="AL66" s="437"/>
      <c r="AM66" s="430"/>
      <c r="AN66" s="437"/>
      <c r="AY66" s="882"/>
      <c r="AZ66" s="882"/>
      <c r="BA66" s="882"/>
      <c r="BB66" s="882"/>
      <c r="BC66" s="882"/>
      <c r="BD66" s="177"/>
      <c r="BE66" s="177"/>
      <c r="BF66" s="177"/>
      <c r="BG66" s="177"/>
      <c r="BH66" s="177"/>
      <c r="DN66" s="293"/>
      <c r="EE66" s="163"/>
      <c r="EF66" s="163"/>
      <c r="EG66" s="163"/>
      <c r="EH66" s="163"/>
      <c r="EI66" s="163"/>
      <c r="EJ66" s="163"/>
      <c r="EK66" s="163"/>
      <c r="EL66" s="163"/>
      <c r="EM66" s="171"/>
      <c r="EN66" s="171"/>
      <c r="EO66" s="171"/>
      <c r="EP66" s="171"/>
      <c r="EQ66" s="171"/>
      <c r="ER66" s="171"/>
      <c r="ES66" s="171"/>
      <c r="ET66" s="171"/>
      <c r="EU66" s="171"/>
      <c r="EV66" s="171"/>
      <c r="EW66" s="171"/>
      <c r="EX66" s="171"/>
      <c r="EY66" s="171"/>
      <c r="EZ66" s="171"/>
      <c r="FA66" s="171"/>
      <c r="FB66" s="171"/>
      <c r="FC66" s="171"/>
      <c r="FD66" s="171"/>
      <c r="FE66" s="171"/>
      <c r="FF66" s="171"/>
      <c r="FG66" s="171"/>
      <c r="FH66" s="171"/>
      <c r="FI66" s="171"/>
      <c r="FJ66" s="171"/>
      <c r="FK66" s="171"/>
      <c r="FL66" s="171"/>
      <c r="FM66" s="171"/>
      <c r="FN66" s="171"/>
      <c r="FO66" s="171"/>
      <c r="FP66" s="171"/>
      <c r="FQ66" s="171"/>
      <c r="FR66" s="171"/>
      <c r="FS66" s="171"/>
      <c r="FT66" s="171"/>
      <c r="FU66" s="171"/>
      <c r="FV66" s="171"/>
      <c r="FW66" s="171"/>
      <c r="FX66" s="171"/>
      <c r="FY66" s="171"/>
      <c r="FZ66" s="171"/>
      <c r="GA66" s="171"/>
      <c r="GB66" s="171"/>
      <c r="GC66" s="171"/>
      <c r="GD66" s="171"/>
      <c r="GE66" s="171"/>
      <c r="GF66" s="171"/>
      <c r="GG66" s="171"/>
      <c r="GH66" s="171"/>
      <c r="GI66" s="171"/>
      <c r="GJ66" s="171"/>
      <c r="GK66" s="171"/>
      <c r="GL66" s="171"/>
      <c r="GM66" s="171"/>
      <c r="GN66" s="171"/>
      <c r="GO66" s="171"/>
    </row>
    <row r="67" customFormat="false" ht="10.1" hidden="false" customHeight="true" outlineLevel="0" collapsed="false">
      <c r="A67" s="312" t="n">
        <f aca="false">'Master Pay Period 1'!A67</f>
        <v>25</v>
      </c>
      <c r="B67" s="308" t="n">
        <f aca="false">SUM(IF(M67="V",-E67),IF(N67="V",-E67),IF(O67="V",-E67),IF(P67="V",-E67),IF(Q67="V",-E67),IF(R67="V",-E67),IF(S67="V",-E67),IF(U67="V",-E67),IF(V67="V",-E67),IF(W67="V",-E67),IF(X67="V",-E67),IF(Y67="V",-E67),IF(Z67="V",-E67),IF(AA67="V",-E67),IF(M67="H",-E67),IF(N67="H",-E67),IF(O67="H",-E67),IF(P67="H",-E67),IF(Q67="H",-E67),IF(R67="H",-E67),IF(S67="H",-E67),IF(U67="H",-E67),IF(V67="H",-E67),IF(W67="H",-E67),IF(X67="H",-E67),IF(Y67="H",-E67),IF(Z67="H",-E67),IF(AA67="H",-E67))</f>
        <v>0</v>
      </c>
      <c r="C67" s="308" t="n">
        <f aca="false">SUM(IF(M67="S",-E67),IF(N67="S",-E67),IF(O67="S",-E67),IF(P67="S",-E67),IF(Q67="S",-E67),IF(R67="S",-E67),IF(S67="S",-E67),IF(U67="S",-E67),IF(V67="S",-E67),IF(W67="S",-E67),IF(X67="S",-E67),IF(Y67="S",-E67),IF(Z67="S",-E67),IF(AA67="S",-E67))</f>
        <v>0</v>
      </c>
      <c r="D67" s="269" t="n">
        <f aca="false">(I67*80)-(K67-(B67+C67))</f>
        <v>0</v>
      </c>
      <c r="E67" s="272" t="n">
        <f aca="false">'Master Pay Period 1'!E67</f>
        <v>12</v>
      </c>
      <c r="F67" s="491" t="n">
        <f aca="false">'Master Pay Period 1'!F67</f>
        <v>0</v>
      </c>
      <c r="G67" s="314" t="str">
        <f aca="false">'Master Pay Period 1'!G67</f>
        <v>RRT</v>
      </c>
      <c r="H67" s="315" t="str">
        <f aca="false">'Master Pay Period 1'!H67</f>
        <v>11a-11:30p</v>
      </c>
      <c r="I67" s="316" t="n">
        <f aca="false">'Master Pay Period 1'!I67</f>
        <v>0</v>
      </c>
      <c r="J67" s="317" t="n">
        <f aca="false">AF67/80</f>
        <v>0</v>
      </c>
      <c r="K67" s="347" t="n">
        <f aca="false">E67*AN67</f>
        <v>0</v>
      </c>
      <c r="L67" s="348"/>
      <c r="M67" s="464" t="n">
        <f aca="false">'Master Pay Period 3'!M67</f>
        <v>0</v>
      </c>
      <c r="N67" s="464" t="n">
        <f aca="false">'Master Pay Period 3'!N67</f>
        <v>0</v>
      </c>
      <c r="O67" s="464" t="n">
        <f aca="false">'Master Pay Period 3'!O67</f>
        <v>0</v>
      </c>
      <c r="P67" s="464" t="n">
        <f aca="false">'Master Pay Period 3'!P67</f>
        <v>0</v>
      </c>
      <c r="Q67" s="464" t="n">
        <f aca="false">'Master Pay Period 3'!Q67</f>
        <v>0</v>
      </c>
      <c r="R67" s="464" t="n">
        <f aca="false">'Master Pay Period 3'!R67</f>
        <v>0</v>
      </c>
      <c r="S67" s="464" t="n">
        <f aca="false">'Master Pay Period 3'!S67</f>
        <v>0</v>
      </c>
      <c r="T67" s="474"/>
      <c r="U67" s="464" t="n">
        <f aca="false">'Master Pay Period 3'!U67</f>
        <v>0</v>
      </c>
      <c r="V67" s="464" t="n">
        <f aca="false">'Master Pay Period 3'!V67</f>
        <v>0</v>
      </c>
      <c r="W67" s="464" t="n">
        <f aca="false">'Master Pay Period 3'!W67</f>
        <v>0</v>
      </c>
      <c r="X67" s="464" t="n">
        <f aca="false">'Master Pay Period 3'!X67</f>
        <v>0</v>
      </c>
      <c r="Y67" s="464" t="n">
        <f aca="false">'Master Pay Period 3'!Y67</f>
        <v>0</v>
      </c>
      <c r="Z67" s="464" t="n">
        <f aca="false">'Master Pay Period 3'!Z67</f>
        <v>0</v>
      </c>
      <c r="AA67" s="464" t="n">
        <f aca="false">'Master Pay Period 3'!AA67</f>
        <v>0</v>
      </c>
      <c r="AC67" s="430" t="n">
        <f aca="false">(A67*1.5)*L67</f>
        <v>0</v>
      </c>
      <c r="AD67" s="431" t="n">
        <f aca="false">(A67*(K67-B67-C67))-(A67*L67)</f>
        <v>0</v>
      </c>
      <c r="AE67" s="437" t="n">
        <f aca="false">I67*80</f>
        <v>0</v>
      </c>
      <c r="AF67" s="437" t="n">
        <f aca="false">AN67*E67</f>
        <v>0</v>
      </c>
      <c r="AG67" s="437" t="n">
        <f aca="false">AE67-AF67</f>
        <v>0</v>
      </c>
      <c r="AH67" s="437" t="n">
        <f aca="false">AG67/80</f>
        <v>0</v>
      </c>
      <c r="AI67" s="437" t="n">
        <f aca="false">B67/(80)</f>
        <v>0</v>
      </c>
      <c r="AJ67" s="437" t="n">
        <f aca="false">SUM(SUM(AH67,AI67))</f>
        <v>0</v>
      </c>
      <c r="AK67" s="430" t="n">
        <f aca="false">A67*0.28</f>
        <v>7</v>
      </c>
      <c r="AL67" s="437" t="n">
        <f aca="false">D67*A67</f>
        <v>0</v>
      </c>
      <c r="AM67" s="430" t="n">
        <f aca="false">(AK67+A67)*(D67)*26</f>
        <v>0</v>
      </c>
      <c r="AN67" s="437" t="n">
        <f aca="false">SUM(SUM(M67:AA67))</f>
        <v>0</v>
      </c>
      <c r="AY67" s="882"/>
      <c r="AZ67" s="882"/>
      <c r="BA67" s="882"/>
      <c r="BB67" s="882"/>
      <c r="BC67" s="882"/>
      <c r="BD67" s="177"/>
      <c r="BE67" s="177"/>
      <c r="BF67" s="177"/>
      <c r="BG67" s="177"/>
      <c r="BH67" s="177"/>
      <c r="DN67" s="293"/>
      <c r="EE67" s="163"/>
      <c r="EF67" s="163"/>
      <c r="EG67" s="163"/>
      <c r="EH67" s="163"/>
      <c r="EI67" s="163"/>
      <c r="EJ67" s="163"/>
      <c r="EK67" s="163"/>
      <c r="EL67" s="163"/>
      <c r="EM67" s="171"/>
      <c r="EN67" s="171"/>
      <c r="EO67" s="171"/>
      <c r="EP67" s="171"/>
      <c r="EQ67" s="171"/>
      <c r="ER67" s="171"/>
      <c r="ES67" s="171"/>
      <c r="ET67" s="171"/>
      <c r="EU67" s="171"/>
      <c r="EV67" s="171"/>
      <c r="EW67" s="171"/>
      <c r="EX67" s="171"/>
      <c r="EY67" s="171"/>
      <c r="EZ67" s="171"/>
      <c r="FA67" s="171"/>
      <c r="FB67" s="171"/>
      <c r="FC67" s="171"/>
      <c r="FD67" s="171"/>
      <c r="FE67" s="171"/>
      <c r="FF67" s="171"/>
      <c r="FG67" s="171"/>
      <c r="FH67" s="171"/>
      <c r="FI67" s="171"/>
      <c r="FJ67" s="171"/>
      <c r="FK67" s="171"/>
      <c r="FL67" s="171"/>
      <c r="FM67" s="171"/>
      <c r="FN67" s="171"/>
      <c r="FO67" s="171"/>
      <c r="FP67" s="171"/>
      <c r="FQ67" s="171"/>
      <c r="FR67" s="171"/>
      <c r="FS67" s="171"/>
      <c r="FT67" s="171"/>
      <c r="FU67" s="171"/>
      <c r="FV67" s="171"/>
      <c r="FW67" s="171"/>
      <c r="FX67" s="171"/>
      <c r="FY67" s="171"/>
      <c r="FZ67" s="171"/>
      <c r="GA67" s="171"/>
      <c r="GB67" s="171"/>
      <c r="GC67" s="171"/>
      <c r="GD67" s="171"/>
      <c r="GE67" s="171"/>
      <c r="GF67" s="171"/>
      <c r="GG67" s="171"/>
      <c r="GH67" s="171"/>
      <c r="GI67" s="171"/>
      <c r="GJ67" s="171"/>
      <c r="GK67" s="171"/>
      <c r="GL67" s="171"/>
      <c r="GM67" s="171"/>
      <c r="GN67" s="171"/>
      <c r="GO67" s="171"/>
    </row>
    <row r="68" customFormat="false" ht="10.1" hidden="false" customHeight="true" outlineLevel="0" collapsed="false">
      <c r="A68" s="312"/>
      <c r="B68" s="308"/>
      <c r="C68" s="308"/>
      <c r="D68" s="269"/>
      <c r="E68" s="272"/>
      <c r="F68" s="229"/>
      <c r="G68" s="289"/>
      <c r="H68" s="303"/>
      <c r="I68" s="304"/>
      <c r="J68" s="350"/>
      <c r="K68" s="277"/>
      <c r="L68" s="278"/>
      <c r="M68" s="462"/>
      <c r="N68" s="462"/>
      <c r="O68" s="462"/>
      <c r="P68" s="462"/>
      <c r="Q68" s="462"/>
      <c r="R68" s="462"/>
      <c r="S68" s="462"/>
      <c r="T68" s="463"/>
      <c r="U68" s="462"/>
      <c r="V68" s="462"/>
      <c r="W68" s="462"/>
      <c r="X68" s="462"/>
      <c r="Y68" s="462"/>
      <c r="Z68" s="462"/>
      <c r="AA68" s="462"/>
      <c r="AB68" s="471"/>
      <c r="AC68" s="437"/>
      <c r="AD68" s="437"/>
      <c r="AE68" s="437"/>
      <c r="AF68" s="437"/>
      <c r="AG68" s="437"/>
      <c r="AH68" s="437"/>
      <c r="AI68" s="437"/>
      <c r="AJ68" s="437"/>
      <c r="AK68" s="430"/>
      <c r="AL68" s="437"/>
      <c r="AM68" s="430"/>
      <c r="AN68" s="437"/>
      <c r="AY68" s="882"/>
      <c r="AZ68" s="882"/>
      <c r="BA68" s="882"/>
      <c r="BB68" s="882"/>
      <c r="BC68" s="882"/>
      <c r="BD68" s="177"/>
      <c r="BE68" s="177"/>
      <c r="BF68" s="177"/>
      <c r="BG68" s="177"/>
      <c r="BH68" s="177"/>
      <c r="DN68" s="293"/>
      <c r="EE68" s="163"/>
      <c r="EF68" s="163"/>
      <c r="EG68" s="163"/>
      <c r="EH68" s="163"/>
      <c r="EI68" s="163"/>
      <c r="EJ68" s="163"/>
      <c r="EK68" s="163"/>
      <c r="EL68" s="163"/>
      <c r="EM68" s="171"/>
      <c r="EN68" s="171"/>
      <c r="EO68" s="171"/>
      <c r="EP68" s="171"/>
      <c r="EQ68" s="171"/>
      <c r="ER68" s="171"/>
      <c r="ES68" s="171"/>
      <c r="ET68" s="171"/>
      <c r="EU68" s="171"/>
      <c r="EV68" s="171"/>
      <c r="EW68" s="171"/>
      <c r="EX68" s="171"/>
      <c r="EY68" s="171"/>
      <c r="EZ68" s="171"/>
      <c r="FA68" s="171"/>
      <c r="FB68" s="171"/>
      <c r="FC68" s="171"/>
      <c r="FD68" s="171"/>
      <c r="FE68" s="171"/>
      <c r="FF68" s="171"/>
      <c r="FG68" s="171"/>
      <c r="FH68" s="171"/>
      <c r="FI68" s="171"/>
      <c r="FJ68" s="171"/>
      <c r="FK68" s="171"/>
      <c r="FL68" s="171"/>
      <c r="FM68" s="171"/>
      <c r="FN68" s="171"/>
      <c r="FO68" s="171"/>
      <c r="FP68" s="171"/>
      <c r="FQ68" s="171"/>
      <c r="FR68" s="171"/>
      <c r="FS68" s="171"/>
      <c r="FT68" s="171"/>
      <c r="FU68" s="171"/>
      <c r="FV68" s="171"/>
      <c r="FW68" s="171"/>
      <c r="FX68" s="171"/>
      <c r="FY68" s="171"/>
      <c r="FZ68" s="171"/>
      <c r="GA68" s="171"/>
      <c r="GB68" s="171"/>
      <c r="GC68" s="171"/>
      <c r="GD68" s="171"/>
      <c r="GE68" s="171"/>
      <c r="GF68" s="171"/>
      <c r="GG68" s="171"/>
      <c r="GH68" s="171"/>
      <c r="GI68" s="171"/>
      <c r="GJ68" s="171"/>
      <c r="GK68" s="171"/>
      <c r="GL68" s="171"/>
      <c r="GM68" s="171"/>
      <c r="GN68" s="171"/>
      <c r="GO68" s="171"/>
    </row>
    <row r="69" customFormat="false" ht="10.1" hidden="false" customHeight="true" outlineLevel="0" collapsed="false">
      <c r="A69" s="312" t="n">
        <f aca="false">'Master Pay Period 1'!A69</f>
        <v>25</v>
      </c>
      <c r="B69" s="308" t="n">
        <f aca="false">SUM(IF(M69="V",-E69),IF(N69="V",-E69),IF(O69="V",-E69),IF(P69="V",-E69),IF(Q69="V",-E69),IF(R69="V",-E69),IF(S69="V",-E69),IF(U69="V",-E69),IF(V69="V",-E69),IF(W69="V",-E69),IF(X69="V",-E69),IF(Y69="V",-E69),IF(Z69="V",-E69),IF(AA69="V",-E69),IF(M69="H",-E69),IF(N69="H",-E69),IF(O69="H",-E69),IF(P69="H",-E69),IF(Q69="H",-E69),IF(R69="H",-E69),IF(S69="H",-E69),IF(U69="H",-E69),IF(V69="H",-E69),IF(W69="H",-E69),IF(X69="H",-E69),IF(Y69="H",-E69),IF(Z69="H",-E69),IF(AA69="H",-E69))</f>
        <v>0</v>
      </c>
      <c r="C69" s="308" t="n">
        <f aca="false">SUM(IF(M69="S",-E69),IF(N69="S",-E69),IF(O69="S",-E69),IF(P69="S",-E69),IF(Q69="S",-E69),IF(R69="S",-E69),IF(S69="S",-E69),IF(U69="S",-E69),IF(V69="S",-E69),IF(W69="S",-E69),IF(X69="S",-E69),IF(Y69="S",-E69),IF(Z69="S",-E69),IF(AA69="S",-E69))</f>
        <v>0</v>
      </c>
      <c r="D69" s="269" t="n">
        <f aca="false">(I69*80)-(K69-(B69+C69))</f>
        <v>0</v>
      </c>
      <c r="E69" s="272" t="n">
        <f aca="false">'Master Pay Period 1'!E69</f>
        <v>12</v>
      </c>
      <c r="F69" s="491" t="n">
        <f aca="false">'Master Pay Period 1'!F69</f>
        <v>0</v>
      </c>
      <c r="G69" s="314" t="str">
        <f aca="false">'Master Pay Period 1'!G69</f>
        <v>RRT</v>
      </c>
      <c r="H69" s="315" t="str">
        <f aca="false">'Master Pay Period 1'!H69</f>
        <v>11a-11:30p</v>
      </c>
      <c r="I69" s="316" t="n">
        <f aca="false">'Master Pay Period 1'!I69</f>
        <v>0</v>
      </c>
      <c r="J69" s="317" t="n">
        <f aca="false">AF69/80</f>
        <v>0</v>
      </c>
      <c r="K69" s="347" t="n">
        <f aca="false">E69*AN69</f>
        <v>0</v>
      </c>
      <c r="L69" s="348"/>
      <c r="M69" s="464" t="n">
        <f aca="false">'Master Pay Period 3'!M69</f>
        <v>0</v>
      </c>
      <c r="N69" s="464" t="n">
        <f aca="false">'Master Pay Period 3'!N69</f>
        <v>0</v>
      </c>
      <c r="O69" s="464" t="n">
        <f aca="false">'Master Pay Period 3'!O69</f>
        <v>0</v>
      </c>
      <c r="P69" s="464" t="n">
        <f aca="false">'Master Pay Period 3'!P69</f>
        <v>0</v>
      </c>
      <c r="Q69" s="464" t="n">
        <f aca="false">'Master Pay Period 3'!Q69</f>
        <v>0</v>
      </c>
      <c r="R69" s="464" t="n">
        <f aca="false">'Master Pay Period 3'!R69</f>
        <v>0</v>
      </c>
      <c r="S69" s="464" t="n">
        <f aca="false">'Master Pay Period 3'!S69</f>
        <v>0</v>
      </c>
      <c r="T69" s="474"/>
      <c r="U69" s="464" t="n">
        <f aca="false">'Master Pay Period 3'!U69</f>
        <v>0</v>
      </c>
      <c r="V69" s="464" t="n">
        <f aca="false">'Master Pay Period 3'!V69</f>
        <v>0</v>
      </c>
      <c r="W69" s="464" t="n">
        <f aca="false">'Master Pay Period 3'!W69</f>
        <v>0</v>
      </c>
      <c r="X69" s="464" t="n">
        <f aca="false">'Master Pay Period 3'!X69</f>
        <v>0</v>
      </c>
      <c r="Y69" s="464" t="n">
        <f aca="false">'Master Pay Period 3'!Y69</f>
        <v>0</v>
      </c>
      <c r="Z69" s="464" t="n">
        <f aca="false">'Master Pay Period 3'!Z69</f>
        <v>0</v>
      </c>
      <c r="AA69" s="464" t="n">
        <f aca="false">'Master Pay Period 3'!AA69</f>
        <v>0</v>
      </c>
      <c r="AC69" s="430" t="n">
        <f aca="false">(A69*1.5)*L69</f>
        <v>0</v>
      </c>
      <c r="AD69" s="431" t="n">
        <f aca="false">(A69*(K69-B69-C69))-(A69*L69)</f>
        <v>0</v>
      </c>
      <c r="AE69" s="437" t="n">
        <f aca="false">I69*80</f>
        <v>0</v>
      </c>
      <c r="AF69" s="437" t="n">
        <f aca="false">AN69*E69</f>
        <v>0</v>
      </c>
      <c r="AG69" s="437" t="n">
        <f aca="false">AE69-AF69</f>
        <v>0</v>
      </c>
      <c r="AH69" s="437" t="n">
        <f aca="false">AG69/80</f>
        <v>0</v>
      </c>
      <c r="AI69" s="437" t="n">
        <f aca="false">B69/(80)</f>
        <v>0</v>
      </c>
      <c r="AJ69" s="437" t="n">
        <f aca="false">SUM(SUM(AH69,AI69))</f>
        <v>0</v>
      </c>
      <c r="AK69" s="430" t="n">
        <f aca="false">A69*0.28</f>
        <v>7</v>
      </c>
      <c r="AL69" s="437" t="n">
        <f aca="false">D69*A69</f>
        <v>0</v>
      </c>
      <c r="AM69" s="430" t="n">
        <f aca="false">(AK69+A69)*(D69)*26</f>
        <v>0</v>
      </c>
      <c r="AN69" s="437" t="n">
        <f aca="false">SUM(SUM(M69:AA69))</f>
        <v>0</v>
      </c>
      <c r="AY69" s="882"/>
      <c r="AZ69" s="882"/>
      <c r="BA69" s="882"/>
      <c r="BB69" s="882"/>
      <c r="BC69" s="882"/>
      <c r="BD69" s="177"/>
      <c r="BE69" s="177"/>
      <c r="BF69" s="177"/>
      <c r="BG69" s="177"/>
      <c r="BH69" s="177"/>
      <c r="DN69" s="293"/>
      <c r="EE69" s="163"/>
      <c r="EF69" s="163"/>
      <c r="EG69" s="163"/>
      <c r="EH69" s="163"/>
      <c r="EI69" s="163"/>
      <c r="EJ69" s="163"/>
      <c r="EK69" s="163"/>
      <c r="EL69" s="163"/>
      <c r="EM69" s="171"/>
      <c r="EN69" s="171"/>
      <c r="EO69" s="171"/>
      <c r="EP69" s="171"/>
      <c r="EQ69" s="171"/>
      <c r="ER69" s="171"/>
      <c r="ES69" s="171"/>
      <c r="ET69" s="171"/>
      <c r="EU69" s="171"/>
      <c r="EV69" s="171"/>
      <c r="EW69" s="171"/>
      <c r="EX69" s="171"/>
      <c r="EY69" s="171"/>
      <c r="EZ69" s="171"/>
      <c r="FA69" s="171"/>
      <c r="FB69" s="171"/>
      <c r="FC69" s="171"/>
      <c r="FD69" s="171"/>
      <c r="FE69" s="171"/>
      <c r="FF69" s="171"/>
      <c r="FG69" s="171"/>
      <c r="FH69" s="171"/>
      <c r="FI69" s="171"/>
      <c r="FJ69" s="171"/>
      <c r="FK69" s="171"/>
      <c r="FL69" s="171"/>
      <c r="FM69" s="171"/>
      <c r="FN69" s="171"/>
      <c r="FO69" s="171"/>
      <c r="FP69" s="171"/>
      <c r="FQ69" s="171"/>
      <c r="FR69" s="171"/>
      <c r="FS69" s="171"/>
      <c r="FT69" s="171"/>
      <c r="FU69" s="171"/>
      <c r="FV69" s="171"/>
      <c r="FW69" s="171"/>
      <c r="FX69" s="171"/>
      <c r="FY69" s="171"/>
      <c r="FZ69" s="171"/>
      <c r="GA69" s="171"/>
      <c r="GB69" s="171"/>
      <c r="GC69" s="171"/>
      <c r="GD69" s="171"/>
      <c r="GE69" s="171"/>
      <c r="GF69" s="171"/>
      <c r="GG69" s="171"/>
      <c r="GH69" s="171"/>
      <c r="GI69" s="171"/>
      <c r="GJ69" s="171"/>
      <c r="GK69" s="171"/>
      <c r="GL69" s="171"/>
      <c r="GM69" s="171"/>
      <c r="GN69" s="171"/>
      <c r="GO69" s="171"/>
    </row>
    <row r="70" customFormat="false" ht="10.1" hidden="false" customHeight="true" outlineLevel="0" collapsed="false">
      <c r="A70" s="312"/>
      <c r="B70" s="308"/>
      <c r="C70" s="308"/>
      <c r="D70" s="269"/>
      <c r="E70" s="272"/>
      <c r="F70" s="465"/>
      <c r="G70" s="289"/>
      <c r="H70" s="274"/>
      <c r="I70" s="362"/>
      <c r="J70" s="290"/>
      <c r="K70" s="288"/>
      <c r="L70" s="363"/>
      <c r="M70" s="465"/>
      <c r="N70" s="465"/>
      <c r="O70" s="465"/>
      <c r="P70" s="465"/>
      <c r="Q70" s="465"/>
      <c r="R70" s="465"/>
      <c r="S70" s="465"/>
      <c r="T70" s="474"/>
      <c r="U70" s="465"/>
      <c r="V70" s="465"/>
      <c r="W70" s="465"/>
      <c r="X70" s="465"/>
      <c r="Y70" s="465"/>
      <c r="Z70" s="465"/>
      <c r="AA70" s="465"/>
      <c r="AB70" s="471"/>
      <c r="AC70" s="437"/>
      <c r="AD70" s="437"/>
      <c r="AE70" s="437"/>
      <c r="AF70" s="437"/>
      <c r="AG70" s="437"/>
      <c r="AH70" s="437"/>
      <c r="AI70" s="437"/>
      <c r="AJ70" s="437"/>
      <c r="AK70" s="430"/>
      <c r="AL70" s="437"/>
      <c r="AM70" s="430"/>
      <c r="AN70" s="437"/>
      <c r="AY70" s="882"/>
      <c r="AZ70" s="882"/>
      <c r="BA70" s="882"/>
      <c r="BB70" s="882"/>
      <c r="BC70" s="882"/>
      <c r="BD70" s="177"/>
      <c r="BE70" s="177"/>
      <c r="BF70" s="177"/>
      <c r="BG70" s="177"/>
      <c r="BH70" s="177"/>
      <c r="DN70" s="307"/>
      <c r="EE70" s="163"/>
      <c r="EF70" s="163"/>
      <c r="EG70" s="163"/>
      <c r="EH70" s="163"/>
      <c r="EI70" s="163"/>
      <c r="EJ70" s="163"/>
      <c r="EK70" s="163"/>
      <c r="EL70" s="163"/>
      <c r="EM70" s="171"/>
      <c r="EN70" s="171"/>
      <c r="EO70" s="171"/>
      <c r="EP70" s="171"/>
      <c r="EQ70" s="171"/>
      <c r="ER70" s="171"/>
      <c r="ES70" s="171"/>
      <c r="ET70" s="171"/>
      <c r="EU70" s="171"/>
      <c r="EV70" s="171"/>
      <c r="EW70" s="171"/>
      <c r="EX70" s="171"/>
      <c r="EY70" s="171"/>
      <c r="EZ70" s="171"/>
      <c r="FA70" s="171"/>
      <c r="FB70" s="171"/>
      <c r="FC70" s="171"/>
      <c r="FD70" s="171"/>
      <c r="FE70" s="171"/>
      <c r="FF70" s="171"/>
      <c r="FG70" s="171"/>
      <c r="FH70" s="171"/>
      <c r="FI70" s="171"/>
      <c r="FJ70" s="171"/>
      <c r="FK70" s="171"/>
      <c r="FL70" s="171"/>
      <c r="FM70" s="171"/>
      <c r="FN70" s="171"/>
      <c r="FO70" s="171"/>
      <c r="FP70" s="171"/>
      <c r="FQ70" s="171"/>
      <c r="FR70" s="171"/>
      <c r="FS70" s="171"/>
      <c r="FT70" s="171"/>
      <c r="FU70" s="171"/>
      <c r="FV70" s="171"/>
      <c r="FW70" s="171"/>
      <c r="FX70" s="171"/>
      <c r="FY70" s="171"/>
      <c r="FZ70" s="171"/>
      <c r="GA70" s="171"/>
      <c r="GB70" s="171"/>
      <c r="GC70" s="171"/>
      <c r="GD70" s="171"/>
      <c r="GE70" s="171"/>
      <c r="GF70" s="171"/>
      <c r="GG70" s="171"/>
      <c r="GH70" s="171"/>
      <c r="GI70" s="171"/>
      <c r="GJ70" s="171"/>
      <c r="GK70" s="171"/>
      <c r="GL70" s="171"/>
      <c r="GM70" s="171"/>
      <c r="GN70" s="171"/>
      <c r="GO70" s="171"/>
    </row>
    <row r="71" customFormat="false" ht="10.1" hidden="false" customHeight="true" outlineLevel="0" collapsed="false">
      <c r="A71" s="312"/>
      <c r="B71" s="308"/>
      <c r="C71" s="308"/>
      <c r="D71" s="269"/>
      <c r="E71" s="272"/>
      <c r="F71" s="229"/>
      <c r="G71" s="310"/>
      <c r="H71" s="310"/>
      <c r="I71" s="325"/>
      <c r="J71" s="350"/>
      <c r="K71" s="258"/>
      <c r="L71" s="221"/>
      <c r="M71" s="462"/>
      <c r="N71" s="462"/>
      <c r="O71" s="462"/>
      <c r="P71" s="462"/>
      <c r="Q71" s="462"/>
      <c r="R71" s="462"/>
      <c r="S71" s="462"/>
      <c r="T71" s="463"/>
      <c r="U71" s="462"/>
      <c r="V71" s="871"/>
      <c r="W71" s="462"/>
      <c r="X71" s="871"/>
      <c r="Y71" s="462"/>
      <c r="Z71" s="871"/>
      <c r="AA71" s="462"/>
      <c r="AB71" s="435"/>
      <c r="AC71" s="437"/>
      <c r="AD71" s="437"/>
      <c r="AE71" s="437"/>
      <c r="AF71" s="437"/>
      <c r="AG71" s="437"/>
      <c r="AH71" s="437"/>
      <c r="AI71" s="437"/>
      <c r="AJ71" s="437"/>
      <c r="AK71" s="430"/>
      <c r="AL71" s="437"/>
      <c r="AM71" s="430"/>
      <c r="AN71" s="437"/>
      <c r="AY71" s="882"/>
      <c r="AZ71" s="882"/>
      <c r="BA71" s="882"/>
      <c r="BB71" s="882"/>
      <c r="BC71" s="882"/>
      <c r="BD71" s="177"/>
      <c r="BE71" s="177"/>
      <c r="BF71" s="177"/>
      <c r="BG71" s="177"/>
      <c r="BH71" s="177"/>
      <c r="DN71" s="307"/>
      <c r="EE71" s="163"/>
      <c r="EF71" s="163"/>
      <c r="EG71" s="163"/>
      <c r="EH71" s="163"/>
      <c r="EI71" s="163"/>
      <c r="EJ71" s="163"/>
      <c r="EK71" s="163"/>
      <c r="EL71" s="163"/>
      <c r="EM71" s="171"/>
      <c r="EN71" s="171"/>
      <c r="EO71" s="171"/>
      <c r="EP71" s="171"/>
      <c r="EQ71" s="171"/>
      <c r="ER71" s="171"/>
      <c r="ES71" s="171"/>
      <c r="ET71" s="171"/>
      <c r="EU71" s="171"/>
      <c r="EV71" s="171"/>
      <c r="EW71" s="171"/>
      <c r="EX71" s="171"/>
      <c r="EY71" s="171"/>
      <c r="EZ71" s="171"/>
      <c r="FA71" s="171"/>
      <c r="FB71" s="171"/>
      <c r="FC71" s="171"/>
      <c r="FD71" s="171"/>
      <c r="FE71" s="171"/>
      <c r="FF71" s="171"/>
      <c r="FG71" s="171"/>
      <c r="FH71" s="171"/>
      <c r="FI71" s="171"/>
      <c r="FJ71" s="171"/>
      <c r="FK71" s="171"/>
      <c r="FL71" s="171"/>
      <c r="FM71" s="171"/>
      <c r="FN71" s="171"/>
      <c r="FO71" s="171"/>
      <c r="FP71" s="171"/>
      <c r="FQ71" s="171"/>
      <c r="FR71" s="171"/>
      <c r="FS71" s="171"/>
      <c r="FT71" s="171"/>
      <c r="FU71" s="171"/>
      <c r="FV71" s="171"/>
      <c r="FW71" s="171"/>
      <c r="FX71" s="171"/>
      <c r="FY71" s="171"/>
      <c r="FZ71" s="171"/>
      <c r="GA71" s="171"/>
      <c r="GB71" s="171"/>
      <c r="GC71" s="171"/>
      <c r="GD71" s="171"/>
      <c r="GE71" s="171"/>
      <c r="GF71" s="171"/>
      <c r="GG71" s="171"/>
      <c r="GH71" s="171"/>
      <c r="GI71" s="171"/>
      <c r="GJ71" s="171"/>
      <c r="GK71" s="171"/>
      <c r="GL71" s="171"/>
      <c r="GM71" s="171"/>
      <c r="GN71" s="171"/>
      <c r="GO71" s="171"/>
    </row>
    <row r="72" customFormat="false" ht="10.1" hidden="false" customHeight="true" outlineLevel="0" collapsed="false">
      <c r="A72" s="312" t="n">
        <f aca="false">'Master Pay Period 1'!A72</f>
        <v>8</v>
      </c>
      <c r="B72" s="308" t="n">
        <f aca="false">SUM(IF(M72="V",-E72),IF(N72="V",-E72),IF(O72="V",-E72),IF(P72="V",-E72),IF(Q72="V",-E72),IF(R72="V",-E72),IF(S72="V",-E72),IF(U72="V",-E72),IF(V72="V",-E72),IF(W72="V",-E72),IF(X72="V",-E72),IF(Y72="V",-E72),IF(Z72="V",-E72),IF(AA72="V",-E72),IF(M72="H",-E72),IF(N72="H",-E72),IF(O72="H",-E72),IF(P72="H",-E72),IF(Q72="H",-E72),IF(R72="H",-E72),IF(S72="H",-E72),IF(U72="H",-E72),IF(V72="H",-E72),IF(W72="H",-E72),IF(X72="H",-E72),IF(Y72="H",-E72),IF(Z72="H",-E72),IF(AA72="H",-E72))</f>
        <v>0</v>
      </c>
      <c r="C72" s="308" t="n">
        <f aca="false">SUM(IF(M72="S",-E72),IF(N72="S",-E72),IF(O72="S",-E72),IF(P72="S",-E72),IF(Q72="S",-E72),IF(R72="S",-E72),IF(S72="S",-E72),IF(U72="S",-E72),IF(V72="S",-E72),IF(W72="S",-E72),IF(X72="S",-E72),IF(Y72="S",-E72),IF(Z72="S",-E72),IF(AA72="S",-E72))</f>
        <v>0</v>
      </c>
      <c r="D72" s="269" t="n">
        <f aca="false">(I72*80)-(K72-(B72+C72))</f>
        <v>0</v>
      </c>
      <c r="E72" s="272" t="n">
        <f aca="false">'Master Pay Period 1'!E72</f>
        <v>5</v>
      </c>
      <c r="F72" s="491" t="n">
        <f aca="false">'Master Pay Period 1'!F72</f>
        <v>0</v>
      </c>
      <c r="G72" s="314" t="str">
        <f aca="false">'Master Pay Period 1'!G72</f>
        <v>Intern</v>
      </c>
      <c r="H72" s="315" t="str">
        <f aca="false">'Master Pay Period 1'!H72</f>
        <v>5p-10p</v>
      </c>
      <c r="I72" s="316" t="n">
        <f aca="false">'Master Pay Period 1'!I72</f>
        <v>0</v>
      </c>
      <c r="J72" s="317" t="n">
        <f aca="false">AF72/80</f>
        <v>0</v>
      </c>
      <c r="K72" s="347" t="n">
        <f aca="false">E72*AN72</f>
        <v>0</v>
      </c>
      <c r="L72" s="348"/>
      <c r="M72" s="464" t="n">
        <f aca="false">'Master Pay Period 3'!M72</f>
        <v>0</v>
      </c>
      <c r="N72" s="464" t="n">
        <f aca="false">'Master Pay Period 3'!N72</f>
        <v>0</v>
      </c>
      <c r="O72" s="464" t="n">
        <f aca="false">'Master Pay Period 3'!O72</f>
        <v>0</v>
      </c>
      <c r="P72" s="464" t="n">
        <f aca="false">'Master Pay Period 3'!P72</f>
        <v>0</v>
      </c>
      <c r="Q72" s="464" t="n">
        <f aca="false">'Master Pay Period 3'!Q72</f>
        <v>0</v>
      </c>
      <c r="R72" s="464" t="n">
        <f aca="false">'Master Pay Period 3'!R72</f>
        <v>0</v>
      </c>
      <c r="S72" s="464" t="n">
        <f aca="false">'Master Pay Period 3'!S72</f>
        <v>0</v>
      </c>
      <c r="T72" s="474"/>
      <c r="U72" s="464" t="n">
        <f aca="false">'Master Pay Period 3'!U72</f>
        <v>0</v>
      </c>
      <c r="V72" s="464" t="n">
        <f aca="false">'Master Pay Period 3'!V72</f>
        <v>0</v>
      </c>
      <c r="W72" s="464" t="n">
        <f aca="false">'Master Pay Period 3'!W72</f>
        <v>0</v>
      </c>
      <c r="X72" s="464" t="n">
        <f aca="false">'Master Pay Period 3'!X72</f>
        <v>0</v>
      </c>
      <c r="Y72" s="464" t="n">
        <f aca="false">'Master Pay Period 3'!Y72</f>
        <v>0</v>
      </c>
      <c r="Z72" s="464" t="n">
        <f aca="false">'Master Pay Period 3'!Z72</f>
        <v>0</v>
      </c>
      <c r="AA72" s="464" t="n">
        <f aca="false">'Master Pay Period 3'!AA72</f>
        <v>0</v>
      </c>
      <c r="AB72" s="471"/>
      <c r="AC72" s="430" t="n">
        <f aca="false">(A72*1.5)*L72</f>
        <v>0</v>
      </c>
      <c r="AD72" s="431" t="n">
        <f aca="false">(A72*(K72-B72-C72))-(A72*L72)</f>
        <v>0</v>
      </c>
      <c r="AE72" s="437" t="n">
        <f aca="false">I72*80</f>
        <v>0</v>
      </c>
      <c r="AF72" s="437" t="n">
        <f aca="false">AN72*E72</f>
        <v>0</v>
      </c>
      <c r="AG72" s="437" t="n">
        <f aca="false">AE72-AF72</f>
        <v>0</v>
      </c>
      <c r="AH72" s="437" t="n">
        <f aca="false">AG72/80</f>
        <v>0</v>
      </c>
      <c r="AI72" s="437" t="n">
        <f aca="false">B72/(80)</f>
        <v>0</v>
      </c>
      <c r="AJ72" s="437" t="n">
        <f aca="false">SUM(SUM(AH72,AI72))</f>
        <v>0</v>
      </c>
      <c r="AK72" s="430" t="n">
        <f aca="false">A72*0.28</f>
        <v>2.24</v>
      </c>
      <c r="AL72" s="437" t="n">
        <f aca="false">D72*A72</f>
        <v>0</v>
      </c>
      <c r="AM72" s="430" t="n">
        <f aca="false">(AK72+A72)*(D72)*26</f>
        <v>0</v>
      </c>
      <c r="AN72" s="437" t="n">
        <f aca="false">SUM(SUM(M72:AA72))</f>
        <v>0</v>
      </c>
      <c r="AY72" s="882"/>
      <c r="AZ72" s="882"/>
      <c r="BA72" s="882"/>
      <c r="BB72" s="882"/>
      <c r="BC72" s="882"/>
      <c r="BD72" s="177"/>
      <c r="BE72" s="177"/>
      <c r="BF72" s="177"/>
      <c r="BG72" s="177"/>
      <c r="BH72" s="177"/>
      <c r="DN72" s="307"/>
      <c r="EE72" s="163"/>
    </row>
    <row r="73" customFormat="false" ht="10.1" hidden="false" customHeight="true" outlineLevel="0" collapsed="false">
      <c r="A73" s="312"/>
      <c r="B73" s="308"/>
      <c r="C73" s="308"/>
      <c r="D73" s="269"/>
      <c r="E73" s="272"/>
      <c r="F73" s="229"/>
      <c r="G73" s="289"/>
      <c r="H73" s="303"/>
      <c r="I73" s="304"/>
      <c r="J73" s="350"/>
      <c r="K73" s="277"/>
      <c r="L73" s="278"/>
      <c r="M73" s="462"/>
      <c r="N73" s="462"/>
      <c r="O73" s="462"/>
      <c r="P73" s="462"/>
      <c r="Q73" s="462"/>
      <c r="R73" s="462"/>
      <c r="S73" s="462"/>
      <c r="T73" s="463"/>
      <c r="U73" s="462"/>
      <c r="V73" s="462"/>
      <c r="W73" s="462"/>
      <c r="X73" s="462"/>
      <c r="Y73" s="462"/>
      <c r="Z73" s="462"/>
      <c r="AA73" s="462"/>
      <c r="AB73" s="471"/>
      <c r="AC73" s="437"/>
      <c r="AD73" s="437"/>
      <c r="AE73" s="437"/>
      <c r="AF73" s="437"/>
      <c r="AG73" s="437"/>
      <c r="AH73" s="437"/>
      <c r="AI73" s="437"/>
      <c r="AJ73" s="437"/>
      <c r="AK73" s="430"/>
      <c r="AL73" s="437"/>
      <c r="AM73" s="430"/>
      <c r="AN73" s="437"/>
      <c r="AY73" s="882"/>
      <c r="AZ73" s="882"/>
      <c r="BA73" s="882"/>
      <c r="BB73" s="882"/>
      <c r="BC73" s="882"/>
      <c r="BD73" s="177"/>
      <c r="BE73" s="177"/>
      <c r="BF73" s="177"/>
      <c r="BG73" s="177"/>
      <c r="BH73" s="177"/>
      <c r="DN73" s="307"/>
      <c r="EE73" s="163"/>
    </row>
    <row r="74" customFormat="false" ht="10.1" hidden="false" customHeight="true" outlineLevel="0" collapsed="false">
      <c r="A74" s="312" t="n">
        <f aca="false">'Master Pay Period 1'!A74</f>
        <v>14.2</v>
      </c>
      <c r="B74" s="308" t="n">
        <f aca="false">SUM(IF(M74="V",-E74),IF(N74="V",-E74),IF(O74="V",-E74),IF(P74="V",-E74),IF(Q74="V",-E74),IF(R74="V",-E74),IF(S74="V",-E74),IF(U74="V",-E74),IF(V74="V",-E74),IF(W74="V",-E74),IF(X74="V",-E74),IF(Y74="V",-E74),IF(Z74="V",-E74),IF(AA74="V",-E74),IF(M74="H",-E74),IF(N74="H",-E74),IF(O74="H",-E74),IF(P74="H",-E74),IF(Q74="H",-E74),IF(R74="H",-E74),IF(S74="H",-E74),IF(U74="H",-E74),IF(V74="H",-E74),IF(W74="H",-E74),IF(X74="H",-E74),IF(Y74="H",-E74),IF(Z74="H",-E74),IF(AA74="H",-E74))</f>
        <v>0</v>
      </c>
      <c r="C74" s="308" t="n">
        <f aca="false">SUM(IF(M74="S",-E74),IF(N74="S",-E74),IF(O74="S",-E74),IF(P74="S",-E74),IF(Q74="S",-E74),IF(R74="S",-E74),IF(S74="S",-E74),IF(U74="S",-E74),IF(V74="S",-E74),IF(W74="S",-E74),IF(X74="S",-E74),IF(Y74="S",-E74),IF(Z74="S",-E74),IF(AA74="S",-E74))</f>
        <v>0</v>
      </c>
      <c r="D74" s="269" t="n">
        <f aca="false">(I74*80)-(K74-(B74+C74))</f>
        <v>0</v>
      </c>
      <c r="E74" s="272" t="n">
        <f aca="false">'Master Pay Period 1'!E74</f>
        <v>5</v>
      </c>
      <c r="F74" s="491" t="n">
        <f aca="false">'Master Pay Period 1'!F74</f>
        <v>0</v>
      </c>
      <c r="G74" s="314" t="str">
        <f aca="false">'Master Pay Period 1'!G74</f>
        <v>Student</v>
      </c>
      <c r="H74" s="315" t="str">
        <f aca="false">'Master Pay Period 1'!H74</f>
        <v>5p-10p</v>
      </c>
      <c r="I74" s="316" t="n">
        <f aca="false">'Master Pay Period 1'!I74</f>
        <v>0</v>
      </c>
      <c r="J74" s="317" t="n">
        <f aca="false">AF74/80</f>
        <v>0</v>
      </c>
      <c r="K74" s="347" t="n">
        <f aca="false">E74*AN74</f>
        <v>0</v>
      </c>
      <c r="L74" s="348"/>
      <c r="M74" s="464" t="n">
        <f aca="false">'Master Pay Period 3'!M74</f>
        <v>0</v>
      </c>
      <c r="N74" s="464" t="n">
        <f aca="false">'Master Pay Period 3'!N74</f>
        <v>0</v>
      </c>
      <c r="O74" s="464" t="n">
        <f aca="false">'Master Pay Period 3'!O74</f>
        <v>0</v>
      </c>
      <c r="P74" s="464" t="n">
        <f aca="false">'Master Pay Period 3'!P74</f>
        <v>0</v>
      </c>
      <c r="Q74" s="464" t="n">
        <f aca="false">'Master Pay Period 3'!Q74</f>
        <v>0</v>
      </c>
      <c r="R74" s="464" t="n">
        <f aca="false">'Master Pay Period 3'!R74</f>
        <v>0</v>
      </c>
      <c r="S74" s="464" t="n">
        <f aca="false">'Master Pay Period 3'!S74</f>
        <v>0</v>
      </c>
      <c r="T74" s="474"/>
      <c r="U74" s="464" t="n">
        <f aca="false">'Master Pay Period 3'!U74</f>
        <v>0</v>
      </c>
      <c r="V74" s="464" t="n">
        <f aca="false">'Master Pay Period 3'!V74</f>
        <v>0</v>
      </c>
      <c r="W74" s="464" t="n">
        <f aca="false">'Master Pay Period 3'!W74</f>
        <v>0</v>
      </c>
      <c r="X74" s="464" t="n">
        <f aca="false">'Master Pay Period 3'!X74</f>
        <v>0</v>
      </c>
      <c r="Y74" s="464" t="n">
        <f aca="false">'Master Pay Period 3'!Y74</f>
        <v>0</v>
      </c>
      <c r="Z74" s="464" t="n">
        <f aca="false">'Master Pay Period 3'!Z74</f>
        <v>0</v>
      </c>
      <c r="AA74" s="464" t="n">
        <f aca="false">'Master Pay Period 3'!AA74</f>
        <v>0</v>
      </c>
      <c r="AB74" s="471"/>
      <c r="AC74" s="430" t="n">
        <f aca="false">(A74*1.5)*L74</f>
        <v>0</v>
      </c>
      <c r="AD74" s="431" t="n">
        <f aca="false">(A74*(K74-B74-C74))-(A74*L74)</f>
        <v>0</v>
      </c>
      <c r="AE74" s="437" t="n">
        <f aca="false">I74*80</f>
        <v>0</v>
      </c>
      <c r="AF74" s="437" t="n">
        <f aca="false">AN74*E74</f>
        <v>0</v>
      </c>
      <c r="AG74" s="437" t="n">
        <f aca="false">AE74-AF74</f>
        <v>0</v>
      </c>
      <c r="AH74" s="437" t="n">
        <f aca="false">AG74/80</f>
        <v>0</v>
      </c>
      <c r="AI74" s="437" t="n">
        <f aca="false">B74/(80)</f>
        <v>0</v>
      </c>
      <c r="AJ74" s="437" t="n">
        <f aca="false">SUM(SUM(AH74,AI74))</f>
        <v>0</v>
      </c>
      <c r="AK74" s="430" t="n">
        <f aca="false">A74*0.28</f>
        <v>3.976</v>
      </c>
      <c r="AL74" s="437" t="n">
        <f aca="false">D74*A74</f>
        <v>0</v>
      </c>
      <c r="AM74" s="430" t="n">
        <f aca="false">(AK74+A74)*(D74)*26</f>
        <v>0</v>
      </c>
      <c r="AN74" s="437" t="n">
        <f aca="false">SUM(SUM(M74:AA74))</f>
        <v>0</v>
      </c>
      <c r="AY74" s="882"/>
      <c r="AZ74" s="882"/>
      <c r="BA74" s="882"/>
      <c r="BB74" s="882"/>
      <c r="BC74" s="882"/>
      <c r="BD74" s="177"/>
      <c r="BE74" s="177"/>
      <c r="BF74" s="177"/>
      <c r="BG74" s="177"/>
      <c r="BH74" s="177"/>
      <c r="DN74" s="307"/>
      <c r="EE74" s="163"/>
    </row>
    <row r="75" customFormat="false" ht="10.1" hidden="false" customHeight="true" outlineLevel="0" collapsed="false">
      <c r="A75" s="312"/>
      <c r="B75" s="308"/>
      <c r="C75" s="308"/>
      <c r="D75" s="269"/>
      <c r="E75" s="272"/>
      <c r="F75" s="229"/>
      <c r="G75" s="289"/>
      <c r="H75" s="303"/>
      <c r="I75" s="304"/>
      <c r="J75" s="350"/>
      <c r="K75" s="277"/>
      <c r="L75" s="278"/>
      <c r="M75" s="462"/>
      <c r="N75" s="462"/>
      <c r="O75" s="462"/>
      <c r="P75" s="462"/>
      <c r="Q75" s="462"/>
      <c r="R75" s="462"/>
      <c r="S75" s="462"/>
      <c r="T75" s="463"/>
      <c r="U75" s="462"/>
      <c r="V75" s="462"/>
      <c r="W75" s="462"/>
      <c r="X75" s="462"/>
      <c r="Y75" s="462"/>
      <c r="Z75" s="462"/>
      <c r="AA75" s="462"/>
      <c r="AE75" s="437"/>
      <c r="AF75" s="437"/>
      <c r="AG75" s="437"/>
      <c r="AH75" s="437"/>
      <c r="AI75" s="437"/>
      <c r="AJ75" s="437"/>
      <c r="AK75" s="430"/>
      <c r="AL75" s="437"/>
      <c r="AM75" s="430"/>
      <c r="AN75" s="437"/>
      <c r="AY75" s="882"/>
      <c r="AZ75" s="882"/>
      <c r="BA75" s="882"/>
      <c r="BB75" s="882"/>
      <c r="BC75" s="882"/>
      <c r="BD75" s="177"/>
      <c r="BE75" s="177"/>
      <c r="BF75" s="177"/>
      <c r="BG75" s="177"/>
      <c r="BH75" s="177"/>
      <c r="DN75" s="162"/>
    </row>
    <row r="76" customFormat="false" ht="10.1" hidden="false" customHeight="true" outlineLevel="0" collapsed="false">
      <c r="A76" s="312" t="n">
        <f aca="false">'Master Pay Period 1'!A76</f>
        <v>14.2</v>
      </c>
      <c r="B76" s="308" t="n">
        <f aca="false">SUM(IF(M76="V",-E76),IF(N76="V",-E76),IF(O76="V",-E76),IF(P76="V",-E76),IF(Q76="V",-E76),IF(R76="V",-E76),IF(S76="V",-E76),IF(U76="V",-E76),IF(V76="V",-E76),IF(W76="V",-E76),IF(X76="V",-E76),IF(Y76="V",-E76),IF(Z76="V",-E76),IF(AA76="V",-E76),IF(M76="H",-E76),IF(N76="H",-E76),IF(O76="H",-E76),IF(P76="H",-E76),IF(Q76="H",-E76),IF(R76="H",-E76),IF(S76="H",-E76),IF(U76="H",-E76),IF(V76="H",-E76),IF(W76="H",-E76),IF(X76="H",-E76),IF(Y76="H",-E76),IF(Z76="H",-E76),IF(AA76="H",-E76))</f>
        <v>0</v>
      </c>
      <c r="C76" s="308" t="n">
        <f aca="false">SUM(IF(M76="S",-E76),IF(N76="S",-E76),IF(O76="S",-E76),IF(P76="S",-E76),IF(Q76="S",-E76),IF(R76="S",-E76),IF(S76="S",-E76),IF(U76="S",-E76),IF(V76="S",-E76),IF(W76="S",-E76),IF(X76="S",-E76),IF(Y76="S",-E76),IF(Z76="S",-E76),IF(AA76="S",-E76))</f>
        <v>0</v>
      </c>
      <c r="D76" s="269" t="n">
        <f aca="false">(I76*80)-(K76-(B76+C76))</f>
        <v>0</v>
      </c>
      <c r="E76" s="272" t="n">
        <f aca="false">'Master Pay Period 1'!E76</f>
        <v>5</v>
      </c>
      <c r="F76" s="491" t="n">
        <f aca="false">'Master Pay Period 1'!F76</f>
        <v>0</v>
      </c>
      <c r="G76" s="314" t="str">
        <f aca="false">'Master Pay Period 1'!G76</f>
        <v>Student</v>
      </c>
      <c r="H76" s="315" t="str">
        <f aca="false">'Master Pay Period 1'!H76</f>
        <v>5p-10p</v>
      </c>
      <c r="I76" s="316" t="n">
        <f aca="false">'Master Pay Period 1'!I76</f>
        <v>0</v>
      </c>
      <c r="J76" s="317" t="n">
        <f aca="false">AF76/80</f>
        <v>0</v>
      </c>
      <c r="K76" s="347" t="n">
        <f aca="false">E76*AN76</f>
        <v>0</v>
      </c>
      <c r="L76" s="348"/>
      <c r="M76" s="464" t="n">
        <f aca="false">'Master Pay Period 3'!M76</f>
        <v>0</v>
      </c>
      <c r="N76" s="464" t="n">
        <f aca="false">'Master Pay Period 3'!N76</f>
        <v>0</v>
      </c>
      <c r="O76" s="464" t="n">
        <f aca="false">'Master Pay Period 3'!O76</f>
        <v>0</v>
      </c>
      <c r="P76" s="464" t="n">
        <f aca="false">'Master Pay Period 3'!P76</f>
        <v>0</v>
      </c>
      <c r="Q76" s="464" t="n">
        <f aca="false">'Master Pay Period 3'!Q76</f>
        <v>0</v>
      </c>
      <c r="R76" s="464" t="n">
        <f aca="false">'Master Pay Period 3'!R76</f>
        <v>0</v>
      </c>
      <c r="S76" s="464" t="n">
        <f aca="false">'Master Pay Period 3'!S76</f>
        <v>0</v>
      </c>
      <c r="T76" s="474"/>
      <c r="U76" s="464" t="n">
        <f aca="false">'Master Pay Period 3'!U76</f>
        <v>0</v>
      </c>
      <c r="V76" s="464" t="n">
        <f aca="false">'Master Pay Period 3'!V76</f>
        <v>0</v>
      </c>
      <c r="W76" s="464" t="n">
        <f aca="false">'Master Pay Period 3'!W76</f>
        <v>0</v>
      </c>
      <c r="X76" s="464" t="n">
        <f aca="false">'Master Pay Period 3'!X76</f>
        <v>0</v>
      </c>
      <c r="Y76" s="464" t="n">
        <f aca="false">'Master Pay Period 3'!Y76</f>
        <v>0</v>
      </c>
      <c r="Z76" s="464" t="n">
        <f aca="false">'Master Pay Period 3'!Z76</f>
        <v>0</v>
      </c>
      <c r="AA76" s="464" t="n">
        <f aca="false">'Master Pay Period 3'!AA76</f>
        <v>0</v>
      </c>
      <c r="AB76" s="471"/>
      <c r="AC76" s="430" t="n">
        <f aca="false">(A76*1.5)*L76</f>
        <v>0</v>
      </c>
      <c r="AD76" s="431" t="n">
        <f aca="false">(A76*(K76-B76-C76))-(A76*L76)</f>
        <v>0</v>
      </c>
      <c r="AE76" s="437" t="n">
        <f aca="false">I76*80</f>
        <v>0</v>
      </c>
      <c r="AF76" s="437" t="n">
        <f aca="false">AN76*E76</f>
        <v>0</v>
      </c>
      <c r="AG76" s="437" t="n">
        <f aca="false">AE76-AF76</f>
        <v>0</v>
      </c>
      <c r="AH76" s="437" t="n">
        <f aca="false">AG76/80</f>
        <v>0</v>
      </c>
      <c r="AI76" s="437" t="n">
        <f aca="false">B76/(80)</f>
        <v>0</v>
      </c>
      <c r="AJ76" s="437" t="n">
        <f aca="false">SUM(SUM(AH76,AI76))</f>
        <v>0</v>
      </c>
      <c r="AK76" s="430" t="n">
        <f aca="false">A76*0.28</f>
        <v>3.976</v>
      </c>
      <c r="AL76" s="437" t="n">
        <f aca="false">D76*A76</f>
        <v>0</v>
      </c>
      <c r="AM76" s="430" t="n">
        <f aca="false">(AK76+A76)*(D76)*26</f>
        <v>0</v>
      </c>
      <c r="AN76" s="437" t="n">
        <f aca="false">SUM(SUM(M76:AA76))</f>
        <v>0</v>
      </c>
      <c r="AY76" s="882"/>
      <c r="AZ76" s="882"/>
      <c r="BA76" s="882"/>
      <c r="BB76" s="882"/>
      <c r="BC76" s="882"/>
      <c r="BD76" s="177"/>
      <c r="BE76" s="177"/>
      <c r="BF76" s="177"/>
      <c r="BG76" s="177"/>
      <c r="BH76" s="177"/>
      <c r="DN76" s="307"/>
      <c r="EE76" s="163"/>
    </row>
    <row r="77" customFormat="false" ht="10.1" hidden="false" customHeight="true" outlineLevel="0" collapsed="false">
      <c r="A77" s="312"/>
      <c r="B77" s="221"/>
      <c r="C77" s="235"/>
      <c r="D77" s="171"/>
      <c r="E77" s="272"/>
      <c r="F77" s="230"/>
      <c r="H77" s="172"/>
      <c r="I77" s="174"/>
      <c r="J77" s="175"/>
      <c r="L77" s="230"/>
      <c r="M77" s="475"/>
      <c r="N77" s="475"/>
      <c r="O77" s="475"/>
      <c r="P77" s="475"/>
      <c r="Q77" s="475"/>
      <c r="R77" s="475"/>
      <c r="S77" s="475"/>
      <c r="T77" s="475"/>
      <c r="U77" s="475"/>
      <c r="V77" s="475"/>
      <c r="W77" s="475"/>
      <c r="X77" s="475"/>
      <c r="Y77" s="475"/>
      <c r="Z77" s="475"/>
      <c r="AA77" s="475"/>
      <c r="AB77" s="471"/>
      <c r="AC77" s="437"/>
      <c r="AD77" s="437"/>
      <c r="AY77" s="882"/>
      <c r="AZ77" s="882"/>
      <c r="BA77" s="882"/>
      <c r="BB77" s="882"/>
      <c r="BC77" s="882"/>
      <c r="BD77" s="177"/>
      <c r="BE77" s="177"/>
      <c r="BF77" s="177"/>
      <c r="BG77" s="177"/>
      <c r="BH77" s="177"/>
      <c r="DN77" s="307"/>
      <c r="EE77" s="163"/>
    </row>
    <row r="78" customFormat="false" ht="10.1" hidden="false" customHeight="true" outlineLevel="0" collapsed="false">
      <c r="A78" s="312"/>
      <c r="B78" s="308"/>
      <c r="C78" s="308"/>
      <c r="D78" s="269"/>
      <c r="E78" s="272"/>
      <c r="F78" s="229"/>
      <c r="G78" s="310"/>
      <c r="H78" s="303"/>
      <c r="I78" s="304"/>
      <c r="J78" s="350"/>
      <c r="K78" s="277"/>
      <c r="L78" s="278"/>
      <c r="M78" s="462"/>
      <c r="N78" s="871"/>
      <c r="O78" s="462"/>
      <c r="P78" s="871"/>
      <c r="Q78" s="462"/>
      <c r="R78" s="871"/>
      <c r="S78" s="462"/>
      <c r="T78" s="463"/>
      <c r="U78" s="462"/>
      <c r="V78" s="871"/>
      <c r="W78" s="462"/>
      <c r="X78" s="871"/>
      <c r="Y78" s="462"/>
      <c r="Z78" s="871"/>
      <c r="AA78" s="462"/>
      <c r="AB78" s="471"/>
      <c r="AC78" s="437"/>
      <c r="AD78" s="437"/>
      <c r="AE78" s="437"/>
      <c r="AF78" s="437"/>
      <c r="AG78" s="437"/>
      <c r="AH78" s="437"/>
      <c r="AI78" s="437"/>
      <c r="AJ78" s="437"/>
      <c r="AK78" s="430"/>
      <c r="AL78" s="437"/>
      <c r="AM78" s="430"/>
      <c r="AN78" s="437"/>
      <c r="AY78" s="882"/>
      <c r="AZ78" s="882"/>
      <c r="BA78" s="882"/>
      <c r="BB78" s="882"/>
      <c r="BC78" s="882"/>
      <c r="BD78" s="177"/>
      <c r="BE78" s="177"/>
      <c r="BF78" s="177"/>
      <c r="BG78" s="177"/>
      <c r="BH78" s="177"/>
      <c r="DN78" s="307"/>
      <c r="EE78" s="163"/>
    </row>
    <row r="79" customFormat="false" ht="10.1" hidden="false" customHeight="true" outlineLevel="0" collapsed="false">
      <c r="A79" s="312" t="n">
        <f aca="false">'Master Pay Period 1'!A79</f>
        <v>28</v>
      </c>
      <c r="B79" s="308" t="n">
        <f aca="false">SUM(IF(M79="V",-E79),IF(N79="V",-E79),IF(O79="V",-E79),IF(P79="V",-E79),IF(Q79="V",-E79),IF(R79="V",-E79),IF(S79="V",-E79),IF(U79="V",-E79),IF(V79="V",-E79),IF(W79="V",-E79),IF(X79="V",-E79),IF(Y79="V",-E79),IF(Z79="V",-E79),IF(AA79="V",-E79),IF(M79="H",-E79),IF(N79="H",-E79),IF(O79="H",-E79),IF(P79="H",-E79),IF(Q79="H",-E79),IF(R79="H",-E79),IF(S79="H",-E79),IF(U79="H",-E79),IF(V79="H",-E79),IF(W79="H",-E79),IF(X79="H",-E79),IF(Y79="H",-E79),IF(Z79="H",-E79),IF(AA79="H",-E79))</f>
        <v>0</v>
      </c>
      <c r="C79" s="308" t="n">
        <f aca="false">SUM(IF(M79="S",-E79),IF(N79="S",-E79),IF(O79="S",-E79),IF(P79="S",-E79),IF(Q79="S",-E79),IF(R79="S",-E79),IF(S79="S",-E79),IF(U79="S",-E79),IF(V79="S",-E79),IF(W79="S",-E79),IF(X79="S",-E79),IF(Y79="S",-E79),IF(Z79="S",-E79),IF(AA79="S",-E79))</f>
        <v>0</v>
      </c>
      <c r="D79" s="269" t="n">
        <f aca="false">(I79*80)-(K79-(B79+C79))</f>
        <v>0</v>
      </c>
      <c r="E79" s="272" t="n">
        <f aca="false">'Master Pay Period 1'!E79</f>
        <v>12</v>
      </c>
      <c r="F79" s="491" t="n">
        <f aca="false">'Master Pay Period 1'!F79</f>
        <v>0</v>
      </c>
      <c r="G79" s="314" t="str">
        <f aca="false">'Master Pay Period 1'!G79</f>
        <v>RRT</v>
      </c>
      <c r="H79" s="315" t="str">
        <f aca="false">'Master Pay Period 1'!H79</f>
        <v>7p-7:30a</v>
      </c>
      <c r="I79" s="316" t="n">
        <f aca="false">'Master Pay Period 1'!I79</f>
        <v>0.9</v>
      </c>
      <c r="J79" s="317" t="n">
        <f aca="false">AF79/80</f>
        <v>0.9</v>
      </c>
      <c r="K79" s="347" t="n">
        <f aca="false">E79*AN79</f>
        <v>72</v>
      </c>
      <c r="L79" s="885"/>
      <c r="M79" s="464" t="n">
        <f aca="false">'Master Pay Period 3'!M79</f>
        <v>0</v>
      </c>
      <c r="N79" s="464" t="n">
        <f aca="false">'Master Pay Period 3'!N79</f>
        <v>1</v>
      </c>
      <c r="O79" s="464" t="n">
        <f aca="false">'Master Pay Period 3'!O79</f>
        <v>1</v>
      </c>
      <c r="P79" s="464" t="n">
        <f aca="false">'Master Pay Period 3'!P79</f>
        <v>0</v>
      </c>
      <c r="Q79" s="464" t="n">
        <f aca="false">'Master Pay Period 3'!Q79</f>
        <v>1</v>
      </c>
      <c r="R79" s="464" t="n">
        <f aca="false">'Master Pay Period 3'!R79</f>
        <v>0</v>
      </c>
      <c r="S79" s="464" t="n">
        <f aca="false">'Master Pay Period 3'!S79</f>
        <v>0</v>
      </c>
      <c r="T79" s="474"/>
      <c r="U79" s="464" t="n">
        <f aca="false">'Master Pay Period 3'!U79</f>
        <v>0</v>
      </c>
      <c r="V79" s="464" t="n">
        <f aca="false">'Master Pay Period 3'!V79</f>
        <v>0</v>
      </c>
      <c r="W79" s="464" t="n">
        <f aca="false">'Master Pay Period 3'!W79</f>
        <v>1</v>
      </c>
      <c r="X79" s="464" t="n">
        <f aca="false">'Master Pay Period 3'!X79</f>
        <v>0</v>
      </c>
      <c r="Y79" s="464" t="n">
        <f aca="false">'Master Pay Period 3'!Y79</f>
        <v>0</v>
      </c>
      <c r="Z79" s="464" t="n">
        <f aca="false">'Master Pay Period 3'!Z79</f>
        <v>1</v>
      </c>
      <c r="AA79" s="464" t="n">
        <f aca="false">'Master Pay Period 3'!AA79</f>
        <v>1</v>
      </c>
      <c r="AB79" s="471"/>
      <c r="AC79" s="430" t="n">
        <f aca="false">(A79*1.5)*L79</f>
        <v>0</v>
      </c>
      <c r="AD79" s="431" t="n">
        <f aca="false">(A79*(K79-B79-C79))-(A79*L79)</f>
        <v>2016</v>
      </c>
      <c r="AE79" s="437" t="n">
        <f aca="false">I79*80</f>
        <v>72</v>
      </c>
      <c r="AF79" s="437" t="n">
        <f aca="false">AN79*E79</f>
        <v>72</v>
      </c>
      <c r="AG79" s="437" t="n">
        <f aca="false">AE79-AF79</f>
        <v>0</v>
      </c>
      <c r="AH79" s="437" t="n">
        <f aca="false">AG79/80</f>
        <v>0</v>
      </c>
      <c r="AI79" s="437" t="n">
        <f aca="false">B79/(80)</f>
        <v>0</v>
      </c>
      <c r="AJ79" s="437" t="n">
        <f aca="false">SUM(SUM(AH79,AI79))</f>
        <v>0</v>
      </c>
      <c r="AK79" s="430" t="n">
        <f aca="false">A79*0.28</f>
        <v>7.84</v>
      </c>
      <c r="AL79" s="437" t="n">
        <f aca="false">D79*A79</f>
        <v>0</v>
      </c>
      <c r="AM79" s="430" t="n">
        <f aca="false">(AK79+A79)*(D79)*26</f>
        <v>0</v>
      </c>
      <c r="AN79" s="437" t="n">
        <f aca="false">SUM(SUM(M79:AA79))</f>
        <v>6</v>
      </c>
      <c r="AY79" s="882"/>
      <c r="AZ79" s="882"/>
      <c r="BA79" s="882"/>
      <c r="BB79" s="882"/>
      <c r="BC79" s="882"/>
      <c r="BD79" s="177"/>
      <c r="BE79" s="177"/>
      <c r="BF79" s="177"/>
      <c r="BG79" s="177"/>
      <c r="BH79" s="177"/>
      <c r="DN79" s="307"/>
      <c r="EE79" s="163"/>
    </row>
    <row r="80" customFormat="false" ht="10.1" hidden="false" customHeight="true" outlineLevel="0" collapsed="false">
      <c r="A80" s="312"/>
      <c r="B80" s="308"/>
      <c r="C80" s="308"/>
      <c r="D80" s="269"/>
      <c r="E80" s="272"/>
      <c r="F80" s="465"/>
      <c r="G80" s="289"/>
      <c r="H80" s="274"/>
      <c r="I80" s="304"/>
      <c r="J80" s="276"/>
      <c r="K80" s="269"/>
      <c r="L80" s="886"/>
      <c r="M80" s="462"/>
      <c r="N80" s="898"/>
      <c r="O80" s="462"/>
      <c r="P80" s="871"/>
      <c r="Q80" s="899"/>
      <c r="R80" s="871"/>
      <c r="S80" s="462"/>
      <c r="T80" s="463"/>
      <c r="U80" s="462"/>
      <c r="V80" s="871"/>
      <c r="W80" s="462"/>
      <c r="X80" s="871"/>
      <c r="Y80" s="462"/>
      <c r="Z80" s="899"/>
      <c r="AA80" s="899"/>
      <c r="AB80" s="471"/>
      <c r="AC80" s="437"/>
      <c r="AD80" s="437"/>
      <c r="AE80" s="437"/>
      <c r="AF80" s="437"/>
      <c r="AG80" s="437"/>
      <c r="AH80" s="437"/>
      <c r="AI80" s="437"/>
      <c r="AJ80" s="437"/>
      <c r="AK80" s="430"/>
      <c r="AL80" s="437"/>
      <c r="AM80" s="430"/>
      <c r="AN80" s="437"/>
      <c r="AY80" s="882"/>
      <c r="AZ80" s="882"/>
      <c r="BA80" s="882"/>
      <c r="BB80" s="882"/>
      <c r="BC80" s="882"/>
      <c r="BD80" s="177"/>
      <c r="BE80" s="177"/>
      <c r="BF80" s="177"/>
      <c r="BG80" s="177"/>
      <c r="BH80" s="177"/>
      <c r="DN80" s="307"/>
      <c r="EE80" s="163"/>
    </row>
    <row r="81" customFormat="false" ht="10.1" hidden="false" customHeight="true" outlineLevel="0" collapsed="false">
      <c r="A81" s="312" t="n">
        <f aca="false">'Master Pay Period 1'!A81</f>
        <v>28</v>
      </c>
      <c r="B81" s="308" t="n">
        <f aca="false">SUM(IF(M81="V",-E81),IF(N81="V",-E81),IF(O81="V",-E81),IF(P81="V",-E81),IF(Q81="V",-E81),IF(R81="V",-E81),IF(S81="V",-E81),IF(U81="V",-E81),IF(V81="V",-E81),IF(W81="V",-E81),IF(X81="V",-E81),IF(Y81="V",-E81),IF(Z81="V",-E81),IF(AA81="V",-E81),IF(M81="H",-E81),IF(N81="H",-E81),IF(O81="H",-E81),IF(P81="H",-E81),IF(Q81="H",-E81),IF(R81="H",-E81),IF(S81="H",-E81),IF(U81="H",-E81),IF(V81="H",-E81),IF(W81="H",-E81),IF(X81="H",-E81),IF(Y81="H",-E81),IF(Z81="H",-E81),IF(AA81="H",-E81))</f>
        <v>0</v>
      </c>
      <c r="C81" s="308" t="n">
        <f aca="false">SUM(IF(M81="S",-E81),IF(N81="S",-E81),IF(O81="S",-E81),IF(P81="S",-E81),IF(Q81="S",-E81),IF(R81="S",-E81),IF(S81="S",-E81),IF(U81="S",-E81),IF(V81="S",-E81),IF(W81="S",-E81),IF(X81="S",-E81),IF(Y81="S",-E81),IF(Z81="S",-E81),IF(AA81="S",-E81))</f>
        <v>0</v>
      </c>
      <c r="D81" s="269" t="n">
        <f aca="false">(I81*80)-(K81-(B81+C81))</f>
        <v>0</v>
      </c>
      <c r="E81" s="272" t="n">
        <f aca="false">'Master Pay Period 1'!E81</f>
        <v>12</v>
      </c>
      <c r="F81" s="491" t="n">
        <f aca="false">'Master Pay Period 1'!F81</f>
        <v>0</v>
      </c>
      <c r="G81" s="314" t="str">
        <f aca="false">'Master Pay Period 1'!G81</f>
        <v>RRT</v>
      </c>
      <c r="H81" s="315" t="str">
        <f aca="false">'Master Pay Period 1'!H81</f>
        <v>7p-7:30a</v>
      </c>
      <c r="I81" s="316" t="n">
        <f aca="false">'Master Pay Period 1'!I81</f>
        <v>0.75</v>
      </c>
      <c r="J81" s="317" t="n">
        <f aca="false">AF81/80</f>
        <v>0.75</v>
      </c>
      <c r="K81" s="347" t="n">
        <f aca="false">E81*AN81</f>
        <v>60</v>
      </c>
      <c r="L81" s="887"/>
      <c r="M81" s="464" t="n">
        <f aca="false">'Master Pay Period 3'!M81</f>
        <v>1</v>
      </c>
      <c r="N81" s="464" t="n">
        <f aca="false">'Master Pay Period 3'!N81</f>
        <v>0</v>
      </c>
      <c r="O81" s="464" t="n">
        <f aca="false">'Master Pay Period 3'!O81</f>
        <v>0</v>
      </c>
      <c r="P81" s="464" t="n">
        <f aca="false">'Master Pay Period 3'!P81</f>
        <v>1</v>
      </c>
      <c r="Q81" s="464" t="n">
        <f aca="false">'Master Pay Period 3'!Q81</f>
        <v>0</v>
      </c>
      <c r="R81" s="464" t="n">
        <f aca="false">'Master Pay Period 3'!R81</f>
        <v>0</v>
      </c>
      <c r="S81" s="464" t="n">
        <f aca="false">'Master Pay Period 3'!S81</f>
        <v>0</v>
      </c>
      <c r="T81" s="474"/>
      <c r="U81" s="464" t="n">
        <f aca="false">'Master Pay Period 3'!U81</f>
        <v>0</v>
      </c>
      <c r="V81" s="464" t="n">
        <f aca="false">'Master Pay Period 3'!V81</f>
        <v>1</v>
      </c>
      <c r="W81" s="464" t="n">
        <f aca="false">'Master Pay Period 3'!W81</f>
        <v>0</v>
      </c>
      <c r="X81" s="464" t="n">
        <f aca="false">'Master Pay Period 3'!X81</f>
        <v>1</v>
      </c>
      <c r="Y81" s="464" t="n">
        <f aca="false">'Master Pay Period 3'!Y81</f>
        <v>1</v>
      </c>
      <c r="Z81" s="464" t="n">
        <f aca="false">'Master Pay Period 3'!Z81</f>
        <v>0</v>
      </c>
      <c r="AA81" s="464" t="n">
        <f aca="false">'Master Pay Period 3'!AA81</f>
        <v>0</v>
      </c>
      <c r="AB81" s="471"/>
      <c r="AC81" s="430" t="n">
        <f aca="false">(A81*1.5)*L81</f>
        <v>0</v>
      </c>
      <c r="AD81" s="431" t="n">
        <f aca="false">(A81*(K81-B81-C81))-(A81*L81)</f>
        <v>1680</v>
      </c>
      <c r="AE81" s="437" t="n">
        <f aca="false">I81*80</f>
        <v>60</v>
      </c>
      <c r="AF81" s="437" t="n">
        <f aca="false">AN81*E81</f>
        <v>60</v>
      </c>
      <c r="AG81" s="437" t="n">
        <f aca="false">AE81-AF81</f>
        <v>0</v>
      </c>
      <c r="AH81" s="437" t="n">
        <f aca="false">AG81/80</f>
        <v>0</v>
      </c>
      <c r="AI81" s="437" t="n">
        <f aca="false">B81/(80)</f>
        <v>0</v>
      </c>
      <c r="AJ81" s="437" t="n">
        <f aca="false">SUM(SUM(AH81,AI81))</f>
        <v>0</v>
      </c>
      <c r="AK81" s="430" t="n">
        <f aca="false">A81*0.28</f>
        <v>7.84</v>
      </c>
      <c r="AL81" s="437" t="n">
        <f aca="false">D81*A81</f>
        <v>0</v>
      </c>
      <c r="AM81" s="430" t="n">
        <f aca="false">(AK81+A81)*(D81)*26</f>
        <v>0</v>
      </c>
      <c r="AN81" s="437" t="n">
        <f aca="false">SUM(SUM(M81:AA81))</f>
        <v>5</v>
      </c>
      <c r="AY81" s="882"/>
      <c r="AZ81" s="882"/>
      <c r="BA81" s="882"/>
      <c r="BB81" s="882"/>
      <c r="BC81" s="882"/>
      <c r="BD81" s="177"/>
      <c r="BE81" s="177"/>
      <c r="BF81" s="177"/>
      <c r="BG81" s="177"/>
      <c r="BH81" s="177"/>
      <c r="DN81" s="307"/>
      <c r="EE81" s="163"/>
    </row>
    <row r="82" customFormat="false" ht="10.1" hidden="false" customHeight="true" outlineLevel="0" collapsed="false">
      <c r="A82" s="312"/>
      <c r="B82" s="308"/>
      <c r="C82" s="308"/>
      <c r="D82" s="269"/>
      <c r="E82" s="272"/>
      <c r="F82" s="465"/>
      <c r="G82" s="310"/>
      <c r="H82" s="274"/>
      <c r="I82" s="304"/>
      <c r="J82" s="350"/>
      <c r="K82" s="269"/>
      <c r="L82" s="886"/>
      <c r="M82" s="462"/>
      <c r="N82" s="871"/>
      <c r="O82" s="462"/>
      <c r="P82" s="871"/>
      <c r="Q82" s="462"/>
      <c r="R82" s="871"/>
      <c r="S82" s="462"/>
      <c r="T82" s="463"/>
      <c r="U82" s="462"/>
      <c r="V82" s="871"/>
      <c r="W82" s="462"/>
      <c r="X82" s="871"/>
      <c r="Y82" s="462"/>
      <c r="Z82" s="871"/>
      <c r="AA82" s="462"/>
      <c r="AB82" s="471"/>
      <c r="AC82" s="437"/>
      <c r="AD82" s="437"/>
      <c r="AE82" s="437"/>
      <c r="AF82" s="437"/>
      <c r="AG82" s="437"/>
      <c r="AH82" s="437"/>
      <c r="AI82" s="437"/>
      <c r="AJ82" s="437"/>
      <c r="AK82" s="430"/>
      <c r="AL82" s="437"/>
      <c r="AM82" s="430"/>
      <c r="AN82" s="437"/>
      <c r="AY82" s="882"/>
      <c r="AZ82" s="882"/>
      <c r="BA82" s="882"/>
      <c r="BB82" s="882"/>
      <c r="BC82" s="882"/>
      <c r="BD82" s="177"/>
      <c r="BE82" s="177"/>
      <c r="BF82" s="177"/>
      <c r="BG82" s="177"/>
      <c r="BH82" s="177"/>
      <c r="DN82" s="307"/>
      <c r="EE82" s="163"/>
    </row>
    <row r="83" customFormat="false" ht="10.1" hidden="false" customHeight="true" outlineLevel="0" collapsed="false">
      <c r="A83" s="312" t="n">
        <f aca="false">'Master Pay Period 1'!A83</f>
        <v>28</v>
      </c>
      <c r="B83" s="308" t="n">
        <f aca="false">SUM(IF(M83="V",-E83),IF(N83="V",-E83),IF(O83="V",-E83),IF(P83="V",-E83),IF(Q83="V",-E83),IF(R83="V",-E83),IF(S83="V",-E83),IF(U83="V",-E83),IF(V83="V",-E83),IF(W83="V",-E83),IF(X83="V",-E83),IF(Y83="V",-E83),IF(Z83="V",-E83),IF(AA83="V",-E83),IF(M83="H",-E83),IF(N83="H",-E83),IF(O83="H",-E83),IF(P83="H",-E83),IF(Q83="H",-E83),IF(R83="H",-E83),IF(S83="H",-E83),IF(U83="H",-E83),IF(V83="H",-E83),IF(W83="H",-E83),IF(X83="H",-E83),IF(Y83="H",-E83),IF(Z83="H",-E83),IF(AA83="H",-E83))</f>
        <v>0</v>
      </c>
      <c r="C83" s="308" t="n">
        <f aca="false">SUM(IF(M83="S",-E83),IF(N83="S",-E83),IF(O83="S",-E83),IF(P83="S",-E83),IF(Q83="S",-E83),IF(R83="S",-E83),IF(S83="S",-E83),IF(U83="S",-E83),IF(V83="S",-E83),IF(W83="S",-E83),IF(X83="S",-E83),IF(Y83="S",-E83),IF(Z83="S",-E83),IF(AA83="S",-E83))</f>
        <v>0</v>
      </c>
      <c r="D83" s="269" t="n">
        <f aca="false">(I83*80)-(K83-(B83+C83))</f>
        <v>0</v>
      </c>
      <c r="E83" s="272" t="n">
        <f aca="false">'Master Pay Period 1'!E83</f>
        <v>12</v>
      </c>
      <c r="F83" s="491" t="n">
        <f aca="false">'Master Pay Period 1'!F83</f>
        <v>0</v>
      </c>
      <c r="G83" s="314" t="str">
        <f aca="false">'Master Pay Period 1'!G83</f>
        <v>RRT</v>
      </c>
      <c r="H83" s="315" t="str">
        <f aca="false">'Master Pay Period 1'!H83</f>
        <v>7p-7:30a</v>
      </c>
      <c r="I83" s="316" t="n">
        <f aca="false">'Master Pay Period 1'!I83</f>
        <v>0.45</v>
      </c>
      <c r="J83" s="317" t="n">
        <f aca="false">AF83/80</f>
        <v>0.45</v>
      </c>
      <c r="K83" s="347" t="n">
        <f aca="false">E83*AN83</f>
        <v>36</v>
      </c>
      <c r="L83" s="885"/>
      <c r="M83" s="464" t="n">
        <f aca="false">'Master Pay Period 3'!M83</f>
        <v>0</v>
      </c>
      <c r="N83" s="464" t="n">
        <f aca="false">'Master Pay Period 3'!N83</f>
        <v>0</v>
      </c>
      <c r="O83" s="464" t="n">
        <f aca="false">'Master Pay Period 3'!O83</f>
        <v>0</v>
      </c>
      <c r="P83" s="464" t="n">
        <f aca="false">'Master Pay Period 3'!P83</f>
        <v>0</v>
      </c>
      <c r="Q83" s="464" t="n">
        <f aca="false">'Master Pay Period 3'!Q83</f>
        <v>0</v>
      </c>
      <c r="R83" s="464" t="n">
        <f aca="false">'Master Pay Period 3'!R83</f>
        <v>1</v>
      </c>
      <c r="S83" s="464" t="n">
        <f aca="false">'Master Pay Period 3'!S83</f>
        <v>1</v>
      </c>
      <c r="T83" s="474"/>
      <c r="U83" s="464" t="n">
        <f aca="false">'Master Pay Period 3'!U83</f>
        <v>1</v>
      </c>
      <c r="V83" s="464" t="n">
        <f aca="false">'Master Pay Period 3'!V83</f>
        <v>0</v>
      </c>
      <c r="W83" s="464" t="n">
        <f aca="false">'Master Pay Period 3'!W83</f>
        <v>0</v>
      </c>
      <c r="X83" s="464" t="n">
        <f aca="false">'Master Pay Period 3'!X83</f>
        <v>0</v>
      </c>
      <c r="Y83" s="464" t="n">
        <f aca="false">'Master Pay Period 3'!Y83</f>
        <v>0</v>
      </c>
      <c r="Z83" s="464" t="n">
        <f aca="false">'Master Pay Period 3'!Z83</f>
        <v>0</v>
      </c>
      <c r="AA83" s="464" t="n">
        <f aca="false">'Master Pay Period 3'!AA83</f>
        <v>0</v>
      </c>
      <c r="AB83" s="471"/>
      <c r="AC83" s="430" t="n">
        <f aca="false">(A83*1.5)*L83</f>
        <v>0</v>
      </c>
      <c r="AD83" s="431" t="n">
        <f aca="false">(A83*(K83-B83-C83))-(A83*L83)</f>
        <v>1008</v>
      </c>
      <c r="AE83" s="437" t="n">
        <f aca="false">I83*80</f>
        <v>36</v>
      </c>
      <c r="AF83" s="437" t="n">
        <f aca="false">AN83*E83</f>
        <v>36</v>
      </c>
      <c r="AG83" s="437" t="n">
        <f aca="false">AE83-AF83</f>
        <v>0</v>
      </c>
      <c r="AH83" s="437" t="n">
        <f aca="false">AG83/80</f>
        <v>0</v>
      </c>
      <c r="AI83" s="437" t="n">
        <f aca="false">B83/(80)</f>
        <v>0</v>
      </c>
      <c r="AJ83" s="437" t="n">
        <f aca="false">SUM(SUM(AH83,AI83))</f>
        <v>0</v>
      </c>
      <c r="AK83" s="430" t="n">
        <f aca="false">A83*0.28</f>
        <v>7.84</v>
      </c>
      <c r="AL83" s="437" t="n">
        <f aca="false">D83*A83</f>
        <v>0</v>
      </c>
      <c r="AM83" s="430" t="n">
        <f aca="false">(AK83+A83)*(D83)*26</f>
        <v>0</v>
      </c>
      <c r="AN83" s="437" t="n">
        <f aca="false">SUM(SUM(M83:AA83))</f>
        <v>3</v>
      </c>
      <c r="AY83" s="882"/>
      <c r="AZ83" s="882"/>
      <c r="BA83" s="882"/>
      <c r="BB83" s="882"/>
      <c r="BC83" s="882"/>
      <c r="BD83" s="177"/>
      <c r="BE83" s="177"/>
      <c r="BF83" s="177"/>
      <c r="BG83" s="177"/>
      <c r="BH83" s="177"/>
      <c r="DN83" s="307"/>
      <c r="EE83" s="163"/>
    </row>
    <row r="84" customFormat="false" ht="10.1" hidden="false" customHeight="true" outlineLevel="0" collapsed="false">
      <c r="A84" s="312"/>
      <c r="B84" s="308"/>
      <c r="C84" s="308"/>
      <c r="D84" s="269"/>
      <c r="E84" s="272"/>
      <c r="F84" s="465"/>
      <c r="G84" s="289"/>
      <c r="H84" s="303"/>
      <c r="I84" s="304"/>
      <c r="J84" s="350"/>
      <c r="K84" s="269"/>
      <c r="L84" s="886"/>
      <c r="M84" s="462"/>
      <c r="N84" s="871"/>
      <c r="O84" s="462"/>
      <c r="P84" s="871"/>
      <c r="Q84" s="462"/>
      <c r="R84" s="871"/>
      <c r="S84" s="462"/>
      <c r="T84" s="509"/>
      <c r="U84" s="899"/>
      <c r="V84" s="871"/>
      <c r="W84" s="462"/>
      <c r="X84" s="871"/>
      <c r="Y84" s="462"/>
      <c r="Z84" s="871"/>
      <c r="AA84" s="462"/>
      <c r="AB84" s="471"/>
      <c r="AC84" s="437"/>
      <c r="AD84" s="437"/>
      <c r="AE84" s="437"/>
      <c r="AF84" s="437"/>
      <c r="AG84" s="437"/>
      <c r="AH84" s="437"/>
      <c r="AI84" s="437"/>
      <c r="AJ84" s="437"/>
      <c r="AK84" s="430"/>
      <c r="AL84" s="437"/>
      <c r="AM84" s="430"/>
      <c r="AN84" s="437"/>
      <c r="AY84" s="882"/>
      <c r="AZ84" s="882"/>
      <c r="BA84" s="882"/>
      <c r="BB84" s="882"/>
      <c r="BC84" s="882"/>
      <c r="BD84" s="177"/>
      <c r="BE84" s="177"/>
      <c r="BF84" s="177"/>
      <c r="BG84" s="177"/>
      <c r="BH84" s="177"/>
      <c r="DN84" s="307"/>
      <c r="EE84" s="163"/>
    </row>
    <row r="85" customFormat="false" ht="10.1" hidden="false" customHeight="true" outlineLevel="0" collapsed="false">
      <c r="A85" s="312" t="n">
        <f aca="false">'Master Pay Period 1'!A85</f>
        <v>28</v>
      </c>
      <c r="B85" s="308" t="n">
        <f aca="false">SUM(IF(M85="V",-E85),IF(N85="V",-E85),IF(O85="V",-E85),IF(P85="V",-E85),IF(Q85="V",-E85),IF(R85="V",-E85),IF(S85="V",-E85),IF(U85="V",-E85),IF(V85="V",-E85),IF(W85="V",-E85),IF(X85="V",-E85),IF(Y85="V",-E85),IF(Z85="V",-E85),IF(AA85="V",-E85),IF(M85="H",-E85),IF(N85="H",-E85),IF(O85="H",-E85),IF(P85="H",-E85),IF(Q85="H",-E85),IF(R85="H",-E85),IF(S85="H",-E85),IF(U85="H",-E85),IF(V85="H",-E85),IF(W85="H",-E85),IF(X85="H",-E85),IF(Y85="H",-E85),IF(Z85="H",-E85),IF(AA85="H",-E85))</f>
        <v>0</v>
      </c>
      <c r="C85" s="308" t="n">
        <f aca="false">SUM(IF(M85="S",-E85),IF(N85="S",-E85),IF(O85="S",-E85),IF(P85="S",-E85),IF(Q85="S",-E85),IF(R85="S",-E85),IF(S85="S",-E85),IF(U85="S",-E85),IF(V85="S",-E85),IF(W85="S",-E85),IF(X85="S",-E85),IF(Y85="S",-E85),IF(Z85="S",-E85),IF(AA85="S",-E85))</f>
        <v>0</v>
      </c>
      <c r="D85" s="269" t="n">
        <f aca="false">(I85*80)-(K85-(B85+C85))</f>
        <v>0</v>
      </c>
      <c r="E85" s="272" t="n">
        <f aca="false">'Master Pay Period 1'!E85</f>
        <v>12</v>
      </c>
      <c r="F85" s="491" t="n">
        <f aca="false">'Master Pay Period 1'!F85</f>
        <v>0</v>
      </c>
      <c r="G85" s="314" t="str">
        <f aca="false">'Master Pay Period 1'!G85</f>
        <v>RRT</v>
      </c>
      <c r="H85" s="315" t="str">
        <f aca="false">'Master Pay Period 1'!H85</f>
        <v>7p-7:30a</v>
      </c>
      <c r="I85" s="316" t="n">
        <f aca="false">'Master Pay Period 1'!I85</f>
        <v>0.9</v>
      </c>
      <c r="J85" s="317" t="n">
        <f aca="false">AF85/80</f>
        <v>0.9</v>
      </c>
      <c r="K85" s="347" t="n">
        <f aca="false">E85*AN85</f>
        <v>72</v>
      </c>
      <c r="L85" s="885"/>
      <c r="M85" s="464" t="n">
        <f aca="false">'Master Pay Period 3'!M85</f>
        <v>0</v>
      </c>
      <c r="N85" s="464" t="n">
        <f aca="false">'Master Pay Period 3'!N85</f>
        <v>1</v>
      </c>
      <c r="O85" s="464" t="n">
        <f aca="false">'Master Pay Period 3'!O85</f>
        <v>1</v>
      </c>
      <c r="P85" s="464" t="n">
        <f aca="false">'Master Pay Period 3'!P85</f>
        <v>0</v>
      </c>
      <c r="Q85" s="464" t="n">
        <f aca="false">'Master Pay Period 3'!Q85</f>
        <v>1</v>
      </c>
      <c r="R85" s="464" t="n">
        <f aca="false">'Master Pay Period 3'!R85</f>
        <v>0</v>
      </c>
      <c r="S85" s="464" t="n">
        <f aca="false">'Master Pay Period 3'!S85</f>
        <v>0</v>
      </c>
      <c r="T85" s="510"/>
      <c r="U85" s="464" t="n">
        <f aca="false">'Master Pay Period 3'!U85</f>
        <v>0</v>
      </c>
      <c r="V85" s="464" t="n">
        <f aca="false">'Master Pay Period 3'!V85</f>
        <v>1</v>
      </c>
      <c r="W85" s="464" t="n">
        <f aca="false">'Master Pay Period 3'!W85</f>
        <v>0</v>
      </c>
      <c r="X85" s="464" t="n">
        <f aca="false">'Master Pay Period 3'!X85</f>
        <v>0</v>
      </c>
      <c r="Y85" s="464" t="n">
        <f aca="false">'Master Pay Period 3'!Y85</f>
        <v>0</v>
      </c>
      <c r="Z85" s="464" t="n">
        <f aca="false">'Master Pay Period 3'!Z85</f>
        <v>1</v>
      </c>
      <c r="AA85" s="464" t="n">
        <f aca="false">'Master Pay Period 3'!AA85</f>
        <v>1</v>
      </c>
      <c r="AB85" s="471"/>
      <c r="AC85" s="430" t="n">
        <f aca="false">(A85*1.5)*L85</f>
        <v>0</v>
      </c>
      <c r="AD85" s="431" t="n">
        <f aca="false">(A85*(K85-B85-C85))-(A85*L85)</f>
        <v>2016</v>
      </c>
      <c r="AE85" s="437" t="n">
        <f aca="false">I85*80</f>
        <v>72</v>
      </c>
      <c r="AF85" s="437" t="n">
        <f aca="false">AN85*E85</f>
        <v>72</v>
      </c>
      <c r="AG85" s="437" t="n">
        <f aca="false">AE85-AF85</f>
        <v>0</v>
      </c>
      <c r="AH85" s="437" t="n">
        <f aca="false">AG85/80</f>
        <v>0</v>
      </c>
      <c r="AI85" s="437" t="n">
        <f aca="false">B85/(80)</f>
        <v>0</v>
      </c>
      <c r="AJ85" s="437" t="n">
        <f aca="false">SUM(SUM(AH85,AI85))</f>
        <v>0</v>
      </c>
      <c r="AK85" s="430" t="n">
        <f aca="false">A85*0.28</f>
        <v>7.84</v>
      </c>
      <c r="AL85" s="437" t="n">
        <f aca="false">D85*A85</f>
        <v>0</v>
      </c>
      <c r="AM85" s="430" t="n">
        <f aca="false">(AK85+A85)*(D85)*26</f>
        <v>0</v>
      </c>
      <c r="AN85" s="437" t="n">
        <f aca="false">SUM(SUM(M85:AA85))</f>
        <v>6</v>
      </c>
      <c r="AY85" s="882"/>
      <c r="AZ85" s="882"/>
      <c r="BA85" s="882"/>
      <c r="BB85" s="882"/>
      <c r="BC85" s="882"/>
      <c r="BD85" s="177"/>
      <c r="BE85" s="177"/>
      <c r="BF85" s="177"/>
      <c r="BG85" s="177"/>
      <c r="BH85" s="177"/>
      <c r="DN85" s="307"/>
      <c r="EE85" s="163"/>
    </row>
    <row r="86" customFormat="false" ht="10.1" hidden="false" customHeight="true" outlineLevel="0" collapsed="false">
      <c r="A86" s="312"/>
      <c r="B86" s="308"/>
      <c r="C86" s="308"/>
      <c r="D86" s="269"/>
      <c r="E86" s="272"/>
      <c r="F86" s="465"/>
      <c r="G86" s="310"/>
      <c r="H86" s="303"/>
      <c r="I86" s="362"/>
      <c r="J86" s="350"/>
      <c r="K86" s="269"/>
      <c r="L86" s="886"/>
      <c r="M86" s="462"/>
      <c r="N86" s="462"/>
      <c r="O86" s="898"/>
      <c r="P86" s="462"/>
      <c r="Q86" s="462"/>
      <c r="R86" s="871"/>
      <c r="S86" s="462"/>
      <c r="T86" s="509"/>
      <c r="U86" s="462"/>
      <c r="V86" s="898"/>
      <c r="W86" s="462"/>
      <c r="X86" s="871"/>
      <c r="Y86" s="462"/>
      <c r="Z86" s="871"/>
      <c r="AA86" s="462"/>
      <c r="AB86" s="471"/>
      <c r="AC86" s="437"/>
      <c r="AD86" s="437"/>
      <c r="AE86" s="437"/>
      <c r="AF86" s="437"/>
      <c r="AG86" s="437"/>
      <c r="AH86" s="437"/>
      <c r="AI86" s="437"/>
      <c r="AJ86" s="437"/>
      <c r="AK86" s="430"/>
      <c r="AL86" s="437"/>
      <c r="AM86" s="430"/>
      <c r="AN86" s="437"/>
      <c r="AY86" s="882"/>
      <c r="AZ86" s="882"/>
      <c r="BA86" s="882"/>
      <c r="BB86" s="882"/>
      <c r="BC86" s="882"/>
      <c r="BD86" s="177"/>
      <c r="BE86" s="177"/>
      <c r="BF86" s="177"/>
      <c r="BG86" s="177"/>
      <c r="BH86" s="177"/>
      <c r="DN86" s="307"/>
      <c r="EE86" s="163"/>
    </row>
    <row r="87" customFormat="false" ht="10.1" hidden="false" customHeight="true" outlineLevel="0" collapsed="false">
      <c r="A87" s="312" t="n">
        <f aca="false">'Master Pay Period 1'!A87</f>
        <v>28</v>
      </c>
      <c r="B87" s="308" t="n">
        <f aca="false">SUM(IF(M87="V",-E87),IF(N87="V",-E87),IF(O87="V",-E87),IF(P87="V",-E87),IF(Q87="V",-E87),IF(R87="V",-E87),IF(S87="V",-E87),IF(U87="V",-E87),IF(V87="V",-E87),IF(W87="V",-E87),IF(X87="V",-E87),IF(Y87="V",-E87),IF(Z87="V",-E87),IF(AA87="V",-E87),IF(M87="H",-E87),IF(N87="H",-E87),IF(O87="H",-E87),IF(P87="H",-E87),IF(Q87="H",-E87),IF(R87="H",-E87),IF(S87="H",-E87),IF(U87="H",-E87),IF(V87="H",-E87),IF(W87="H",-E87),IF(X87="H",-E87),IF(Y87="H",-E87),IF(Z87="H",-E87),IF(AA87="H",-E87))</f>
        <v>0</v>
      </c>
      <c r="C87" s="308" t="n">
        <f aca="false">SUM(IF(M87="S",-E87),IF(N87="S",-E87),IF(O87="S",-E87),IF(P87="S",-E87),IF(Q87="S",-E87),IF(R87="S",-E87),IF(S87="S",-E87),IF(U87="S",-E87),IF(V87="S",-E87),IF(W87="S",-E87),IF(X87="S",-E87),IF(Y87="S",-E87),IF(Z87="S",-E87),IF(AA87="S",-E87))</f>
        <v>0</v>
      </c>
      <c r="D87" s="269" t="n">
        <f aca="false">(I87*80)-(K87-(B87+C87))</f>
        <v>0</v>
      </c>
      <c r="E87" s="272" t="n">
        <f aca="false">'Master Pay Period 1'!E87</f>
        <v>12</v>
      </c>
      <c r="F87" s="491" t="n">
        <f aca="false">'Master Pay Period 1'!F87</f>
        <v>0</v>
      </c>
      <c r="G87" s="314" t="str">
        <f aca="false">'Master Pay Period 1'!G87</f>
        <v>RRT</v>
      </c>
      <c r="H87" s="315" t="str">
        <f aca="false">'Master Pay Period 1'!H87</f>
        <v>7p-7:30a</v>
      </c>
      <c r="I87" s="316" t="n">
        <f aca="false">'Master Pay Period 1'!I87</f>
        <v>0.75</v>
      </c>
      <c r="J87" s="317" t="n">
        <f aca="false">AF87/80</f>
        <v>0.75</v>
      </c>
      <c r="K87" s="347" t="n">
        <f aca="false">E87*AN87</f>
        <v>60</v>
      </c>
      <c r="L87" s="885"/>
      <c r="M87" s="464" t="n">
        <f aca="false">'Master Pay Period 3'!M87</f>
        <v>1</v>
      </c>
      <c r="N87" s="464" t="n">
        <f aca="false">'Master Pay Period 3'!N87</f>
        <v>0</v>
      </c>
      <c r="O87" s="464" t="n">
        <f aca="false">'Master Pay Period 3'!O87</f>
        <v>0</v>
      </c>
      <c r="P87" s="464" t="n">
        <f aca="false">'Master Pay Period 3'!P87</f>
        <v>1</v>
      </c>
      <c r="Q87" s="464" t="n">
        <f aca="false">'Master Pay Period 3'!Q87</f>
        <v>0</v>
      </c>
      <c r="R87" s="464" t="n">
        <f aca="false">'Master Pay Period 3'!R87</f>
        <v>0</v>
      </c>
      <c r="S87" s="464" t="n">
        <f aca="false">'Master Pay Period 3'!S87</f>
        <v>0</v>
      </c>
      <c r="T87" s="510"/>
      <c r="U87" s="464" t="n">
        <f aca="false">'Master Pay Period 3'!U87</f>
        <v>0</v>
      </c>
      <c r="V87" s="464" t="n">
        <f aca="false">'Master Pay Period 3'!V87</f>
        <v>0</v>
      </c>
      <c r="W87" s="464" t="n">
        <f aca="false">'Master Pay Period 3'!W87</f>
        <v>1</v>
      </c>
      <c r="X87" s="464" t="n">
        <f aca="false">'Master Pay Period 3'!X87</f>
        <v>1</v>
      </c>
      <c r="Y87" s="464" t="n">
        <f aca="false">'Master Pay Period 3'!Y87</f>
        <v>1</v>
      </c>
      <c r="Z87" s="464" t="n">
        <f aca="false">'Master Pay Period 3'!Z87</f>
        <v>0</v>
      </c>
      <c r="AA87" s="464" t="n">
        <f aca="false">'Master Pay Period 3'!AA87</f>
        <v>0</v>
      </c>
      <c r="AC87" s="430" t="n">
        <f aca="false">(A87*1.5)*L87</f>
        <v>0</v>
      </c>
      <c r="AD87" s="431" t="n">
        <f aca="false">(A87*(K87-B87-C87))-(A87*L87)</f>
        <v>1680</v>
      </c>
      <c r="AE87" s="437" t="n">
        <f aca="false">I87*80</f>
        <v>60</v>
      </c>
      <c r="AF87" s="437" t="n">
        <f aca="false">AN87*E87</f>
        <v>60</v>
      </c>
      <c r="AG87" s="437" t="n">
        <f aca="false">AE87-AF87</f>
        <v>0</v>
      </c>
      <c r="AH87" s="437" t="n">
        <f aca="false">AG87/80</f>
        <v>0</v>
      </c>
      <c r="AI87" s="437" t="n">
        <f aca="false">B87/(80)</f>
        <v>0</v>
      </c>
      <c r="AJ87" s="437" t="n">
        <f aca="false">SUM(SUM(AH87,AI87))</f>
        <v>0</v>
      </c>
      <c r="AK87" s="430" t="n">
        <f aca="false">A87*0.28</f>
        <v>7.84</v>
      </c>
      <c r="AL87" s="437" t="n">
        <f aca="false">D87*A87</f>
        <v>0</v>
      </c>
      <c r="AM87" s="430" t="n">
        <f aca="false">(AK87+A87)*(D87)*26</f>
        <v>0</v>
      </c>
      <c r="AN87" s="437" t="n">
        <f aca="false">SUM(SUM(M87:AA87))</f>
        <v>5</v>
      </c>
      <c r="AY87" s="882"/>
      <c r="AZ87" s="882"/>
      <c r="BA87" s="882"/>
      <c r="BB87" s="882"/>
      <c r="BC87" s="882"/>
      <c r="BD87" s="177"/>
      <c r="BE87" s="177"/>
      <c r="BF87" s="177"/>
      <c r="BG87" s="177"/>
      <c r="BH87" s="177"/>
      <c r="DN87" s="162"/>
    </row>
    <row r="88" customFormat="false" ht="10.1" hidden="false" customHeight="true" outlineLevel="0" collapsed="false">
      <c r="A88" s="312"/>
      <c r="B88" s="308"/>
      <c r="C88" s="308"/>
      <c r="D88" s="269"/>
      <c r="E88" s="272"/>
      <c r="F88" s="229"/>
      <c r="G88" s="289"/>
      <c r="H88" s="274"/>
      <c r="I88" s="325"/>
      <c r="J88" s="350"/>
      <c r="K88" s="258"/>
      <c r="L88" s="888"/>
      <c r="M88" s="462"/>
      <c r="N88" s="871"/>
      <c r="O88" s="462"/>
      <c r="P88" s="871"/>
      <c r="Q88" s="462"/>
      <c r="R88" s="871"/>
      <c r="S88" s="462"/>
      <c r="T88" s="509"/>
      <c r="U88" s="462"/>
      <c r="V88" s="871"/>
      <c r="W88" s="462"/>
      <c r="X88" s="871"/>
      <c r="Y88" s="462"/>
      <c r="Z88" s="871"/>
      <c r="AA88" s="462"/>
      <c r="AB88" s="471"/>
      <c r="AC88" s="437"/>
      <c r="AD88" s="437"/>
      <c r="AE88" s="437"/>
      <c r="AF88" s="437"/>
      <c r="AG88" s="437"/>
      <c r="AH88" s="437"/>
      <c r="AI88" s="437"/>
      <c r="AJ88" s="437"/>
      <c r="AK88" s="430"/>
      <c r="AL88" s="437"/>
      <c r="AM88" s="430"/>
      <c r="AN88" s="437"/>
      <c r="AY88" s="882"/>
      <c r="AZ88" s="882"/>
      <c r="BA88" s="882"/>
      <c r="BB88" s="882"/>
      <c r="BC88" s="882"/>
      <c r="BD88" s="177"/>
      <c r="BE88" s="177"/>
      <c r="BF88" s="177"/>
      <c r="BG88" s="177"/>
      <c r="BH88" s="177"/>
      <c r="DN88" s="293"/>
      <c r="DO88" s="184"/>
    </row>
    <row r="89" customFormat="false" ht="10.1" hidden="false" customHeight="true" outlineLevel="0" collapsed="false">
      <c r="A89" s="312" t="n">
        <f aca="false">'Master Pay Period 1'!A89</f>
        <v>28.27</v>
      </c>
      <c r="B89" s="308" t="n">
        <f aca="false">SUM(IF(M89="V",-E89),IF(N89="V",-E89),IF(O89="V",-E89),IF(P89="V",-E89),IF(Q89="V",-E89),IF(R89="V",-E89),IF(S89="V",-E89),IF(U89="V",-E89),IF(V89="V",-E89),IF(W89="V",-E89),IF(X89="V",-E89),IF(Y89="V",-E89),IF(Z89="V",-E89),IF(AA89="V",-E89),IF(M89="H",-E89),IF(N89="H",-E89),IF(O89="H",-E89),IF(P89="H",-E89),IF(Q89="H",-E89),IF(R89="H",-E89),IF(S89="H",-E89),IF(U89="H",-E89),IF(V89="H",-E89),IF(W89="H",-E89),IF(X89="H",-E89),IF(Y89="H",-E89),IF(Z89="H",-E89),IF(AA89="H",-E89))</f>
        <v>0</v>
      </c>
      <c r="C89" s="308" t="n">
        <f aca="false">SUM(IF(M89="S",-E89),IF(N89="S",-E89),IF(O89="S",-E89),IF(P89="S",-E89),IF(Q89="S",-E89),IF(R89="S",-E89),IF(S89="S",-E89),IF(U89="S",-E89),IF(V89="S",-E89),IF(W89="S",-E89),IF(X89="S",-E89),IF(Y89="S",-E89),IF(Z89="S",-E89),IF(AA89="S",-E89))</f>
        <v>0</v>
      </c>
      <c r="D89" s="269" t="n">
        <f aca="false">(I89*80)-(K89-(B89+C89))</f>
        <v>0</v>
      </c>
      <c r="E89" s="272" t="n">
        <f aca="false">'Master Pay Period 1'!E89</f>
        <v>12</v>
      </c>
      <c r="F89" s="491" t="n">
        <f aca="false">'Master Pay Period 1'!F89</f>
        <v>0</v>
      </c>
      <c r="G89" s="314" t="str">
        <f aca="false">'Master Pay Period 1'!G89</f>
        <v>RRT</v>
      </c>
      <c r="H89" s="315" t="str">
        <f aca="false">'Master Pay Period 1'!H89</f>
        <v>7p-7:30a</v>
      </c>
      <c r="I89" s="316" t="n">
        <f aca="false">'Master Pay Period 1'!I89</f>
        <v>0.45</v>
      </c>
      <c r="J89" s="317" t="n">
        <f aca="false">AF89/80</f>
        <v>0.45</v>
      </c>
      <c r="K89" s="347" t="n">
        <f aca="false">E89*AN89</f>
        <v>36</v>
      </c>
      <c r="L89" s="885"/>
      <c r="M89" s="464" t="n">
        <f aca="false">'Master Pay Period 3'!M89</f>
        <v>0</v>
      </c>
      <c r="N89" s="464" t="n">
        <f aca="false">'Master Pay Period 3'!N89</f>
        <v>0</v>
      </c>
      <c r="O89" s="464" t="n">
        <f aca="false">'Master Pay Period 3'!O89</f>
        <v>0</v>
      </c>
      <c r="P89" s="464" t="n">
        <f aca="false">'Master Pay Period 3'!P89</f>
        <v>0</v>
      </c>
      <c r="Q89" s="464" t="n">
        <f aca="false">'Master Pay Period 3'!Q89</f>
        <v>0</v>
      </c>
      <c r="R89" s="464" t="n">
        <f aca="false">'Master Pay Period 3'!R89</f>
        <v>1</v>
      </c>
      <c r="S89" s="464" t="n">
        <f aca="false">'Master Pay Period 3'!S89</f>
        <v>1</v>
      </c>
      <c r="T89" s="510"/>
      <c r="U89" s="464" t="n">
        <f aca="false">'Master Pay Period 3'!U89</f>
        <v>1</v>
      </c>
      <c r="V89" s="464" t="n">
        <f aca="false">'Master Pay Period 3'!V89</f>
        <v>0</v>
      </c>
      <c r="W89" s="464" t="n">
        <f aca="false">'Master Pay Period 3'!W89</f>
        <v>0</v>
      </c>
      <c r="X89" s="464" t="n">
        <f aca="false">'Master Pay Period 3'!X89</f>
        <v>0</v>
      </c>
      <c r="Y89" s="464" t="n">
        <f aca="false">'Master Pay Period 3'!Y89</f>
        <v>0</v>
      </c>
      <c r="Z89" s="464" t="n">
        <f aca="false">'Master Pay Period 3'!Z89</f>
        <v>0</v>
      </c>
      <c r="AA89" s="464" t="n">
        <f aca="false">'Master Pay Period 3'!AA89</f>
        <v>0</v>
      </c>
      <c r="AC89" s="430" t="n">
        <f aca="false">(A89*1.5)*L89</f>
        <v>0</v>
      </c>
      <c r="AD89" s="431" t="n">
        <f aca="false">(A89*(K89-B89-C89))-(A89*L89)</f>
        <v>1017.72</v>
      </c>
      <c r="AE89" s="437" t="n">
        <f aca="false">I89*80</f>
        <v>36</v>
      </c>
      <c r="AF89" s="437" t="n">
        <f aca="false">AN89*E89</f>
        <v>36</v>
      </c>
      <c r="AG89" s="437" t="n">
        <f aca="false">AE89-AF89</f>
        <v>0</v>
      </c>
      <c r="AH89" s="437" t="n">
        <f aca="false">AG89/80</f>
        <v>0</v>
      </c>
      <c r="AI89" s="437" t="n">
        <f aca="false">B89/(80)</f>
        <v>0</v>
      </c>
      <c r="AJ89" s="437" t="n">
        <f aca="false">SUM(SUM(AH89,AI89))</f>
        <v>0</v>
      </c>
      <c r="AK89" s="430" t="n">
        <f aca="false">A89*0.28</f>
        <v>7.9156</v>
      </c>
      <c r="AL89" s="437" t="n">
        <f aca="false">D89*A89</f>
        <v>0</v>
      </c>
      <c r="AM89" s="430" t="n">
        <f aca="false">(AK89+A89)*(D89)*26</f>
        <v>0</v>
      </c>
      <c r="AN89" s="437" t="n">
        <f aca="false">SUM(SUM(M89:AA89))</f>
        <v>3</v>
      </c>
      <c r="AY89" s="882"/>
      <c r="AZ89" s="882"/>
      <c r="BA89" s="882"/>
      <c r="BB89" s="882"/>
      <c r="BC89" s="882"/>
      <c r="BD89" s="177"/>
      <c r="BE89" s="177"/>
      <c r="BF89" s="177"/>
      <c r="BG89" s="177"/>
      <c r="BH89" s="177"/>
      <c r="DN89" s="293"/>
      <c r="DO89" s="184"/>
    </row>
    <row r="90" customFormat="false" ht="10.1" hidden="false" customHeight="true" outlineLevel="0" collapsed="false">
      <c r="A90" s="312"/>
      <c r="B90" s="308"/>
      <c r="C90" s="308"/>
      <c r="D90" s="269"/>
      <c r="E90" s="272"/>
      <c r="F90" s="229"/>
      <c r="G90" s="310"/>
      <c r="H90" s="303"/>
      <c r="I90" s="304"/>
      <c r="J90" s="350"/>
      <c r="K90" s="277"/>
      <c r="L90" s="278"/>
      <c r="M90" s="462"/>
      <c r="N90" s="871"/>
      <c r="O90" s="462"/>
      <c r="P90" s="871"/>
      <c r="Q90" s="462"/>
      <c r="R90" s="871"/>
      <c r="S90" s="462"/>
      <c r="T90" s="463"/>
      <c r="U90" s="462"/>
      <c r="V90" s="871"/>
      <c r="W90" s="462"/>
      <c r="X90" s="871"/>
      <c r="Y90" s="462"/>
      <c r="Z90" s="871"/>
      <c r="AA90" s="462"/>
      <c r="AB90" s="471"/>
      <c r="AC90" s="437"/>
      <c r="AD90" s="437"/>
      <c r="AE90" s="437"/>
      <c r="AF90" s="437"/>
      <c r="AG90" s="437"/>
      <c r="AH90" s="437"/>
      <c r="AI90" s="437"/>
      <c r="AJ90" s="437"/>
      <c r="AK90" s="430"/>
      <c r="AL90" s="437"/>
      <c r="AM90" s="430"/>
      <c r="AN90" s="437"/>
      <c r="AY90" s="882"/>
      <c r="AZ90" s="882"/>
      <c r="BA90" s="882"/>
      <c r="BB90" s="882"/>
      <c r="BC90" s="882"/>
      <c r="BD90" s="177"/>
      <c r="BE90" s="177"/>
      <c r="BF90" s="177"/>
      <c r="BG90" s="177"/>
      <c r="BH90" s="177"/>
      <c r="DN90" s="293"/>
      <c r="DO90" s="184"/>
    </row>
    <row r="91" customFormat="false" ht="10.1" hidden="false" customHeight="true" outlineLevel="0" collapsed="false">
      <c r="A91" s="312" t="n">
        <f aca="false">'Master Pay Period 1'!A91</f>
        <v>28</v>
      </c>
      <c r="B91" s="308" t="n">
        <f aca="false">SUM(IF(M91="V",-E91),IF(N91="V",-E91),IF(O91="V",-E91),IF(P91="V",-E91),IF(Q91="V",-E91),IF(R91="V",-E91),IF(S91="V",-E91),IF(U91="V",-E91),IF(V91="V",-E91),IF(W91="V",-E91),IF(X91="V",-E91),IF(Y91="V",-E91),IF(Z91="V",-E91),IF(AA91="V",-E91),IF(M91="H",-E91),IF(N91="H",-E91),IF(O91="H",-E91),IF(P91="H",-E91),IF(Q91="H",-E91),IF(R91="H",-E91),IF(S91="H",-E91),IF(U91="H",-E91),IF(V91="H",-E91),IF(W91="H",-E91),IF(X91="H",-E91),IF(Y91="H",-E91),IF(Z91="H",-E91),IF(AA91="H",-E91))</f>
        <v>0</v>
      </c>
      <c r="C91" s="308" t="n">
        <f aca="false">SUM(IF(M91="S",-E91),IF(N91="S",-E91),IF(O91="S",-E91),IF(P91="S",-E91),IF(Q91="S",-E91),IF(R91="S",-E91),IF(S91="S",-E91),IF(U91="S",-E91),IF(V91="S",-E91),IF(W91="S",-E91),IF(X91="S",-E91),IF(Y91="S",-E91),IF(Z91="S",-E91),IF(AA91="S",-E91))</f>
        <v>0</v>
      </c>
      <c r="D91" s="269" t="n">
        <f aca="false">(I91*80)-(K91-(B91+C91))</f>
        <v>0</v>
      </c>
      <c r="E91" s="272" t="n">
        <f aca="false">'Master Pay Period 1'!E91</f>
        <v>12</v>
      </c>
      <c r="F91" s="491" t="n">
        <f aca="false">'Master Pay Period 1'!F91</f>
        <v>0</v>
      </c>
      <c r="G91" s="314" t="str">
        <f aca="false">'Master Pay Period 1'!G91</f>
        <v>RRT</v>
      </c>
      <c r="H91" s="315" t="str">
        <f aca="false">'Master Pay Period 1'!H91</f>
        <v>7p-7:30a</v>
      </c>
      <c r="I91" s="316" t="n">
        <f aca="false">'Master Pay Period 1'!I91</f>
        <v>0</v>
      </c>
      <c r="J91" s="317" t="n">
        <f aca="false">AF91/80</f>
        <v>0</v>
      </c>
      <c r="K91" s="347" t="n">
        <f aca="false">E91*AN91</f>
        <v>0</v>
      </c>
      <c r="L91" s="348"/>
      <c r="M91" s="464" t="n">
        <f aca="false">'Master Pay Period 3'!M91</f>
        <v>0</v>
      </c>
      <c r="N91" s="464" t="n">
        <f aca="false">'Master Pay Period 3'!N91</f>
        <v>0</v>
      </c>
      <c r="O91" s="464" t="n">
        <f aca="false">'Master Pay Period 3'!O91</f>
        <v>0</v>
      </c>
      <c r="P91" s="464" t="n">
        <f aca="false">'Master Pay Period 3'!P91</f>
        <v>0</v>
      </c>
      <c r="Q91" s="464" t="n">
        <f aca="false">'Master Pay Period 3'!Q91</f>
        <v>0</v>
      </c>
      <c r="R91" s="464" t="n">
        <f aca="false">'Master Pay Period 3'!R91</f>
        <v>0</v>
      </c>
      <c r="S91" s="464" t="n">
        <f aca="false">'Master Pay Period 3'!S91</f>
        <v>0</v>
      </c>
      <c r="T91" s="474"/>
      <c r="U91" s="464" t="n">
        <f aca="false">'Master Pay Period 3'!U91</f>
        <v>0</v>
      </c>
      <c r="V91" s="464" t="n">
        <f aca="false">'Master Pay Period 3'!V91</f>
        <v>0</v>
      </c>
      <c r="W91" s="464" t="n">
        <f aca="false">'Master Pay Period 3'!W91</f>
        <v>0</v>
      </c>
      <c r="X91" s="464" t="n">
        <f aca="false">'Master Pay Period 3'!X91</f>
        <v>0</v>
      </c>
      <c r="Y91" s="464" t="n">
        <f aca="false">'Master Pay Period 3'!Y91</f>
        <v>0</v>
      </c>
      <c r="Z91" s="464" t="n">
        <f aca="false">'Master Pay Period 3'!Z91</f>
        <v>0</v>
      </c>
      <c r="AA91" s="464" t="n">
        <f aca="false">'Master Pay Period 3'!AA91</f>
        <v>0</v>
      </c>
      <c r="AC91" s="430" t="n">
        <f aca="false">(A91*1.5)*L91</f>
        <v>0</v>
      </c>
      <c r="AD91" s="431" t="n">
        <f aca="false">(A91*(K91-B91-C91))-(A91*L91)</f>
        <v>0</v>
      </c>
      <c r="AE91" s="437" t="n">
        <f aca="false">I91*80</f>
        <v>0</v>
      </c>
      <c r="AF91" s="437" t="n">
        <f aca="false">AN91*E91</f>
        <v>0</v>
      </c>
      <c r="AG91" s="437" t="n">
        <f aca="false">AE91-AF91</f>
        <v>0</v>
      </c>
      <c r="AH91" s="437" t="n">
        <f aca="false">AG91/80</f>
        <v>0</v>
      </c>
      <c r="AI91" s="437" t="n">
        <f aca="false">B91/(80)</f>
        <v>0</v>
      </c>
      <c r="AJ91" s="437" t="n">
        <f aca="false">SUM(SUM(AH91,AI91))</f>
        <v>0</v>
      </c>
      <c r="AK91" s="430" t="n">
        <f aca="false">A91*0.28</f>
        <v>7.84</v>
      </c>
      <c r="AL91" s="437" t="n">
        <f aca="false">D91*A91</f>
        <v>0</v>
      </c>
      <c r="AM91" s="430" t="n">
        <f aca="false">(AK91+A91)*(D91)*26</f>
        <v>0</v>
      </c>
      <c r="AN91" s="437" t="n">
        <f aca="false">SUM(SUM(M91:AA91))</f>
        <v>0</v>
      </c>
      <c r="AY91" s="882"/>
      <c r="AZ91" s="882"/>
      <c r="BA91" s="882"/>
      <c r="BB91" s="882"/>
      <c r="BC91" s="882"/>
      <c r="BD91" s="177"/>
      <c r="BE91" s="177"/>
      <c r="BF91" s="177"/>
      <c r="BG91" s="177"/>
      <c r="BH91" s="177"/>
      <c r="DN91" s="293"/>
      <c r="DO91" s="184"/>
    </row>
    <row r="92" customFormat="false" ht="10.1" hidden="false" customHeight="true" outlineLevel="0" collapsed="false">
      <c r="A92" s="312"/>
      <c r="B92" s="308"/>
      <c r="C92" s="308"/>
      <c r="D92" s="269"/>
      <c r="E92" s="272"/>
      <c r="F92" s="465"/>
      <c r="G92" s="289"/>
      <c r="H92" s="274"/>
      <c r="I92" s="304"/>
      <c r="J92" s="276"/>
      <c r="K92" s="269"/>
      <c r="L92" s="308"/>
      <c r="M92" s="462"/>
      <c r="N92" s="871"/>
      <c r="O92" s="462"/>
      <c r="P92" s="871"/>
      <c r="Q92" s="462"/>
      <c r="R92" s="871"/>
      <c r="S92" s="462"/>
      <c r="T92" s="463"/>
      <c r="U92" s="462"/>
      <c r="V92" s="871"/>
      <c r="W92" s="462"/>
      <c r="X92" s="871"/>
      <c r="Y92" s="462"/>
      <c r="Z92" s="871"/>
      <c r="AA92" s="462"/>
      <c r="AB92" s="471"/>
      <c r="AC92" s="437"/>
      <c r="AD92" s="437"/>
      <c r="AE92" s="437"/>
      <c r="AF92" s="437"/>
      <c r="AG92" s="437"/>
      <c r="AH92" s="437"/>
      <c r="AI92" s="437"/>
      <c r="AJ92" s="437"/>
      <c r="AK92" s="430"/>
      <c r="AL92" s="437"/>
      <c r="AM92" s="430"/>
      <c r="AN92" s="437"/>
      <c r="AY92" s="882"/>
      <c r="AZ92" s="882"/>
      <c r="BA92" s="882"/>
      <c r="BB92" s="882"/>
      <c r="BC92" s="882"/>
      <c r="BD92" s="177"/>
      <c r="BE92" s="177"/>
      <c r="BF92" s="177"/>
      <c r="BG92" s="177"/>
      <c r="BH92" s="177"/>
      <c r="DN92" s="293"/>
      <c r="DO92" s="184"/>
    </row>
    <row r="93" customFormat="false" ht="10.1" hidden="false" customHeight="true" outlineLevel="0" collapsed="false">
      <c r="A93" s="312" t="n">
        <f aca="false">'Master Pay Period 1'!A93</f>
        <v>28</v>
      </c>
      <c r="B93" s="308" t="n">
        <f aca="false">SUM(IF(M93="V",-E93),IF(N93="V",-E93),IF(O93="V",-E93),IF(P93="V",-E93),IF(Q93="V",-E93),IF(R93="V",-E93),IF(S93="V",-E93),IF(U93="V",-E93),IF(V93="V",-E93),IF(W93="V",-E93),IF(X93="V",-E93),IF(Y93="V",-E93),IF(Z93="V",-E93),IF(AA93="V",-E93),IF(M93="H",-E93),IF(N93="H",-E93),IF(O93="H",-E93),IF(P93="H",-E93),IF(Q93="H",-E93),IF(R93="H",-E93),IF(S93="H",-E93),IF(U93="H",-E93),IF(V93="H",-E93),IF(W93="H",-E93),IF(X93="H",-E93),IF(Y93="H",-E93),IF(Z93="H",-E93),IF(AA93="H",-E93))</f>
        <v>0</v>
      </c>
      <c r="C93" s="308" t="n">
        <f aca="false">SUM(IF(M93="S",-E93),IF(N93="S",-E93),IF(O93="S",-E93),IF(P93="S",-E93),IF(Q93="S",-E93),IF(R93="S",-E93),IF(S93="S",-E93),IF(U93="S",-E93),IF(V93="S",-E93),IF(W93="S",-E93),IF(X93="S",-E93),IF(Y93="S",-E93),IF(Z93="S",-E93),IF(AA93="S",-E93))</f>
        <v>0</v>
      </c>
      <c r="D93" s="269" t="n">
        <f aca="false">(I93*80)-(K93-(B93+C93))</f>
        <v>0</v>
      </c>
      <c r="E93" s="272" t="n">
        <f aca="false">'Master Pay Period 1'!E93</f>
        <v>12</v>
      </c>
      <c r="F93" s="491" t="n">
        <f aca="false">'Master Pay Period 1'!F93</f>
        <v>0</v>
      </c>
      <c r="G93" s="314" t="str">
        <f aca="false">'Master Pay Period 1'!G93</f>
        <v>RRT</v>
      </c>
      <c r="H93" s="315" t="str">
        <f aca="false">'Master Pay Period 1'!H93</f>
        <v>7p-7:30a</v>
      </c>
      <c r="I93" s="316" t="n">
        <f aca="false">'Master Pay Period 1'!I93</f>
        <v>0</v>
      </c>
      <c r="J93" s="317" t="n">
        <f aca="false">AF93/80</f>
        <v>0</v>
      </c>
      <c r="K93" s="347" t="n">
        <f aca="false">E93*AN93</f>
        <v>0</v>
      </c>
      <c r="L93" s="348"/>
      <c r="M93" s="464" t="n">
        <f aca="false">'Master Pay Period 3'!M93</f>
        <v>0</v>
      </c>
      <c r="N93" s="464" t="n">
        <f aca="false">'Master Pay Period 3'!N93</f>
        <v>0</v>
      </c>
      <c r="O93" s="464" t="n">
        <f aca="false">'Master Pay Period 3'!O93</f>
        <v>0</v>
      </c>
      <c r="P93" s="464" t="n">
        <f aca="false">'Master Pay Period 3'!P93</f>
        <v>0</v>
      </c>
      <c r="Q93" s="464" t="n">
        <f aca="false">'Master Pay Period 3'!Q93</f>
        <v>0</v>
      </c>
      <c r="R93" s="464" t="n">
        <f aca="false">'Master Pay Period 3'!R93</f>
        <v>0</v>
      </c>
      <c r="S93" s="464" t="n">
        <f aca="false">'Master Pay Period 3'!S93</f>
        <v>0</v>
      </c>
      <c r="T93" s="474"/>
      <c r="U93" s="464" t="n">
        <f aca="false">'Master Pay Period 3'!U93</f>
        <v>0</v>
      </c>
      <c r="V93" s="464" t="n">
        <f aca="false">'Master Pay Period 3'!V93</f>
        <v>0</v>
      </c>
      <c r="W93" s="464" t="n">
        <f aca="false">'Master Pay Period 3'!W93</f>
        <v>0</v>
      </c>
      <c r="X93" s="464" t="n">
        <f aca="false">'Master Pay Period 3'!X93</f>
        <v>0</v>
      </c>
      <c r="Y93" s="464" t="n">
        <f aca="false">'Master Pay Period 3'!Y93</f>
        <v>0</v>
      </c>
      <c r="Z93" s="464" t="n">
        <f aca="false">'Master Pay Period 3'!Z93</f>
        <v>0</v>
      </c>
      <c r="AA93" s="464" t="n">
        <f aca="false">'Master Pay Period 3'!AA93</f>
        <v>0</v>
      </c>
      <c r="AC93" s="430" t="n">
        <f aca="false">(A93*1.5)*L93</f>
        <v>0</v>
      </c>
      <c r="AD93" s="431" t="n">
        <f aca="false">(A93*(K93-B93-C93))-(A93*L93)</f>
        <v>0</v>
      </c>
      <c r="AE93" s="437" t="n">
        <f aca="false">I93*80</f>
        <v>0</v>
      </c>
      <c r="AF93" s="437" t="n">
        <f aca="false">AN93*E93</f>
        <v>0</v>
      </c>
      <c r="AG93" s="437" t="n">
        <f aca="false">AE93-AF93</f>
        <v>0</v>
      </c>
      <c r="AH93" s="437" t="n">
        <f aca="false">AG93/80</f>
        <v>0</v>
      </c>
      <c r="AI93" s="437" t="n">
        <f aca="false">B93/(80)</f>
        <v>0</v>
      </c>
      <c r="AJ93" s="437" t="n">
        <f aca="false">SUM(SUM(AH93,AI93))</f>
        <v>0</v>
      </c>
      <c r="AK93" s="430" t="n">
        <f aca="false">A93*0.28</f>
        <v>7.84</v>
      </c>
      <c r="AL93" s="437" t="n">
        <f aca="false">D93*A93</f>
        <v>0</v>
      </c>
      <c r="AM93" s="430" t="n">
        <f aca="false">(AK93+A93)*(D93)*26</f>
        <v>0</v>
      </c>
      <c r="AN93" s="437" t="n">
        <f aca="false">SUM(SUM(M93:AA93))</f>
        <v>0</v>
      </c>
      <c r="AY93" s="882"/>
      <c r="AZ93" s="882"/>
      <c r="BA93" s="882"/>
      <c r="BB93" s="882"/>
      <c r="BC93" s="882"/>
      <c r="BD93" s="177"/>
      <c r="BE93" s="177"/>
      <c r="BF93" s="177"/>
      <c r="BG93" s="177"/>
      <c r="BH93" s="177"/>
      <c r="DN93" s="293"/>
      <c r="DO93" s="184"/>
    </row>
    <row r="94" customFormat="false" ht="10.1" hidden="false" customHeight="true" outlineLevel="0" collapsed="false">
      <c r="A94" s="312"/>
      <c r="B94" s="308"/>
      <c r="C94" s="308"/>
      <c r="D94" s="269"/>
      <c r="E94" s="272"/>
      <c r="F94" s="465"/>
      <c r="G94" s="310"/>
      <c r="H94" s="274"/>
      <c r="I94" s="304"/>
      <c r="J94" s="350"/>
      <c r="K94" s="269"/>
      <c r="L94" s="308"/>
      <c r="M94" s="462"/>
      <c r="N94" s="871"/>
      <c r="O94" s="462"/>
      <c r="P94" s="871"/>
      <c r="Q94" s="462"/>
      <c r="R94" s="871"/>
      <c r="S94" s="462"/>
      <c r="T94" s="463"/>
      <c r="U94" s="462"/>
      <c r="V94" s="871"/>
      <c r="W94" s="462"/>
      <c r="X94" s="871"/>
      <c r="Y94" s="462"/>
      <c r="Z94" s="871"/>
      <c r="AA94" s="462"/>
      <c r="AB94" s="471"/>
      <c r="AC94" s="437"/>
      <c r="AD94" s="437"/>
      <c r="AE94" s="437"/>
      <c r="AF94" s="437"/>
      <c r="AG94" s="437"/>
      <c r="AH94" s="437"/>
      <c r="AI94" s="437"/>
      <c r="AJ94" s="437"/>
      <c r="AK94" s="430"/>
      <c r="AL94" s="437"/>
      <c r="AM94" s="430"/>
      <c r="AN94" s="437"/>
      <c r="AY94" s="882"/>
      <c r="AZ94" s="882"/>
      <c r="BA94" s="882"/>
      <c r="BB94" s="882"/>
      <c r="BC94" s="882"/>
      <c r="BD94" s="177"/>
      <c r="BE94" s="177"/>
      <c r="BF94" s="177"/>
      <c r="BG94" s="177"/>
      <c r="BH94" s="177"/>
      <c r="DN94" s="293"/>
      <c r="DO94" s="184"/>
    </row>
    <row r="95" customFormat="false" ht="10.1" hidden="false" customHeight="true" outlineLevel="0" collapsed="false">
      <c r="A95" s="312" t="n">
        <f aca="false">'Master Pay Period 1'!A95</f>
        <v>28</v>
      </c>
      <c r="B95" s="308" t="n">
        <f aca="false">SUM(IF(M95="V",-E95),IF(N95="V",-E95),IF(O95="V",-E95),IF(P95="V",-E95),IF(Q95="V",-E95),IF(R95="V",-E95),IF(S95="V",-E95),IF(U95="V",-E95),IF(V95="V",-E95),IF(W95="V",-E95),IF(X95="V",-E95),IF(Y95="V",-E95),IF(Z95="V",-E95),IF(AA95="V",-E95),IF(M95="H",-E95),IF(N95="H",-E95),IF(O95="H",-E95),IF(P95="H",-E95),IF(Q95="H",-E95),IF(R95="H",-E95),IF(S95="H",-E95),IF(U95="H",-E95),IF(V95="H",-E95),IF(W95="H",-E95),IF(X95="H",-E95),IF(Y95="H",-E95),IF(Z95="H",-E95),IF(AA95="H",-E95))</f>
        <v>0</v>
      </c>
      <c r="C95" s="308" t="n">
        <f aca="false">SUM(IF(M95="S",-E95),IF(N95="S",-E95),IF(O95="S",-E95),IF(P95="S",-E95),IF(Q95="S",-E95),IF(R95="S",-E95),IF(S95="S",-E95),IF(U95="S",-E95),IF(V95="S",-E95),IF(W95="S",-E95),IF(X95="S",-E95),IF(Y95="S",-E95),IF(Z95="S",-E95),IF(AA95="S",-E95))</f>
        <v>0</v>
      </c>
      <c r="D95" s="269" t="n">
        <f aca="false">(I95*80)-(K95-(B95+C95))</f>
        <v>0</v>
      </c>
      <c r="E95" s="272" t="n">
        <f aca="false">'Master Pay Period 1'!E95</f>
        <v>12</v>
      </c>
      <c r="F95" s="491" t="n">
        <f aca="false">'Master Pay Period 1'!F95</f>
        <v>0</v>
      </c>
      <c r="G95" s="314" t="str">
        <f aca="false">'Master Pay Period 1'!G95</f>
        <v>RRT</v>
      </c>
      <c r="H95" s="315" t="str">
        <f aca="false">'Master Pay Period 1'!H95</f>
        <v>7p-7:30a</v>
      </c>
      <c r="I95" s="316" t="n">
        <f aca="false">'Master Pay Period 1'!I95</f>
        <v>0</v>
      </c>
      <c r="J95" s="317" t="n">
        <f aca="false">AF95/80</f>
        <v>0</v>
      </c>
      <c r="K95" s="347" t="n">
        <f aca="false">E95*AN95</f>
        <v>0</v>
      </c>
      <c r="L95" s="348"/>
      <c r="M95" s="464" t="n">
        <f aca="false">'Master Pay Period 3'!M95</f>
        <v>0</v>
      </c>
      <c r="N95" s="464" t="n">
        <f aca="false">'Master Pay Period 3'!N95</f>
        <v>0</v>
      </c>
      <c r="O95" s="464" t="n">
        <f aca="false">'Master Pay Period 3'!O95</f>
        <v>0</v>
      </c>
      <c r="P95" s="464" t="n">
        <f aca="false">'Master Pay Period 3'!P95</f>
        <v>0</v>
      </c>
      <c r="Q95" s="464" t="n">
        <f aca="false">'Master Pay Period 3'!Q95</f>
        <v>0</v>
      </c>
      <c r="R95" s="464" t="n">
        <f aca="false">'Master Pay Period 3'!R95</f>
        <v>0</v>
      </c>
      <c r="S95" s="464" t="n">
        <f aca="false">'Master Pay Period 3'!S95</f>
        <v>0</v>
      </c>
      <c r="T95" s="474"/>
      <c r="U95" s="464" t="n">
        <f aca="false">'Master Pay Period 3'!U95</f>
        <v>0</v>
      </c>
      <c r="V95" s="464" t="n">
        <f aca="false">'Master Pay Period 3'!V95</f>
        <v>0</v>
      </c>
      <c r="W95" s="464" t="n">
        <f aca="false">'Master Pay Period 3'!W95</f>
        <v>0</v>
      </c>
      <c r="X95" s="464" t="n">
        <f aca="false">'Master Pay Period 3'!X95</f>
        <v>0</v>
      </c>
      <c r="Y95" s="464" t="n">
        <f aca="false">'Master Pay Period 3'!Y95</f>
        <v>0</v>
      </c>
      <c r="Z95" s="464" t="n">
        <f aca="false">'Master Pay Period 3'!Z95</f>
        <v>0</v>
      </c>
      <c r="AA95" s="464" t="n">
        <f aca="false">'Master Pay Period 3'!AA95</f>
        <v>0</v>
      </c>
      <c r="AC95" s="430" t="n">
        <f aca="false">(A95*1.5)*L95</f>
        <v>0</v>
      </c>
      <c r="AD95" s="431" t="n">
        <f aca="false">(A95*(K95-B95-C95))-(A95*L95)</f>
        <v>0</v>
      </c>
      <c r="AE95" s="437" t="n">
        <f aca="false">I95*80</f>
        <v>0</v>
      </c>
      <c r="AF95" s="437" t="n">
        <f aca="false">AN95*E95</f>
        <v>0</v>
      </c>
      <c r="AG95" s="437" t="n">
        <f aca="false">AE95-AF95</f>
        <v>0</v>
      </c>
      <c r="AH95" s="437" t="n">
        <f aca="false">AG95/80</f>
        <v>0</v>
      </c>
      <c r="AI95" s="437" t="n">
        <f aca="false">B95/(80)</f>
        <v>0</v>
      </c>
      <c r="AJ95" s="437" t="n">
        <f aca="false">SUM(SUM(AH95,AI95))</f>
        <v>0</v>
      </c>
      <c r="AK95" s="430" t="n">
        <f aca="false">A95*0.28</f>
        <v>7.84</v>
      </c>
      <c r="AL95" s="437" t="n">
        <f aca="false">D95*A95</f>
        <v>0</v>
      </c>
      <c r="AM95" s="430" t="n">
        <f aca="false">(AK95+A95)*(D95)*26</f>
        <v>0</v>
      </c>
      <c r="AN95" s="437" t="n">
        <f aca="false">SUM(SUM(M95:AA95))</f>
        <v>0</v>
      </c>
      <c r="AY95" s="882"/>
      <c r="AZ95" s="882"/>
      <c r="BA95" s="882"/>
      <c r="BB95" s="882"/>
      <c r="BC95" s="882"/>
      <c r="BD95" s="177"/>
      <c r="BE95" s="177"/>
      <c r="BF95" s="177"/>
      <c r="BG95" s="177"/>
      <c r="BH95" s="177"/>
      <c r="DN95" s="293"/>
      <c r="DO95" s="184"/>
    </row>
    <row r="96" customFormat="false" ht="10.1" hidden="false" customHeight="true" outlineLevel="0" collapsed="false">
      <c r="A96" s="312"/>
      <c r="B96" s="308"/>
      <c r="C96" s="308"/>
      <c r="D96" s="269"/>
      <c r="E96" s="272"/>
      <c r="F96" s="229"/>
      <c r="G96" s="289"/>
      <c r="H96" s="310"/>
      <c r="I96" s="325"/>
      <c r="J96" s="350"/>
      <c r="K96" s="258"/>
      <c r="L96" s="221"/>
      <c r="M96" s="462"/>
      <c r="N96" s="871"/>
      <c r="O96" s="462"/>
      <c r="P96" s="871"/>
      <c r="Q96" s="462"/>
      <c r="R96" s="871"/>
      <c r="S96" s="462"/>
      <c r="T96" s="501"/>
      <c r="U96" s="462"/>
      <c r="V96" s="871"/>
      <c r="W96" s="462"/>
      <c r="X96" s="871"/>
      <c r="Y96" s="462"/>
      <c r="Z96" s="871"/>
      <c r="AA96" s="462"/>
      <c r="AB96" s="471"/>
      <c r="AC96" s="437"/>
      <c r="AD96" s="437"/>
      <c r="AE96" s="437"/>
      <c r="AF96" s="437"/>
      <c r="AG96" s="437"/>
      <c r="AH96" s="437"/>
      <c r="AI96" s="437"/>
      <c r="AJ96" s="437"/>
      <c r="AK96" s="430"/>
      <c r="AL96" s="437"/>
      <c r="AM96" s="430"/>
      <c r="AN96" s="437"/>
      <c r="AY96" s="882"/>
      <c r="AZ96" s="882"/>
      <c r="BA96" s="882"/>
      <c r="BB96" s="882"/>
      <c r="BC96" s="882"/>
      <c r="BD96" s="177"/>
      <c r="BE96" s="177"/>
      <c r="BF96" s="177"/>
      <c r="BG96" s="177"/>
      <c r="BH96" s="177"/>
      <c r="DN96" s="293"/>
      <c r="DO96" s="184"/>
    </row>
    <row r="97" customFormat="false" ht="10.1" hidden="false" customHeight="true" outlineLevel="0" collapsed="false">
      <c r="A97" s="312" t="n">
        <f aca="false">'Master Pay Period 1'!A97</f>
        <v>28</v>
      </c>
      <c r="B97" s="308" t="n">
        <f aca="false">SUM(IF(M97="V",-E97),IF(N97="V",-E97),IF(O97="V",-E97),IF(P97="V",-E97),IF(Q97="V",-E97),IF(R97="V",-E97),IF(S97="V",-E97),IF(U97="V",-E97),IF(V97="V",-E97),IF(W97="V",-E97),IF(X97="V",-E97),IF(Y97="V",-E97),IF(Z97="V",-E97),IF(AA97="V",-E97),IF(M97="H",-E97),IF(N97="H",-E97),IF(O97="H",-E97),IF(P97="H",-E97),IF(Q97="H",-E97),IF(R97="H",-E97),IF(S97="H",-E97),IF(U97="H",-E97),IF(V97="H",-E97),IF(W97="H",-E97),IF(X97="H",-E97),IF(Y97="H",-E97),IF(Z97="H",-E97),IF(AA97="H",-E97))</f>
        <v>0</v>
      </c>
      <c r="C97" s="308" t="n">
        <f aca="false">SUM(IF(M97="S",-E97),IF(N97="S",-E97),IF(O97="S",-E97),IF(P97="S",-E97),IF(Q97="S",-E97),IF(R97="S",-E97),IF(S97="S",-E97),IF(U97="S",-E97),IF(V97="S",-E97),IF(W97="S",-E97),IF(X97="S",-E97),IF(Y97="S",-E97),IF(Z97="S",-E97),IF(AA97="S",-E97))</f>
        <v>0</v>
      </c>
      <c r="D97" s="269" t="n">
        <f aca="false">(I97*80)-(K97-(B97+C97))</f>
        <v>0</v>
      </c>
      <c r="E97" s="272" t="n">
        <f aca="false">'Master Pay Period 1'!E97</f>
        <v>12</v>
      </c>
      <c r="F97" s="491" t="n">
        <f aca="false">'Master Pay Period 1'!F97</f>
        <v>0</v>
      </c>
      <c r="G97" s="314" t="str">
        <f aca="false">'Master Pay Period 1'!G97</f>
        <v>RRT</v>
      </c>
      <c r="H97" s="315" t="str">
        <f aca="false">'Master Pay Period 1'!H97</f>
        <v>7p-7:30a</v>
      </c>
      <c r="I97" s="316" t="n">
        <f aca="false">'Master Pay Period 1'!I97</f>
        <v>0</v>
      </c>
      <c r="J97" s="317" t="n">
        <f aca="false">AF97/80</f>
        <v>0</v>
      </c>
      <c r="K97" s="347" t="n">
        <f aca="false">E97*AN97</f>
        <v>0</v>
      </c>
      <c r="L97" s="348"/>
      <c r="M97" s="464" t="n">
        <f aca="false">'Master Pay Period 3'!M97</f>
        <v>0</v>
      </c>
      <c r="N97" s="464" t="n">
        <f aca="false">'Master Pay Period 3'!N97</f>
        <v>0</v>
      </c>
      <c r="O97" s="464" t="n">
        <f aca="false">'Master Pay Period 3'!O97</f>
        <v>0</v>
      </c>
      <c r="P97" s="464" t="n">
        <f aca="false">'Master Pay Period 3'!P97</f>
        <v>0</v>
      </c>
      <c r="Q97" s="464" t="n">
        <f aca="false">'Master Pay Period 3'!Q97</f>
        <v>0</v>
      </c>
      <c r="R97" s="464" t="n">
        <f aca="false">'Master Pay Period 3'!R97</f>
        <v>0</v>
      </c>
      <c r="S97" s="464" t="n">
        <f aca="false">'Master Pay Period 3'!S97</f>
        <v>0</v>
      </c>
      <c r="T97" s="475"/>
      <c r="U97" s="464" t="n">
        <f aca="false">'Master Pay Period 3'!U97</f>
        <v>0</v>
      </c>
      <c r="V97" s="464" t="n">
        <f aca="false">'Master Pay Period 3'!V97</f>
        <v>0</v>
      </c>
      <c r="W97" s="464" t="n">
        <f aca="false">'Master Pay Period 3'!W97</f>
        <v>0</v>
      </c>
      <c r="X97" s="464" t="n">
        <f aca="false">'Master Pay Period 3'!X97</f>
        <v>0</v>
      </c>
      <c r="Y97" s="464" t="n">
        <f aca="false">'Master Pay Period 3'!Y97</f>
        <v>0</v>
      </c>
      <c r="Z97" s="464" t="n">
        <f aca="false">'Master Pay Period 3'!Z97</f>
        <v>0</v>
      </c>
      <c r="AA97" s="464" t="n">
        <f aca="false">'Master Pay Period 3'!AA97</f>
        <v>0</v>
      </c>
      <c r="AC97" s="430" t="n">
        <f aca="false">(A97*1.5)*L97</f>
        <v>0</v>
      </c>
      <c r="AD97" s="431" t="n">
        <f aca="false">(A97*(K97-B97-C97))-(A97*L97)</f>
        <v>0</v>
      </c>
      <c r="AE97" s="437" t="n">
        <f aca="false">I97*80</f>
        <v>0</v>
      </c>
      <c r="AF97" s="437" t="n">
        <f aca="false">AN97*E97</f>
        <v>0</v>
      </c>
      <c r="AG97" s="437" t="n">
        <f aca="false">AE97-AF97</f>
        <v>0</v>
      </c>
      <c r="AH97" s="437" t="n">
        <f aca="false">AG97/80</f>
        <v>0</v>
      </c>
      <c r="AI97" s="437" t="n">
        <f aca="false">B97/(80)</f>
        <v>0</v>
      </c>
      <c r="AJ97" s="437" t="n">
        <f aca="false">SUM(SUM(AH97,AI97))</f>
        <v>0</v>
      </c>
      <c r="AK97" s="430" t="n">
        <f aca="false">A97*0.28</f>
        <v>7.84</v>
      </c>
      <c r="AL97" s="437" t="n">
        <f aca="false">D97*A97</f>
        <v>0</v>
      </c>
      <c r="AM97" s="430" t="n">
        <f aca="false">(AK97+A97)*(D97)*26</f>
        <v>0</v>
      </c>
      <c r="AN97" s="437" t="n">
        <f aca="false">SUM(SUM(M97:AA97))</f>
        <v>0</v>
      </c>
      <c r="AY97" s="882"/>
      <c r="AZ97" s="882"/>
      <c r="BA97" s="882"/>
      <c r="BB97" s="882"/>
      <c r="BC97" s="882"/>
      <c r="BD97" s="177"/>
      <c r="BE97" s="177"/>
      <c r="BF97" s="177"/>
      <c r="BG97" s="177"/>
      <c r="BH97" s="177"/>
      <c r="DN97" s="293"/>
      <c r="DO97" s="184"/>
    </row>
    <row r="98" customFormat="false" ht="10.1" hidden="false" customHeight="true" outlineLevel="0" collapsed="false">
      <c r="A98" s="312"/>
      <c r="B98" s="308"/>
      <c r="C98" s="308"/>
      <c r="D98" s="269"/>
      <c r="E98" s="272"/>
      <c r="F98" s="229"/>
      <c r="G98" s="289"/>
      <c r="H98" s="274"/>
      <c r="I98" s="304"/>
      <c r="J98" s="350"/>
      <c r="K98" s="277"/>
      <c r="L98" s="278"/>
      <c r="M98" s="462"/>
      <c r="N98" s="871"/>
      <c r="O98" s="462"/>
      <c r="P98" s="462"/>
      <c r="Q98" s="462"/>
      <c r="R98" s="871"/>
      <c r="S98" s="462"/>
      <c r="T98" s="501"/>
      <c r="U98" s="462"/>
      <c r="V98" s="871"/>
      <c r="W98" s="462"/>
      <c r="X98" s="871"/>
      <c r="Y98" s="462"/>
      <c r="Z98" s="871"/>
      <c r="AA98" s="462"/>
      <c r="AB98" s="471"/>
      <c r="AC98" s="437"/>
      <c r="AD98" s="437"/>
      <c r="AE98" s="437"/>
      <c r="AF98" s="437"/>
      <c r="AG98" s="437"/>
      <c r="AH98" s="437"/>
      <c r="AI98" s="437"/>
      <c r="AJ98" s="437"/>
      <c r="AK98" s="430"/>
      <c r="AL98" s="437"/>
      <c r="AM98" s="430"/>
      <c r="AN98" s="437"/>
      <c r="AY98" s="882"/>
      <c r="AZ98" s="882"/>
      <c r="BA98" s="882"/>
      <c r="BB98" s="882"/>
      <c r="BC98" s="882"/>
      <c r="BD98" s="177"/>
      <c r="BE98" s="177"/>
      <c r="BF98" s="177"/>
      <c r="BG98" s="177"/>
      <c r="BH98" s="177"/>
      <c r="DN98" s="274"/>
      <c r="DO98" s="184"/>
    </row>
    <row r="99" customFormat="false" ht="10.1" hidden="false" customHeight="true" outlineLevel="0" collapsed="false">
      <c r="A99" s="312" t="n">
        <f aca="false">'Master Pay Period 1'!A99</f>
        <v>28</v>
      </c>
      <c r="B99" s="308" t="n">
        <f aca="false">SUM(IF(M99="V",-E99),IF(N99="V",-E99),IF(O99="V",-E99),IF(P99="V",-E99),IF(Q99="V",-E99),IF(R99="V",-E99),IF(S99="V",-E99),IF(U99="V",-E99),IF(V99="V",-E99),IF(W99="V",-E99),IF(X99="V",-E99),IF(Y99="V",-E99),IF(Z99="V",-E99),IF(AA99="V",-E99),IF(M99="H",-E99),IF(N99="H",-E99),IF(O99="H",-E99),IF(P99="H",-E99),IF(Q99="H",-E99),IF(R99="H",-E99),IF(S99="H",-E99),IF(U99="H",-E99),IF(V99="H",-E99),IF(W99="H",-E99),IF(X99="H",-E99),IF(Y99="H",-E99),IF(Z99="H",-E99),IF(AA99="H",-E99))</f>
        <v>0</v>
      </c>
      <c r="C99" s="308" t="n">
        <f aca="false">SUM(IF(M99="S",-E99),IF(N99="S",-E99),IF(O99="S",-E99),IF(P99="S",-E99),IF(Q99="S",-E99),IF(R99="S",-E99),IF(S99="S",-E99),IF(U99="S",-E99),IF(V99="S",-E99),IF(W99="S",-E99),IF(X99="S",-E99),IF(Y99="S",-E99),IF(Z99="S",-E99),IF(AA99="S",-E99))</f>
        <v>0</v>
      </c>
      <c r="D99" s="269" t="n">
        <f aca="false">(I99*80)-(K99-(B99+C99))</f>
        <v>0</v>
      </c>
      <c r="E99" s="272" t="n">
        <f aca="false">'Master Pay Period 1'!E99</f>
        <v>12</v>
      </c>
      <c r="F99" s="491" t="n">
        <f aca="false">'Master Pay Period 1'!F99</f>
        <v>0</v>
      </c>
      <c r="G99" s="314" t="str">
        <f aca="false">'Master Pay Period 1'!G99</f>
        <v>RRT</v>
      </c>
      <c r="H99" s="315" t="str">
        <f aca="false">'Master Pay Period 1'!H99</f>
        <v>7p-7:30a</v>
      </c>
      <c r="I99" s="316" t="n">
        <f aca="false">'Master Pay Period 1'!I99</f>
        <v>0</v>
      </c>
      <c r="J99" s="317" t="n">
        <f aca="false">AF99/80</f>
        <v>0</v>
      </c>
      <c r="K99" s="347" t="n">
        <f aca="false">E99*AN99</f>
        <v>0</v>
      </c>
      <c r="L99" s="348"/>
      <c r="M99" s="464" t="n">
        <f aca="false">'Master Pay Period 3'!M99</f>
        <v>0</v>
      </c>
      <c r="N99" s="464" t="n">
        <f aca="false">'Master Pay Period 3'!N99</f>
        <v>0</v>
      </c>
      <c r="O99" s="464" t="n">
        <f aca="false">'Master Pay Period 3'!O99</f>
        <v>0</v>
      </c>
      <c r="P99" s="464" t="n">
        <f aca="false">'Master Pay Period 3'!P99</f>
        <v>0</v>
      </c>
      <c r="Q99" s="464" t="n">
        <f aca="false">'Master Pay Period 3'!Q99</f>
        <v>0</v>
      </c>
      <c r="R99" s="464" t="n">
        <f aca="false">'Master Pay Period 3'!R99</f>
        <v>0</v>
      </c>
      <c r="S99" s="464" t="n">
        <f aca="false">'Master Pay Period 3'!S99</f>
        <v>0</v>
      </c>
      <c r="T99" s="475"/>
      <c r="U99" s="464" t="n">
        <f aca="false">'Master Pay Period 3'!U99</f>
        <v>0</v>
      </c>
      <c r="V99" s="464" t="n">
        <f aca="false">'Master Pay Period 3'!V99</f>
        <v>0</v>
      </c>
      <c r="W99" s="464" t="n">
        <f aca="false">'Master Pay Period 3'!W99</f>
        <v>0</v>
      </c>
      <c r="X99" s="464" t="n">
        <f aca="false">'Master Pay Period 3'!X99</f>
        <v>0</v>
      </c>
      <c r="Y99" s="464" t="n">
        <f aca="false">'Master Pay Period 3'!Y99</f>
        <v>0</v>
      </c>
      <c r="Z99" s="464" t="n">
        <f aca="false">'Master Pay Period 3'!Z99</f>
        <v>0</v>
      </c>
      <c r="AA99" s="464" t="n">
        <f aca="false">'Master Pay Period 3'!AA99</f>
        <v>0</v>
      </c>
      <c r="AC99" s="430" t="n">
        <f aca="false">(A99*1.5)*L99</f>
        <v>0</v>
      </c>
      <c r="AD99" s="431" t="n">
        <f aca="false">(A99*(K99-B99-C99))-(A99*L99)</f>
        <v>0</v>
      </c>
      <c r="AE99" s="437" t="n">
        <f aca="false">I99*80</f>
        <v>0</v>
      </c>
      <c r="AF99" s="437" t="n">
        <f aca="false">AN99*E99</f>
        <v>0</v>
      </c>
      <c r="AG99" s="437" t="n">
        <f aca="false">AE99-AF99</f>
        <v>0</v>
      </c>
      <c r="AH99" s="437" t="n">
        <f aca="false">AG99/80</f>
        <v>0</v>
      </c>
      <c r="AI99" s="437" t="n">
        <f aca="false">B99/(80)</f>
        <v>0</v>
      </c>
      <c r="AJ99" s="437" t="n">
        <f aca="false">SUM(SUM(AH99,AI99))</f>
        <v>0</v>
      </c>
      <c r="AK99" s="430" t="n">
        <f aca="false">A99*0.28</f>
        <v>7.84</v>
      </c>
      <c r="AL99" s="437" t="n">
        <f aca="false">D99*A99</f>
        <v>0</v>
      </c>
      <c r="AM99" s="430" t="n">
        <f aca="false">(AK99+A99)*(D99)*26</f>
        <v>0</v>
      </c>
      <c r="AN99" s="437" t="n">
        <f aca="false">SUM(SUM(M99:AA99))</f>
        <v>0</v>
      </c>
      <c r="AY99" s="882"/>
      <c r="AZ99" s="882"/>
      <c r="BA99" s="882"/>
      <c r="BB99" s="882"/>
      <c r="BC99" s="882"/>
      <c r="BD99" s="177"/>
      <c r="BE99" s="177"/>
      <c r="BF99" s="177"/>
      <c r="BG99" s="177"/>
      <c r="BH99" s="177"/>
      <c r="DN99" s="274"/>
      <c r="DO99" s="184"/>
    </row>
    <row r="100" customFormat="false" ht="10.1" hidden="false" customHeight="true" outlineLevel="0" collapsed="false">
      <c r="A100" s="312"/>
      <c r="B100" s="308"/>
      <c r="C100" s="308"/>
      <c r="D100" s="269"/>
      <c r="E100" s="272"/>
      <c r="F100" s="465"/>
      <c r="G100" s="289"/>
      <c r="H100" s="274"/>
      <c r="I100" s="304"/>
      <c r="J100" s="276"/>
      <c r="K100" s="269"/>
      <c r="L100" s="308"/>
      <c r="M100" s="462"/>
      <c r="N100" s="871"/>
      <c r="O100" s="462"/>
      <c r="P100" s="871"/>
      <c r="Q100" s="462"/>
      <c r="R100" s="871"/>
      <c r="S100" s="462"/>
      <c r="T100" s="501"/>
      <c r="U100" s="462"/>
      <c r="V100" s="871"/>
      <c r="W100" s="462"/>
      <c r="X100" s="871"/>
      <c r="Y100" s="462"/>
      <c r="Z100" s="871"/>
      <c r="AA100" s="462"/>
      <c r="AB100" s="471"/>
      <c r="AC100" s="437"/>
      <c r="AD100" s="437"/>
      <c r="AE100" s="437"/>
      <c r="AF100" s="437"/>
      <c r="AG100" s="437"/>
      <c r="AH100" s="437"/>
      <c r="AI100" s="437"/>
      <c r="AJ100" s="437"/>
      <c r="AK100" s="430"/>
      <c r="AL100" s="437"/>
      <c r="AM100" s="430"/>
      <c r="AN100" s="437"/>
      <c r="AY100" s="882"/>
      <c r="AZ100" s="882"/>
      <c r="BA100" s="882"/>
      <c r="BB100" s="882"/>
      <c r="BC100" s="882"/>
      <c r="BD100" s="177"/>
      <c r="BE100" s="177"/>
      <c r="BF100" s="177"/>
      <c r="BG100" s="177"/>
      <c r="BH100" s="177"/>
      <c r="DN100" s="378"/>
      <c r="DO100" s="184"/>
    </row>
    <row r="101" customFormat="false" ht="10.1" hidden="false" customHeight="true" outlineLevel="0" collapsed="false">
      <c r="A101" s="312" t="n">
        <f aca="false">'Master Pay Period 1'!A101</f>
        <v>25</v>
      </c>
      <c r="B101" s="308" t="n">
        <f aca="false">SUM(IF(M101="V",-E101),IF(N101="V",-E101),IF(O101="V",-E101),IF(P101="V",-E101),IF(Q101="V",-E101),IF(R101="V",-E101),IF(S101="V",-E101),IF(U101="V",-E101),IF(V101="V",-E101),IF(W101="V",-E101),IF(X101="V",-E101),IF(Y101="V",-E101),IF(Z101="V",-E101),IF(AA101="V",-E101),IF(M101="H",-E101),IF(N101="H",-E101),IF(O101="H",-E101),IF(P101="H",-E101),IF(Q101="H",-E101),IF(R101="H",-E101),IF(S101="H",-E101),IF(U101="H",-E101),IF(V101="H",-E101),IF(W101="H",-E101),IF(X101="H",-E101),IF(Y101="H",-E101),IF(Z101="H",-E101),IF(AA101="H",-E101))</f>
        <v>0</v>
      </c>
      <c r="C101" s="308" t="n">
        <f aca="false">SUM(IF(M101="S",-E101),IF(N101="S",-E101),IF(O101="S",-E101),IF(P101="S",-E101),IF(Q101="S",-E101),IF(R101="S",-E101),IF(S101="S",-E101),IF(U101="S",-E101),IF(V101="S",-E101),IF(W101="S",-E101),IF(X101="S",-E101),IF(Y101="S",-E101),IF(Z101="S",-E101),IF(AA101="S",-E101))</f>
        <v>0</v>
      </c>
      <c r="D101" s="269" t="n">
        <f aca="false">(I101*80)-(K101-(B101+C101))</f>
        <v>0</v>
      </c>
      <c r="E101" s="272" t="n">
        <f aca="false">'Master Pay Period 1'!E101</f>
        <v>12</v>
      </c>
      <c r="F101" s="491" t="n">
        <f aca="false">'Master Pay Period 1'!F101</f>
        <v>0</v>
      </c>
      <c r="G101" s="314" t="str">
        <f aca="false">'Master Pay Period 1'!G101</f>
        <v>CRT</v>
      </c>
      <c r="H101" s="315" t="str">
        <f aca="false">'Master Pay Period 1'!H101</f>
        <v>7p-7:30a</v>
      </c>
      <c r="I101" s="316" t="n">
        <f aca="false">'Master Pay Period 1'!I101</f>
        <v>0</v>
      </c>
      <c r="J101" s="317" t="n">
        <f aca="false">AF101/80</f>
        <v>0</v>
      </c>
      <c r="K101" s="347" t="n">
        <f aca="false">E101*AN101</f>
        <v>0</v>
      </c>
      <c r="L101" s="348"/>
      <c r="M101" s="464" t="n">
        <f aca="false">'Master Pay Period 3'!M101</f>
        <v>0</v>
      </c>
      <c r="N101" s="464" t="n">
        <f aca="false">'Master Pay Period 3'!N101</f>
        <v>0</v>
      </c>
      <c r="O101" s="464" t="n">
        <f aca="false">'Master Pay Period 3'!O101</f>
        <v>0</v>
      </c>
      <c r="P101" s="464" t="n">
        <f aca="false">'Master Pay Period 3'!P101</f>
        <v>0</v>
      </c>
      <c r="Q101" s="464" t="n">
        <f aca="false">'Master Pay Period 3'!Q101</f>
        <v>0</v>
      </c>
      <c r="R101" s="464" t="n">
        <f aca="false">'Master Pay Period 3'!R101</f>
        <v>0</v>
      </c>
      <c r="S101" s="464" t="n">
        <f aca="false">'Master Pay Period 3'!S101</f>
        <v>0</v>
      </c>
      <c r="T101" s="475"/>
      <c r="U101" s="464" t="n">
        <f aca="false">'Master Pay Period 3'!U101</f>
        <v>0</v>
      </c>
      <c r="V101" s="464" t="n">
        <f aca="false">'Master Pay Period 3'!V101</f>
        <v>0</v>
      </c>
      <c r="W101" s="464" t="n">
        <f aca="false">'Master Pay Period 3'!W101</f>
        <v>0</v>
      </c>
      <c r="X101" s="464" t="n">
        <f aca="false">'Master Pay Period 3'!X101</f>
        <v>0</v>
      </c>
      <c r="Y101" s="464" t="n">
        <f aca="false">'Master Pay Period 3'!Y101</f>
        <v>0</v>
      </c>
      <c r="Z101" s="464" t="n">
        <f aca="false">'Master Pay Period 3'!Z101</f>
        <v>0</v>
      </c>
      <c r="AA101" s="464" t="n">
        <f aca="false">'Master Pay Period 3'!AA101</f>
        <v>0</v>
      </c>
      <c r="AC101" s="430" t="n">
        <f aca="false">(A101*1.5)*L101</f>
        <v>0</v>
      </c>
      <c r="AD101" s="431" t="n">
        <f aca="false">(A101*(K101-B101-C101))-(A101*L101)</f>
        <v>0</v>
      </c>
      <c r="AE101" s="437" t="n">
        <f aca="false">I101*80</f>
        <v>0</v>
      </c>
      <c r="AF101" s="437" t="n">
        <f aca="false">AN101*E101</f>
        <v>0</v>
      </c>
      <c r="AG101" s="437" t="n">
        <f aca="false">AE101-AF101</f>
        <v>0</v>
      </c>
      <c r="AH101" s="437" t="n">
        <f aca="false">AG101/80</f>
        <v>0</v>
      </c>
      <c r="AI101" s="437" t="n">
        <f aca="false">B101/(80)</f>
        <v>0</v>
      </c>
      <c r="AJ101" s="437" t="n">
        <f aca="false">SUM(SUM(AH101,AI101))</f>
        <v>0</v>
      </c>
      <c r="AK101" s="430" t="n">
        <f aca="false">A101*0.28</f>
        <v>7</v>
      </c>
      <c r="AL101" s="437" t="n">
        <f aca="false">D101*A101</f>
        <v>0</v>
      </c>
      <c r="AM101" s="430" t="n">
        <f aca="false">(AK101+A101)*(D101)*26</f>
        <v>0</v>
      </c>
      <c r="AN101" s="437" t="n">
        <f aca="false">SUM(SUM(M101:AA101))</f>
        <v>0</v>
      </c>
      <c r="AY101" s="882"/>
      <c r="AZ101" s="882"/>
      <c r="BA101" s="882"/>
      <c r="BB101" s="882"/>
      <c r="BC101" s="882"/>
      <c r="BD101" s="177"/>
      <c r="BE101" s="177"/>
      <c r="BF101" s="177"/>
      <c r="BG101" s="177"/>
      <c r="BH101" s="177"/>
      <c r="DN101" s="378"/>
      <c r="DO101" s="184"/>
    </row>
    <row r="102" customFormat="false" ht="10.1" hidden="false" customHeight="true" outlineLevel="0" collapsed="false">
      <c r="A102" s="312"/>
      <c r="B102" s="221"/>
      <c r="C102" s="235"/>
      <c r="D102" s="171"/>
      <c r="E102" s="272"/>
      <c r="F102" s="230"/>
      <c r="H102" s="172"/>
      <c r="I102" s="174"/>
      <c r="J102" s="175"/>
      <c r="L102" s="230"/>
      <c r="M102" s="510"/>
      <c r="N102" s="510"/>
      <c r="O102" s="510"/>
      <c r="P102" s="510"/>
      <c r="Q102" s="510"/>
      <c r="R102" s="510"/>
      <c r="S102" s="510"/>
      <c r="T102" s="511"/>
      <c r="U102" s="510"/>
      <c r="V102" s="510"/>
      <c r="W102" s="510"/>
      <c r="X102" s="510"/>
      <c r="Y102" s="510"/>
      <c r="Z102" s="510"/>
      <c r="AA102" s="510"/>
      <c r="AB102" s="471"/>
      <c r="AC102" s="437"/>
      <c r="AD102" s="437"/>
      <c r="AY102" s="882"/>
      <c r="AZ102" s="882"/>
      <c r="BA102" s="882"/>
      <c r="BB102" s="882"/>
      <c r="BC102" s="882"/>
      <c r="BD102" s="177"/>
      <c r="BE102" s="177"/>
      <c r="BF102" s="177"/>
      <c r="BG102" s="177"/>
      <c r="BH102" s="177"/>
      <c r="DN102" s="378"/>
    </row>
    <row r="103" customFormat="false" ht="10.1" hidden="false" customHeight="true" outlineLevel="0" collapsed="false">
      <c r="A103" s="312"/>
      <c r="B103" s="308"/>
      <c r="C103" s="308"/>
      <c r="D103" s="269"/>
      <c r="E103" s="272"/>
      <c r="F103" s="229"/>
      <c r="G103" s="310"/>
      <c r="H103" s="310"/>
      <c r="I103" s="325"/>
      <c r="J103" s="350"/>
      <c r="K103" s="258"/>
      <c r="L103" s="221"/>
      <c r="M103" s="462"/>
      <c r="N103" s="462"/>
      <c r="O103" s="462"/>
      <c r="P103" s="462"/>
      <c r="Q103" s="462"/>
      <c r="R103" s="462"/>
      <c r="S103" s="462"/>
      <c r="T103" s="463"/>
      <c r="U103" s="462"/>
      <c r="V103" s="462"/>
      <c r="W103" s="462"/>
      <c r="X103" s="462"/>
      <c r="Y103" s="462"/>
      <c r="Z103" s="462"/>
      <c r="AA103" s="462"/>
      <c r="AC103" s="437"/>
      <c r="AD103" s="437"/>
      <c r="AE103" s="437"/>
      <c r="AF103" s="437"/>
      <c r="AG103" s="437"/>
      <c r="AH103" s="437"/>
      <c r="AI103" s="437"/>
      <c r="AJ103" s="437"/>
      <c r="AK103" s="430"/>
      <c r="AL103" s="437"/>
      <c r="AM103" s="430"/>
      <c r="AN103" s="437"/>
      <c r="AY103" s="882"/>
      <c r="AZ103" s="882"/>
      <c r="BA103" s="882"/>
      <c r="BB103" s="882"/>
      <c r="BC103" s="882"/>
      <c r="BD103" s="177"/>
      <c r="BE103" s="177"/>
      <c r="BF103" s="177"/>
      <c r="BG103" s="177"/>
      <c r="BH103" s="177"/>
      <c r="DN103" s="378"/>
      <c r="DO103" s="184"/>
    </row>
    <row r="104" customFormat="false" ht="10.1" hidden="false" customHeight="true" outlineLevel="0" collapsed="false">
      <c r="A104" s="312" t="n">
        <f aca="false">'Master Pay Period 1'!A104</f>
        <v>28</v>
      </c>
      <c r="B104" s="308" t="n">
        <f aca="false">SUM(IF(M104="V",-E104),IF(N104="V",-E104),IF(O104="V",-E104),IF(P104="V",-E104),IF(Q104="V",-E104),IF(R104="V",-E104),IF(S104="V",-E104),IF(U104="V",-E104),IF(V104="V",-E104),IF(W104="V",-E104),IF(X104="V",-E104),IF(Y104="V",-E104),IF(Z104="V",-E104),IF(AA104="V",-E104),IF(M104="H",-E104),IF(N104="H",-E104),IF(O104="H",-E104),IF(P104="H",-E104),IF(Q104="H",-E104),IF(R104="H",-E104),IF(S104="H",-E104),IF(U104="H",-E104),IF(V104="H",-E104),IF(W104="H",-E104),IF(X104="H",-E104),IF(Y104="H",-E104),IF(Z104="H",-E104),IF(AA104="H",-E104))</f>
        <v>0</v>
      </c>
      <c r="C104" s="308" t="n">
        <f aca="false">SUM(IF(M104="S",-E104),IF(N104="S",-E104),IF(O104="S",-E104),IF(P104="S",-E104),IF(Q104="S",-E104),IF(R104="S",-E104),IF(S104="S",-E104),IF(U104="S",-E104),IF(V104="S",-E104),IF(W104="S",-E104),IF(X104="S",-E104),IF(Y104="S",-E104),IF(Z104="S",-E104),IF(AA104="S",-E104))</f>
        <v>0</v>
      </c>
      <c r="D104" s="269" t="n">
        <f aca="false">(I104*80)-(K104-(B104+C104))</f>
        <v>0</v>
      </c>
      <c r="E104" s="272" t="n">
        <f aca="false">'Master Pay Period 1'!E104</f>
        <v>8</v>
      </c>
      <c r="F104" s="491" t="n">
        <f aca="false">'Master Pay Period 1'!F104</f>
        <v>0</v>
      </c>
      <c r="G104" s="314" t="str">
        <f aca="false">'Master Pay Period 1'!G104</f>
        <v>RRT</v>
      </c>
      <c r="H104" s="315" t="str">
        <f aca="false">'Master Pay Period 1'!H104</f>
        <v>11p-7:30a</v>
      </c>
      <c r="I104" s="316" t="n">
        <f aca="false">'Master Pay Period 1'!I104</f>
        <v>0</v>
      </c>
      <c r="J104" s="317" t="n">
        <f aca="false">AF104/80</f>
        <v>0</v>
      </c>
      <c r="K104" s="347" t="n">
        <f aca="false">E104*AN104</f>
        <v>0</v>
      </c>
      <c r="L104" s="348"/>
      <c r="M104" s="464" t="n">
        <f aca="false">'Master Pay Period 3'!M104</f>
        <v>0</v>
      </c>
      <c r="N104" s="464" t="n">
        <f aca="false">'Master Pay Period 3'!N104</f>
        <v>0</v>
      </c>
      <c r="O104" s="464" t="n">
        <f aca="false">'Master Pay Period 3'!O104</f>
        <v>0</v>
      </c>
      <c r="P104" s="464" t="n">
        <f aca="false">'Master Pay Period 3'!P104</f>
        <v>0</v>
      </c>
      <c r="Q104" s="464" t="n">
        <f aca="false">'Master Pay Period 3'!Q104</f>
        <v>0</v>
      </c>
      <c r="R104" s="464" t="n">
        <f aca="false">'Master Pay Period 3'!R104</f>
        <v>0</v>
      </c>
      <c r="S104" s="464" t="n">
        <f aca="false">'Master Pay Period 3'!S104</f>
        <v>0</v>
      </c>
      <c r="T104" s="874"/>
      <c r="U104" s="464" t="n">
        <f aca="false">'Master Pay Period 3'!U104</f>
        <v>0</v>
      </c>
      <c r="V104" s="464" t="n">
        <f aca="false">'Master Pay Period 3'!V104</f>
        <v>0</v>
      </c>
      <c r="W104" s="464" t="n">
        <f aca="false">'Master Pay Period 3'!W104</f>
        <v>0</v>
      </c>
      <c r="X104" s="464" t="n">
        <f aca="false">'Master Pay Period 3'!X104</f>
        <v>0</v>
      </c>
      <c r="Y104" s="464" t="n">
        <f aca="false">'Master Pay Period 3'!Y104</f>
        <v>0</v>
      </c>
      <c r="Z104" s="464" t="n">
        <f aca="false">'Master Pay Period 3'!Z104</f>
        <v>0</v>
      </c>
      <c r="AA104" s="464" t="n">
        <f aca="false">'Master Pay Period 3'!AA104</f>
        <v>0</v>
      </c>
      <c r="AB104" s="471"/>
      <c r="AC104" s="430" t="n">
        <f aca="false">(A104*1.5)*L104</f>
        <v>0</v>
      </c>
      <c r="AD104" s="431" t="n">
        <f aca="false">(A104*(K104-B104-C104))-(A104*L104)</f>
        <v>0</v>
      </c>
      <c r="AE104" s="437" t="n">
        <f aca="false">I104*80</f>
        <v>0</v>
      </c>
      <c r="AF104" s="437" t="n">
        <f aca="false">AN104*E104</f>
        <v>0</v>
      </c>
      <c r="AG104" s="437" t="n">
        <f aca="false">AE104-AF104</f>
        <v>0</v>
      </c>
      <c r="AH104" s="437" t="n">
        <f aca="false">AG104/80</f>
        <v>0</v>
      </c>
      <c r="AI104" s="437" t="n">
        <f aca="false">B104/(80)</f>
        <v>0</v>
      </c>
      <c r="AJ104" s="437" t="n">
        <f aca="false">SUM(SUM(AH104,AI104))</f>
        <v>0</v>
      </c>
      <c r="AK104" s="430" t="n">
        <f aca="false">A104*0.28</f>
        <v>7.84</v>
      </c>
      <c r="AL104" s="437" t="n">
        <f aca="false">D104*A104</f>
        <v>0</v>
      </c>
      <c r="AM104" s="430" t="n">
        <f aca="false">(AK104+A104)*(D104)*26</f>
        <v>0</v>
      </c>
      <c r="AN104" s="437" t="n">
        <f aca="false">SUM(SUM(M104:AA104))</f>
        <v>0</v>
      </c>
      <c r="AY104" s="882"/>
      <c r="AZ104" s="882"/>
      <c r="BA104" s="882"/>
      <c r="BB104" s="882"/>
      <c r="BC104" s="882"/>
      <c r="BD104" s="177"/>
      <c r="BE104" s="177"/>
      <c r="BF104" s="177"/>
      <c r="BG104" s="177"/>
      <c r="BH104" s="177"/>
      <c r="DN104" s="293"/>
      <c r="DO104" s="293"/>
      <c r="DP104" s="293"/>
      <c r="DQ104" s="293"/>
      <c r="DR104" s="293"/>
      <c r="DS104" s="293"/>
      <c r="DT104" s="293"/>
      <c r="DU104" s="293"/>
      <c r="DV104" s="293"/>
      <c r="DW104" s="293"/>
      <c r="DX104" s="293"/>
      <c r="DY104" s="293"/>
      <c r="DZ104" s="293"/>
      <c r="EA104" s="293"/>
      <c r="EB104" s="293"/>
      <c r="EC104" s="293"/>
      <c r="ED104" s="293"/>
      <c r="EE104" s="229"/>
      <c r="EF104" s="293"/>
      <c r="EG104" s="293"/>
      <c r="EH104" s="293"/>
      <c r="EI104" s="293"/>
      <c r="EJ104" s="293"/>
      <c r="EK104" s="293"/>
      <c r="EL104" s="293"/>
    </row>
    <row r="105" customFormat="false" ht="10.1" hidden="false" customHeight="true" outlineLevel="0" collapsed="false">
      <c r="A105" s="312"/>
      <c r="B105" s="308"/>
      <c r="C105" s="308"/>
      <c r="D105" s="269"/>
      <c r="E105" s="272"/>
      <c r="F105" s="229"/>
      <c r="G105" s="289"/>
      <c r="H105" s="303"/>
      <c r="I105" s="304"/>
      <c r="J105" s="350"/>
      <c r="K105" s="277"/>
      <c r="L105" s="278"/>
      <c r="M105" s="462"/>
      <c r="N105" s="462"/>
      <c r="O105" s="462"/>
      <c r="P105" s="462"/>
      <c r="Q105" s="462"/>
      <c r="R105" s="462"/>
      <c r="S105" s="462"/>
      <c r="T105" s="463"/>
      <c r="U105" s="462"/>
      <c r="V105" s="462"/>
      <c r="W105" s="462"/>
      <c r="X105" s="462"/>
      <c r="Y105" s="462"/>
      <c r="Z105" s="462"/>
      <c r="AA105" s="876"/>
      <c r="AC105" s="437"/>
      <c r="AD105" s="437"/>
      <c r="AE105" s="437"/>
      <c r="AF105" s="437"/>
      <c r="AG105" s="437"/>
      <c r="AH105" s="437"/>
      <c r="AI105" s="437"/>
      <c r="AJ105" s="437"/>
      <c r="AK105" s="430"/>
      <c r="AL105" s="437"/>
      <c r="AM105" s="430"/>
      <c r="AN105" s="437"/>
      <c r="AY105" s="882"/>
      <c r="AZ105" s="882"/>
      <c r="BA105" s="882"/>
      <c r="BB105" s="882"/>
      <c r="BC105" s="882"/>
      <c r="BD105" s="177"/>
      <c r="BE105" s="177"/>
      <c r="BF105" s="177"/>
      <c r="BG105" s="177"/>
      <c r="BH105" s="177"/>
      <c r="DN105" s="293"/>
      <c r="DO105" s="229"/>
      <c r="DP105" s="293"/>
      <c r="DQ105" s="293"/>
      <c r="DR105" s="307"/>
      <c r="DS105" s="293"/>
      <c r="DT105" s="293"/>
      <c r="DU105" s="293"/>
      <c r="DV105" s="293"/>
      <c r="DW105" s="229"/>
      <c r="DX105" s="293"/>
      <c r="DY105" s="293"/>
      <c r="DZ105" s="293"/>
      <c r="EA105" s="293"/>
      <c r="EB105" s="293"/>
      <c r="EC105" s="293"/>
      <c r="ED105" s="293"/>
      <c r="EE105" s="229"/>
      <c r="EF105" s="293"/>
      <c r="EG105" s="293"/>
      <c r="EH105" s="293"/>
      <c r="EI105" s="293"/>
      <c r="EJ105" s="293"/>
      <c r="EK105" s="293"/>
      <c r="EL105" s="293"/>
    </row>
    <row r="106" customFormat="false" ht="10.1" hidden="false" customHeight="true" outlineLevel="0" collapsed="false">
      <c r="A106" s="312" t="n">
        <f aca="false">'Master Pay Period 1'!A106</f>
        <v>28</v>
      </c>
      <c r="B106" s="308" t="n">
        <f aca="false">SUM(IF(M106="V",-E106),IF(N106="V",-E106),IF(O106="V",-E106),IF(P106="V",-E106),IF(Q106="V",-E106),IF(R106="V",-E106),IF(S106="V",-E106),IF(U106="V",-E106),IF(V106="V",-E106),IF(W106="V",-E106),IF(X106="V",-E106),IF(Y106="V",-E106),IF(Z106="V",-E106),IF(AA106="V",-E106),IF(M106="H",-E106),IF(N106="H",-E106),IF(O106="H",-E106),IF(P106="H",-E106),IF(Q106="H",-E106),IF(R106="H",-E106),IF(S106="H",-E106),IF(U106="H",-E106),IF(V106="H",-E106),IF(W106="H",-E106),IF(X106="H",-E106),IF(Y106="H",-E106),IF(Z106="H",-E106),IF(AA106="H",-E106))</f>
        <v>0</v>
      </c>
      <c r="C106" s="308" t="n">
        <f aca="false">SUM(IF(M106="S",-E106),IF(N106="S",-E106),IF(O106="S",-E106),IF(P106="S",-E106),IF(Q106="S",-E106),IF(R106="S",-E106),IF(S106="S",-E106),IF(U106="S",-E106),IF(V106="S",-E106),IF(W106="S",-E106),IF(X106="S",-E106),IF(Y106="S",-E106),IF(Z106="S",-E106),IF(AA106="S",-E106))</f>
        <v>0</v>
      </c>
      <c r="D106" s="269" t="n">
        <f aca="false">(I106*80)-(K106-(B106+C106))</f>
        <v>0</v>
      </c>
      <c r="E106" s="272" t="n">
        <f aca="false">'Master Pay Period 1'!E106</f>
        <v>8</v>
      </c>
      <c r="F106" s="491" t="n">
        <f aca="false">'Master Pay Period 1'!F106</f>
        <v>0</v>
      </c>
      <c r="G106" s="314" t="str">
        <f aca="false">'Master Pay Period 1'!G106</f>
        <v>RRT</v>
      </c>
      <c r="H106" s="315" t="str">
        <f aca="false">'Master Pay Period 1'!H106</f>
        <v>11p-7:30a</v>
      </c>
      <c r="I106" s="316" t="n">
        <f aca="false">'Master Pay Period 1'!I106</f>
        <v>0</v>
      </c>
      <c r="J106" s="317" t="n">
        <f aca="false">AF106/80</f>
        <v>0</v>
      </c>
      <c r="K106" s="347" t="n">
        <f aca="false">E106*AN106</f>
        <v>0</v>
      </c>
      <c r="L106" s="348"/>
      <c r="M106" s="464" t="n">
        <f aca="false">'Master Pay Period 3'!M106</f>
        <v>0</v>
      </c>
      <c r="N106" s="464" t="n">
        <f aca="false">'Master Pay Period 3'!N106</f>
        <v>0</v>
      </c>
      <c r="O106" s="464" t="n">
        <f aca="false">'Master Pay Period 3'!O106</f>
        <v>0</v>
      </c>
      <c r="P106" s="464" t="n">
        <f aca="false">'Master Pay Period 3'!P106</f>
        <v>0</v>
      </c>
      <c r="Q106" s="464" t="n">
        <f aca="false">'Master Pay Period 3'!Q106</f>
        <v>0</v>
      </c>
      <c r="R106" s="464" t="n">
        <f aca="false">'Master Pay Period 3'!R106</f>
        <v>0</v>
      </c>
      <c r="S106" s="464" t="n">
        <f aca="false">'Master Pay Period 3'!S106</f>
        <v>0</v>
      </c>
      <c r="T106" s="889"/>
      <c r="U106" s="464" t="n">
        <f aca="false">'Master Pay Period 3'!U106</f>
        <v>0</v>
      </c>
      <c r="V106" s="464" t="n">
        <f aca="false">'Master Pay Period 3'!V106</f>
        <v>0</v>
      </c>
      <c r="W106" s="464" t="n">
        <f aca="false">'Master Pay Period 3'!W106</f>
        <v>0</v>
      </c>
      <c r="X106" s="464" t="n">
        <f aca="false">'Master Pay Period 3'!X106</f>
        <v>0</v>
      </c>
      <c r="Y106" s="464" t="n">
        <f aca="false">'Master Pay Period 3'!Y106</f>
        <v>0</v>
      </c>
      <c r="Z106" s="464" t="n">
        <f aca="false">'Master Pay Period 3'!Z106</f>
        <v>0</v>
      </c>
      <c r="AA106" s="464" t="n">
        <f aca="false">'Master Pay Period 3'!AA106</f>
        <v>0</v>
      </c>
      <c r="AB106" s="471"/>
      <c r="AC106" s="430" t="n">
        <f aca="false">(A106*1.5)*L106</f>
        <v>0</v>
      </c>
      <c r="AD106" s="431" t="n">
        <f aca="false">(A106*(K106-B106-C106))-(A106*L106)</f>
        <v>0</v>
      </c>
      <c r="AE106" s="437" t="n">
        <f aca="false">I106*80</f>
        <v>0</v>
      </c>
      <c r="AF106" s="437" t="n">
        <f aca="false">AN106*E106</f>
        <v>0</v>
      </c>
      <c r="AG106" s="437" t="n">
        <f aca="false">AE106-AF106</f>
        <v>0</v>
      </c>
      <c r="AH106" s="437" t="n">
        <f aca="false">AG106/80</f>
        <v>0</v>
      </c>
      <c r="AI106" s="437" t="n">
        <f aca="false">B106/(80)</f>
        <v>0</v>
      </c>
      <c r="AJ106" s="437" t="n">
        <f aca="false">SUM(SUM(AH106,AI106))</f>
        <v>0</v>
      </c>
      <c r="AK106" s="430" t="n">
        <f aca="false">A106*0.28</f>
        <v>7.84</v>
      </c>
      <c r="AL106" s="437" t="n">
        <f aca="false">D106*A106</f>
        <v>0</v>
      </c>
      <c r="AM106" s="430" t="n">
        <f aca="false">(AK106+A106)*(D106)*26</f>
        <v>0</v>
      </c>
      <c r="AN106" s="437" t="n">
        <f aca="false">SUM(SUM(M106:AA106))</f>
        <v>0</v>
      </c>
      <c r="AY106" s="882"/>
      <c r="AZ106" s="882"/>
      <c r="BA106" s="882"/>
      <c r="BB106" s="882"/>
      <c r="BC106" s="882"/>
      <c r="BD106" s="177"/>
      <c r="BE106" s="177"/>
      <c r="BF106" s="177"/>
      <c r="BG106" s="177"/>
      <c r="BH106" s="177"/>
      <c r="DN106" s="293"/>
      <c r="DO106" s="293"/>
      <c r="DP106" s="293"/>
      <c r="DQ106" s="293"/>
      <c r="DR106" s="293"/>
      <c r="DS106" s="293"/>
      <c r="DT106" s="293"/>
      <c r="DU106" s="293"/>
      <c r="DV106" s="293"/>
      <c r="DW106" s="293"/>
      <c r="DX106" s="293"/>
      <c r="DY106" s="293"/>
      <c r="DZ106" s="293"/>
      <c r="EA106" s="293"/>
      <c r="EB106" s="293"/>
      <c r="EC106" s="293"/>
      <c r="ED106" s="293"/>
      <c r="EE106" s="229"/>
      <c r="EF106" s="293"/>
      <c r="EG106" s="293"/>
      <c r="EH106" s="293"/>
      <c r="EI106" s="293"/>
      <c r="EJ106" s="293"/>
      <c r="EK106" s="293"/>
      <c r="EL106" s="293"/>
    </row>
    <row r="107" customFormat="false" ht="10.1" hidden="false" customHeight="true" outlineLevel="0" collapsed="false">
      <c r="A107" s="302"/>
      <c r="B107" s="232"/>
      <c r="C107" s="308"/>
      <c r="D107" s="269"/>
      <c r="E107" s="272"/>
      <c r="F107" s="289"/>
      <c r="G107" s="289"/>
      <c r="H107" s="274"/>
      <c r="I107" s="362"/>
      <c r="J107" s="290"/>
      <c r="K107" s="288"/>
      <c r="L107" s="363"/>
      <c r="M107" s="29" t="n">
        <f aca="false">M21</f>
        <v>1</v>
      </c>
      <c r="N107" s="29"/>
      <c r="O107" s="29"/>
      <c r="P107" s="29"/>
      <c r="Q107" s="29"/>
      <c r="R107" s="29"/>
      <c r="S107" s="23"/>
      <c r="T107" s="23"/>
      <c r="U107" s="23"/>
      <c r="V107" s="29"/>
      <c r="W107" s="29"/>
      <c r="X107" s="29"/>
      <c r="Y107" s="29"/>
      <c r="Z107" s="78"/>
      <c r="AA107" s="29"/>
      <c r="AC107" s="437"/>
      <c r="AD107" s="437"/>
      <c r="AE107" s="437"/>
      <c r="AF107" s="437"/>
      <c r="AG107" s="437"/>
      <c r="AH107" s="437"/>
      <c r="AI107" s="437"/>
      <c r="AJ107" s="437"/>
      <c r="AK107" s="430"/>
      <c r="AL107" s="437"/>
      <c r="AM107" s="430"/>
      <c r="AN107" s="437"/>
      <c r="AY107" s="882"/>
      <c r="AZ107" s="882"/>
      <c r="BA107" s="882"/>
      <c r="BB107" s="882"/>
      <c r="BC107" s="882"/>
      <c r="BD107" s="177"/>
      <c r="BE107" s="177"/>
      <c r="BF107" s="177"/>
      <c r="BG107" s="177"/>
      <c r="BH107" s="177"/>
      <c r="DN107" s="293"/>
      <c r="DO107" s="229"/>
      <c r="DP107" s="293"/>
      <c r="DQ107" s="293"/>
      <c r="DR107" s="293"/>
      <c r="DS107" s="293"/>
      <c r="DT107" s="293"/>
      <c r="DU107" s="293"/>
      <c r="DV107" s="293"/>
      <c r="DW107" s="229"/>
      <c r="DX107" s="293"/>
      <c r="DY107" s="293"/>
      <c r="DZ107" s="293"/>
      <c r="EA107" s="293"/>
      <c r="EB107" s="293"/>
      <c r="EC107" s="293"/>
      <c r="ED107" s="293"/>
      <c r="EE107" s="229"/>
      <c r="EF107" s="293"/>
      <c r="EG107" s="293"/>
      <c r="EH107" s="293"/>
      <c r="EI107" s="293"/>
      <c r="EJ107" s="293"/>
      <c r="EK107" s="293"/>
      <c r="EL107" s="293"/>
    </row>
    <row r="108" customFormat="false" ht="10.1" hidden="false" customHeight="true" outlineLevel="0" collapsed="false">
      <c r="A108" s="382"/>
      <c r="B108" s="308"/>
      <c r="C108" s="235"/>
      <c r="D108" s="171"/>
      <c r="H108" s="172"/>
      <c r="I108" s="174"/>
      <c r="J108" s="175"/>
      <c r="L108" s="230"/>
      <c r="M108" s="35" t="n">
        <f aca="false">M22</f>
        <v>0</v>
      </c>
      <c r="N108" s="35" t="n">
        <f aca="false">N22</f>
        <v>0</v>
      </c>
      <c r="O108" s="35" t="n">
        <f aca="false">O22</f>
        <v>0</v>
      </c>
      <c r="P108" s="35" t="str">
        <f aca="false">P22</f>
        <v>January</v>
      </c>
      <c r="Q108" s="35" t="n">
        <f aca="false">Q22</f>
        <v>0</v>
      </c>
      <c r="R108" s="35" t="n">
        <f aca="false">R22</f>
        <v>0</v>
      </c>
      <c r="S108" s="35" t="n">
        <f aca="false">S22</f>
        <v>0</v>
      </c>
      <c r="T108" s="35" t="n">
        <f aca="false">T22</f>
        <v>2020</v>
      </c>
      <c r="U108" s="35" t="n">
        <f aca="false">U22</f>
        <v>0</v>
      </c>
      <c r="V108" s="35" t="n">
        <f aca="false">V22</f>
        <v>0</v>
      </c>
      <c r="W108" s="35" t="n">
        <f aca="false">W22</f>
        <v>0</v>
      </c>
      <c r="X108" s="35" t="n">
        <f aca="false">X22</f>
        <v>0</v>
      </c>
      <c r="Y108" s="35" t="n">
        <f aca="false">Y22</f>
        <v>0</v>
      </c>
      <c r="Z108" s="35" t="n">
        <f aca="false">Z22</f>
        <v>0</v>
      </c>
      <c r="AA108" s="35" t="n">
        <f aca="false">AA22</f>
        <v>0</v>
      </c>
      <c r="AB108" s="471"/>
      <c r="AC108" s="437"/>
      <c r="AD108" s="437"/>
      <c r="AY108" s="882"/>
      <c r="AZ108" s="882"/>
      <c r="BA108" s="882"/>
      <c r="BB108" s="882"/>
      <c r="BC108" s="882"/>
      <c r="BD108" s="177"/>
      <c r="BE108" s="177"/>
      <c r="BF108" s="177"/>
      <c r="BG108" s="177"/>
      <c r="BH108" s="177"/>
      <c r="DN108" s="274"/>
      <c r="DO108" s="274"/>
      <c r="DP108" s="274"/>
      <c r="DQ108" s="274"/>
      <c r="DR108" s="274"/>
      <c r="DS108" s="274"/>
      <c r="DT108" s="274"/>
      <c r="DU108" s="274"/>
      <c r="DV108" s="274"/>
      <c r="DW108" s="293"/>
      <c r="DX108" s="274"/>
      <c r="DY108" s="274"/>
      <c r="DZ108" s="274"/>
      <c r="EA108" s="274"/>
      <c r="EB108" s="274"/>
      <c r="EC108" s="274"/>
      <c r="ED108" s="274"/>
      <c r="EE108" s="310"/>
      <c r="EF108" s="274"/>
      <c r="EG108" s="274"/>
      <c r="EH108" s="274"/>
      <c r="EI108" s="274"/>
      <c r="EJ108" s="274"/>
      <c r="EK108" s="274"/>
      <c r="EL108" s="274"/>
    </row>
    <row r="109" customFormat="false" ht="10.1" hidden="false" customHeight="true" outlineLevel="0" collapsed="false">
      <c r="A109" s="223"/>
      <c r="B109" s="221" t="n">
        <f aca="false">SUM(SUM(B27:B107))</f>
        <v>0</v>
      </c>
      <c r="C109" s="278" t="n">
        <f aca="false">SUM(SUM(C26:C106))</f>
        <v>0</v>
      </c>
      <c r="D109" s="277" t="n">
        <f aca="false">SUM(SUM(D26:D106))</f>
        <v>0</v>
      </c>
      <c r="F109" s="289" t="s">
        <v>238</v>
      </c>
      <c r="G109" s="303"/>
      <c r="H109" s="289"/>
      <c r="I109" s="362" t="n">
        <f aca="false">SUM(SUM(I26:I106))</f>
        <v>11.5</v>
      </c>
      <c r="J109" s="383" t="n">
        <f aca="false">SUM(SUM(J26:J106))</f>
        <v>11.5</v>
      </c>
      <c r="K109" s="277" t="n">
        <f aca="false">SUM(SUM(K26:K106))</f>
        <v>920</v>
      </c>
      <c r="L109" s="278" t="n">
        <f aca="false">SUM(SUM(L26:L106))</f>
        <v>0</v>
      </c>
      <c r="M109" s="37" t="n">
        <f aca="false">M23</f>
        <v>29</v>
      </c>
      <c r="N109" s="37" t="n">
        <f aca="false">N23</f>
        <v>30</v>
      </c>
      <c r="O109" s="37" t="n">
        <f aca="false">O23</f>
        <v>31</v>
      </c>
      <c r="P109" s="37" t="n">
        <f aca="false">P23</f>
        <v>1</v>
      </c>
      <c r="Q109" s="37" t="n">
        <f aca="false">Q23</f>
        <v>2</v>
      </c>
      <c r="R109" s="37" t="n">
        <f aca="false">R23</f>
        <v>3</v>
      </c>
      <c r="S109" s="37" t="n">
        <f aca="false">S23</f>
        <v>4</v>
      </c>
      <c r="T109" s="0"/>
      <c r="U109" s="37" t="n">
        <f aca="false">U23</f>
        <v>5</v>
      </c>
      <c r="V109" s="37" t="n">
        <f aca="false">V23</f>
        <v>6</v>
      </c>
      <c r="W109" s="37" t="n">
        <f aca="false">W23</f>
        <v>7</v>
      </c>
      <c r="X109" s="37" t="n">
        <f aca="false">X23</f>
        <v>8</v>
      </c>
      <c r="Y109" s="37" t="n">
        <f aca="false">Y23</f>
        <v>9</v>
      </c>
      <c r="Z109" s="37" t="n">
        <f aca="false">Z23</f>
        <v>10</v>
      </c>
      <c r="AA109" s="37" t="n">
        <f aca="false">AA23</f>
        <v>11</v>
      </c>
      <c r="AC109" s="437" t="n">
        <f aca="false">SUM(SUM(AC26:AC106))</f>
        <v>0</v>
      </c>
      <c r="AD109" s="437" t="n">
        <f aca="false">SUM(SUM(AD26:AD106))</f>
        <v>25601.72</v>
      </c>
      <c r="AE109" s="431" t="n">
        <f aca="false">SUM(SUM(AE26:AE106))</f>
        <v>920</v>
      </c>
      <c r="AF109" s="431" t="n">
        <f aca="false">SUM(SUM(AF26:AF106))</f>
        <v>920</v>
      </c>
      <c r="AG109" s="431" t="n">
        <f aca="false">SUM(SUM(AG26:AG106))</f>
        <v>0</v>
      </c>
      <c r="AH109" s="436" t="n">
        <f aca="false">SUM(SUM(AH26:AH106))</f>
        <v>0</v>
      </c>
      <c r="AI109" s="436" t="n">
        <f aca="false">SUM(SUM(AI26:AI106))</f>
        <v>0</v>
      </c>
      <c r="AJ109" s="436" t="n">
        <f aca="false">SUM(SUM(AJ26:AJ106))</f>
        <v>0</v>
      </c>
      <c r="AL109" s="431" t="n">
        <f aca="false">SUM(SUM(AL26:AL106))</f>
        <v>0</v>
      </c>
      <c r="AM109" s="431" t="n">
        <f aca="false">SUM(SUM(AM26:AM106))</f>
        <v>0</v>
      </c>
      <c r="AN109" s="431" t="n">
        <f aca="false">SUM(SUM(AN26:AN106))</f>
        <v>84</v>
      </c>
      <c r="AY109" s="882"/>
      <c r="AZ109" s="882"/>
      <c r="BA109" s="882"/>
      <c r="BB109" s="882"/>
      <c r="BC109" s="882"/>
      <c r="BD109" s="177"/>
      <c r="BE109" s="177"/>
      <c r="BF109" s="177"/>
      <c r="BG109" s="177"/>
      <c r="BH109" s="177"/>
      <c r="DN109" s="274"/>
      <c r="DO109" s="274"/>
      <c r="DP109" s="274"/>
      <c r="DQ109" s="274"/>
      <c r="DR109" s="274"/>
      <c r="DS109" s="274"/>
      <c r="DT109" s="274"/>
      <c r="DU109" s="274"/>
      <c r="DV109" s="274"/>
      <c r="DW109" s="293"/>
      <c r="DX109" s="274"/>
      <c r="DY109" s="274"/>
      <c r="DZ109" s="274"/>
      <c r="EA109" s="274"/>
      <c r="EB109" s="274"/>
      <c r="EC109" s="274"/>
      <c r="ED109" s="274"/>
      <c r="EE109" s="310"/>
      <c r="EF109" s="274"/>
      <c r="EG109" s="274"/>
      <c r="EH109" s="274"/>
      <c r="EI109" s="274"/>
      <c r="EJ109" s="274"/>
      <c r="EK109" s="274"/>
      <c r="EL109" s="274"/>
    </row>
    <row r="110" customFormat="false" ht="10.1" hidden="false" customHeight="true" outlineLevel="0" collapsed="false">
      <c r="A110" s="287"/>
      <c r="B110" s="232"/>
      <c r="C110" s="232"/>
      <c r="D110" s="171"/>
      <c r="F110" s="303"/>
      <c r="G110" s="303"/>
      <c r="H110" s="289"/>
      <c r="I110" s="362"/>
      <c r="J110" s="383"/>
      <c r="K110" s="277"/>
      <c r="L110" s="278"/>
      <c r="M110" s="46" t="s">
        <v>83</v>
      </c>
      <c r="N110" s="46" t="s">
        <v>84</v>
      </c>
      <c r="O110" s="46" t="s">
        <v>85</v>
      </c>
      <c r="P110" s="46" t="s">
        <v>86</v>
      </c>
      <c r="Q110" s="46" t="s">
        <v>85</v>
      </c>
      <c r="R110" s="46" t="s">
        <v>87</v>
      </c>
      <c r="S110" s="46" t="s">
        <v>83</v>
      </c>
      <c r="T110" s="0"/>
      <c r="U110" s="48" t="s">
        <v>83</v>
      </c>
      <c r="V110" s="48" t="s">
        <v>84</v>
      </c>
      <c r="W110" s="48" t="s">
        <v>85</v>
      </c>
      <c r="X110" s="48" t="s">
        <v>86</v>
      </c>
      <c r="Y110" s="48" t="s">
        <v>85</v>
      </c>
      <c r="Z110" s="48" t="s">
        <v>87</v>
      </c>
      <c r="AA110" s="48" t="s">
        <v>83</v>
      </c>
      <c r="AB110" s="471"/>
      <c r="AC110" s="437"/>
      <c r="AD110" s="437"/>
      <c r="AY110" s="882"/>
      <c r="AZ110" s="882"/>
      <c r="BA110" s="882"/>
      <c r="BB110" s="882"/>
      <c r="BC110" s="882"/>
      <c r="BD110" s="177"/>
      <c r="BE110" s="177"/>
      <c r="BF110" s="177"/>
      <c r="BG110" s="177"/>
      <c r="BH110" s="177"/>
      <c r="DN110" s="378"/>
      <c r="DO110" s="164"/>
      <c r="DP110" s="378"/>
      <c r="DQ110" s="378"/>
      <c r="DR110" s="378"/>
      <c r="DS110" s="378"/>
      <c r="DT110" s="378"/>
      <c r="DU110" s="378"/>
      <c r="DV110" s="378"/>
      <c r="DW110" s="229"/>
      <c r="DX110" s="378"/>
      <c r="DY110" s="378"/>
      <c r="DZ110" s="378"/>
      <c r="EA110" s="378"/>
      <c r="EB110" s="378"/>
      <c r="EC110" s="378"/>
      <c r="ED110" s="378"/>
      <c r="EE110" s="164"/>
      <c r="EF110" s="378"/>
      <c r="EG110" s="378"/>
      <c r="EH110" s="378"/>
      <c r="EI110" s="378"/>
      <c r="EJ110" s="378"/>
      <c r="EK110" s="378"/>
      <c r="EL110" s="378"/>
    </row>
    <row r="111" customFormat="false" ht="10.1" hidden="false" customHeight="true" outlineLevel="0" collapsed="false">
      <c r="A111" s="287"/>
      <c r="B111" s="308"/>
      <c r="C111" s="308"/>
      <c r="D111" s="269"/>
      <c r="E111" s="309"/>
      <c r="F111" s="303"/>
      <c r="G111" s="303"/>
      <c r="H111" s="303"/>
      <c r="I111" s="304"/>
      <c r="J111" s="276"/>
      <c r="K111" s="277"/>
      <c r="L111" s="277"/>
      <c r="M111" s="69"/>
      <c r="N111" s="69"/>
      <c r="O111" s="69"/>
      <c r="P111" s="69"/>
      <c r="Q111" s="69"/>
      <c r="R111" s="69"/>
      <c r="S111" s="69"/>
      <c r="T111" s="357"/>
      <c r="U111" s="69"/>
      <c r="V111" s="69"/>
      <c r="W111" s="69"/>
      <c r="X111" s="69"/>
      <c r="Y111" s="69"/>
      <c r="Z111" s="69"/>
      <c r="AA111" s="69"/>
      <c r="AC111" s="437"/>
      <c r="AD111" s="437"/>
      <c r="AE111" s="437"/>
      <c r="AF111" s="437"/>
      <c r="AG111" s="437"/>
      <c r="AH111" s="437"/>
      <c r="AI111" s="437"/>
      <c r="AJ111" s="437"/>
      <c r="AK111" s="430"/>
      <c r="AL111" s="437"/>
      <c r="AM111" s="430"/>
      <c r="AN111" s="437"/>
      <c r="AY111" s="882"/>
      <c r="AZ111" s="882"/>
      <c r="BA111" s="882"/>
      <c r="BB111" s="882"/>
      <c r="BC111" s="882"/>
      <c r="BD111" s="177"/>
      <c r="BE111" s="177"/>
      <c r="BF111" s="177"/>
      <c r="BG111" s="177"/>
      <c r="BH111" s="177"/>
      <c r="DN111" s="378"/>
      <c r="DO111" s="164"/>
      <c r="DP111" s="378"/>
      <c r="DQ111" s="378"/>
      <c r="DR111" s="378"/>
      <c r="DS111" s="378"/>
      <c r="DT111" s="378"/>
      <c r="DU111" s="378"/>
      <c r="DV111" s="378"/>
      <c r="DW111" s="229"/>
      <c r="DX111" s="378"/>
      <c r="DY111" s="378"/>
      <c r="DZ111" s="378"/>
      <c r="EA111" s="378"/>
      <c r="EB111" s="378"/>
      <c r="EC111" s="378"/>
      <c r="ED111" s="378"/>
      <c r="EE111" s="164"/>
      <c r="EF111" s="378"/>
      <c r="EG111" s="378"/>
      <c r="EH111" s="378"/>
      <c r="EI111" s="378"/>
      <c r="EJ111" s="378"/>
      <c r="EK111" s="378"/>
      <c r="EL111" s="378"/>
    </row>
    <row r="112" customFormat="false" ht="10.1" hidden="false" customHeight="true" outlineLevel="0" collapsed="false">
      <c r="A112" s="453" t="s">
        <v>263</v>
      </c>
      <c r="B112" s="454" t="s">
        <v>264</v>
      </c>
      <c r="C112" s="270" t="s">
        <v>157</v>
      </c>
      <c r="D112" s="171" t="s">
        <v>249</v>
      </c>
      <c r="E112" s="455" t="s">
        <v>249</v>
      </c>
      <c r="F112" s="273" t="s">
        <v>291</v>
      </c>
      <c r="G112" s="274"/>
      <c r="H112" s="384" t="s">
        <v>292</v>
      </c>
      <c r="I112" s="385"/>
      <c r="J112" s="386"/>
      <c r="K112" s="387"/>
      <c r="L112" s="387"/>
      <c r="M112" s="388" t="n">
        <f aca="false">SUM(SUM(M33,M35,M37,M39,M41,M43,M45,M47,M49,M51,M53,M55,M57,M59,M61))</f>
        <v>2</v>
      </c>
      <c r="N112" s="388" t="n">
        <f aca="false">SUM(SUM(N33,N35,N37,N39,N41,N43,N45,N47,N49,N51,N53,N55,N57,N59,N61))</f>
        <v>3</v>
      </c>
      <c r="O112" s="388" t="n">
        <f aca="false">SUM(SUM(O33,O35,O37,O39,O41,O43,O45,O47,O49,O51,O53,O55,O57,O59,O61))</f>
        <v>3</v>
      </c>
      <c r="P112" s="388" t="n">
        <f aca="false">SUM(SUM(P33,P35,P37,P39,P41,P43,P45,P47,P49,P51,P53,P55,P57,P59,P61))</f>
        <v>3</v>
      </c>
      <c r="Q112" s="388" t="n">
        <f aca="false">SUM(SUM(Q33,Q35,Q37,Q39,Q41,Q43,Q45,Q47,Q49,Q51,Q53,Q55,Q57,Q59,Q61))</f>
        <v>3</v>
      </c>
      <c r="R112" s="388" t="n">
        <f aca="false">SUM(SUM(R33,R35,R37,R39,R41,R43,R45,R47,R49,R51,R53,R55,R57,R59,R61))</f>
        <v>3</v>
      </c>
      <c r="S112" s="388" t="n">
        <f aca="false">SUM(SUM(S33,S35,S37,S39,S41,S43,S45,S47,S49,S51,S53,S55,S57,S59,S61))</f>
        <v>2</v>
      </c>
      <c r="T112" s="69"/>
      <c r="U112" s="388" t="n">
        <f aca="false">SUM(SUM(U33,U35,U37,U39,U41,U43,U45,U47,U49,U51,U53,U55,U57,U59,U61))</f>
        <v>2</v>
      </c>
      <c r="V112" s="388" t="n">
        <f aca="false">SUM(SUM(V33,V35,V37,V39,V41,V43,V45,V47,V49,V51,V53,V55,V57,V59,V61))</f>
        <v>3</v>
      </c>
      <c r="W112" s="388" t="n">
        <f aca="false">SUM(SUM(W33,W35,W37,W39,W41,W43,W45,W47,W49,W51,W53,W55,W57,W59,W61))</f>
        <v>3</v>
      </c>
      <c r="X112" s="388" t="n">
        <f aca="false">SUM(SUM(X33,X35,X37,X39,X41,X43,X45,X47,X49,X51,X53,X55,X57,X59,X61))</f>
        <v>3</v>
      </c>
      <c r="Y112" s="388" t="n">
        <f aca="false">SUM(SUM(Y33,Y35,Y37,Y39,Y41,Y43,Y45,Y47,Y49,Y51,Y53,Y55,Y57,Y59,Y61))</f>
        <v>3</v>
      </c>
      <c r="Z112" s="388" t="n">
        <f aca="false">SUM(SUM(Z33,Z35,Z37,Z39,Z41,Z43,Z45,Z47,Z49,Z51,Z53,Z55,Z57,Z59,Z61))</f>
        <v>3</v>
      </c>
      <c r="AA112" s="388" t="n">
        <f aca="false">SUM(SUM(AA33,AA35,AA37,AA39,AA41,AA43,AA45,AA47,AA49,AA51,AA53,AA55,AA57,AA59,AA61))</f>
        <v>2</v>
      </c>
      <c r="AE112" s="437" t="s">
        <v>235</v>
      </c>
      <c r="AF112" s="437" t="s">
        <v>270</v>
      </c>
      <c r="AG112" s="437" t="s">
        <v>272</v>
      </c>
      <c r="AH112" s="437" t="s">
        <v>247</v>
      </c>
      <c r="AI112" s="437" t="s">
        <v>273</v>
      </c>
      <c r="AJ112" s="437" t="s">
        <v>274</v>
      </c>
      <c r="AK112" s="437" t="s">
        <v>275</v>
      </c>
      <c r="AL112" s="437" t="s">
        <v>245</v>
      </c>
      <c r="AM112" s="437" t="s">
        <v>246</v>
      </c>
      <c r="AN112" s="437" t="s">
        <v>276</v>
      </c>
      <c r="AY112" s="882"/>
      <c r="AZ112" s="882"/>
      <c r="BA112" s="882"/>
      <c r="BB112" s="882"/>
      <c r="BC112" s="882"/>
      <c r="BD112" s="177"/>
      <c r="BE112" s="177"/>
      <c r="BF112" s="177"/>
      <c r="BG112" s="177"/>
      <c r="BH112" s="177"/>
      <c r="DN112" s="162"/>
    </row>
    <row r="113" customFormat="false" ht="13.85" hidden="false" customHeight="true" outlineLevel="0" collapsed="false">
      <c r="A113" s="479" t="s">
        <v>265</v>
      </c>
      <c r="B113" s="270" t="s">
        <v>239</v>
      </c>
      <c r="C113" s="270" t="s">
        <v>249</v>
      </c>
      <c r="D113" s="271" t="s">
        <v>266</v>
      </c>
      <c r="E113" s="455" t="s">
        <v>269</v>
      </c>
      <c r="G113" s="274"/>
      <c r="H113" s="274" t="s">
        <v>293</v>
      </c>
      <c r="I113" s="362"/>
      <c r="J113" s="290"/>
      <c r="K113" s="288"/>
      <c r="L113" s="288"/>
      <c r="M113" s="61" t="n">
        <f aca="false">SUM(SUM(M33,M35,M37,M39,M41,M43,M45,M47,M49,M51,M53,M55,M57,M59,M61,M64,M67,M69))</f>
        <v>2</v>
      </c>
      <c r="N113" s="61" t="n">
        <f aca="false">SUM(SUM(N33,N35,N37,N39,N41,N43,N45,N47,N49,N51,N53,N55,N57,N59,N61,N64,N67,N69))</f>
        <v>3</v>
      </c>
      <c r="O113" s="61" t="n">
        <f aca="false">SUM(SUM(O33,O35,O37,O39,O41,O43,O45,O47,O49,O51,O53,O55,O57,O59,O61,O64,O67,O69))</f>
        <v>3</v>
      </c>
      <c r="P113" s="61" t="n">
        <f aca="false">SUM(SUM(P33,P35,P37,P39,P41,P43,P45,P47,P49,P51,P53,P55,P57,P59,P61,P64,P67,P69))</f>
        <v>3</v>
      </c>
      <c r="Q113" s="61" t="n">
        <f aca="false">SUM(SUM(Q33,Q35,Q37,Q39,Q41,Q43,Q45,Q47,Q49,Q51,Q53,Q55,Q57,Q59,Q61,Q64,Q67,Q69))</f>
        <v>3</v>
      </c>
      <c r="R113" s="61" t="n">
        <f aca="false">SUM(SUM(R33,R35,R37,R39,R41,R43,R45,R47,R49,R51,R53,R55,R57,R59,R61,R64,R67,R69))</f>
        <v>3</v>
      </c>
      <c r="S113" s="61" t="n">
        <f aca="false">SUM(SUM(S33,S35,S37,S39,S41,S43,S45,S47,S49,S51,S53,S55,S57,S59,S61,S64,S67,S69))</f>
        <v>2</v>
      </c>
      <c r="T113" s="69"/>
      <c r="U113" s="61" t="n">
        <f aca="false">SUM(SUM(U33,U35,U37,U39,U41,U43,U45,U47,U49,U51,U53,U55,U57,U59,U61,U64,U67,U69))</f>
        <v>2</v>
      </c>
      <c r="V113" s="61" t="n">
        <f aca="false">SUM(SUM(V33,V35,V37,V39,V41,V43,V45,V47,V49,V51,V53,V55,V57,V59,V61,V64,V67,V69))</f>
        <v>3</v>
      </c>
      <c r="W113" s="61" t="n">
        <f aca="false">SUM(SUM(W33,W35,W37,W39,W41,W43,W45,W47,W49,W51,W53,W55,W57,W59,W61,W64,W67,W69))</f>
        <v>3</v>
      </c>
      <c r="X113" s="61" t="n">
        <f aca="false">SUM(SUM(X33,X35,X37,X39,X41,X43,X45,X47,X49,X51,X53,X55,X57,X59,X61,X64,X67,X69))</f>
        <v>3</v>
      </c>
      <c r="Y113" s="61" t="n">
        <f aca="false">SUM(SUM(Y33,Y35,Y37,Y39,Y41,Y43,Y45,Y47,Y49,Y51,Y53,Y55,Y57,Y59,Y61,Y64,Y67,Y69))</f>
        <v>3</v>
      </c>
      <c r="Z113" s="61" t="n">
        <f aca="false">SUM(SUM(Z33,Z35,Z37,Z39,Z41,Z43,Z45,Z47,Z49,Z51,Z53,Z55,Z57,Z59,Z61,Z64,Z67,Z69))</f>
        <v>3</v>
      </c>
      <c r="AA113" s="61" t="n">
        <f aca="false">SUM(SUM(AA33,AA35,AA37,AA39,AA41,AA43,AA45,AA47,AA49,AA51,AA53,AA55,AA57,AA59,AA61,AA64,AA67,AA69))</f>
        <v>2</v>
      </c>
      <c r="AB113" s="378"/>
      <c r="AC113" s="437"/>
      <c r="AD113" s="437"/>
      <c r="AE113" s="437" t="s">
        <v>249</v>
      </c>
      <c r="AF113" s="437" t="s">
        <v>272</v>
      </c>
      <c r="AG113" s="437" t="s">
        <v>278</v>
      </c>
      <c r="AH113" s="437" t="s">
        <v>278</v>
      </c>
      <c r="AI113" s="437" t="s">
        <v>247</v>
      </c>
      <c r="AJ113" s="437" t="s">
        <v>278</v>
      </c>
      <c r="AK113" s="437" t="s">
        <v>265</v>
      </c>
      <c r="AL113" s="437" t="s">
        <v>253</v>
      </c>
      <c r="AM113" s="437" t="s">
        <v>245</v>
      </c>
      <c r="AN113" s="437" t="s">
        <v>279</v>
      </c>
      <c r="AY113" s="882"/>
      <c r="AZ113" s="882"/>
      <c r="BA113" s="882"/>
      <c r="BB113" s="882"/>
      <c r="BC113" s="882"/>
      <c r="BD113" s="177"/>
      <c r="BE113" s="177"/>
      <c r="BF113" s="177"/>
      <c r="BG113" s="177"/>
      <c r="BH113" s="177"/>
      <c r="DN113" s="307"/>
    </row>
    <row r="114" customFormat="false" ht="10.1" hidden="false" customHeight="true" outlineLevel="0" collapsed="false">
      <c r="A114" s="391"/>
      <c r="B114" s="270" t="s">
        <v>249</v>
      </c>
      <c r="C114" s="232"/>
      <c r="D114" s="288" t="s">
        <v>277</v>
      </c>
      <c r="G114" s="274"/>
      <c r="H114" s="384" t="s">
        <v>294</v>
      </c>
      <c r="I114" s="385"/>
      <c r="J114" s="386"/>
      <c r="K114" s="387"/>
      <c r="L114" s="387"/>
      <c r="M114" s="388" t="n">
        <f aca="false">SUM(SUM(M33,M35,M37,M39,M41,M43,M45,M47,M49,M51,M53,M55,M57,M59,M61,M64,M67,M69))</f>
        <v>2</v>
      </c>
      <c r="N114" s="388" t="n">
        <f aca="false">SUM(SUM(N33,N35,N37,N39,N41,N43,N45,N47,N49,N51,N53,N55,N57,N59,N61,N64,N67,N69))</f>
        <v>3</v>
      </c>
      <c r="O114" s="388" t="n">
        <f aca="false">SUM(SUM(O33,O35,O37,O39,O41,O43,O45,O47,O49,O51,O53,O55,O57,O59,O61,O64,O67,O69))</f>
        <v>3</v>
      </c>
      <c r="P114" s="388" t="n">
        <f aca="false">SUM(SUM(P33,P35,P37,P39,P41,P43,P45,P47,P49,P51,P53,P55,P57,P59,P61,P64,P67,P69))</f>
        <v>3</v>
      </c>
      <c r="Q114" s="388" t="n">
        <f aca="false">SUM(SUM(Q33,Q35,Q37,Q39,Q41,Q43,Q45,Q47,Q49,Q51,Q53,Q55,Q57,Q59,Q61,Q64,Q67,Q69))</f>
        <v>3</v>
      </c>
      <c r="R114" s="388" t="n">
        <f aca="false">SUM(SUM(R33,R35,R37,R39,R41,R43,R45,R47,R49,R51,R53,R55,R57,R59,R61,R64,R67,R69))</f>
        <v>3</v>
      </c>
      <c r="S114" s="388" t="n">
        <f aca="false">SUM(SUM(S33,S35,S37,S39,S41,S43,S45,S47,S49,S51,S53,S55,S57,S59,S61,S64,S67,S69))</f>
        <v>2</v>
      </c>
      <c r="T114" s="69"/>
      <c r="U114" s="388" t="n">
        <f aca="false">SUM(SUM(U33,U35,U37,U39,U41,U43,U45,U47,U49,U51,U53,U55,U57,U59,U61,U64,U67,U69))</f>
        <v>2</v>
      </c>
      <c r="V114" s="388" t="n">
        <f aca="false">SUM(SUM(V33,V35,V37,V39,V41,V43,V45,V47,V49,V51,V53,V55,V57,V59,V61,V64,V67,V69))</f>
        <v>3</v>
      </c>
      <c r="W114" s="388" t="n">
        <f aca="false">SUM(SUM(W33,W35,W37,W39,W41,W43,W45,W47,W49,W51,W53,W55,W57,W59,W61,W64,W67,W69))</f>
        <v>3</v>
      </c>
      <c r="X114" s="388" t="n">
        <f aca="false">SUM(SUM(X33,X35,X37,X39,X41,X43,X45,X47,X49,X51,X53,X55,X57,X59,X61,X64,X67,X69))</f>
        <v>3</v>
      </c>
      <c r="Y114" s="388" t="n">
        <f aca="false">SUM(SUM(Y33,Y35,Y37,Y39,Y41,Y43,Y45,Y47,Y49,Y51,Y53,Y55,Y57,Y59,Y61,Y64,Y67,Y69))</f>
        <v>3</v>
      </c>
      <c r="Z114" s="388" t="n">
        <f aca="false">SUM(SUM(Z33,Z35,Z37,Z39,Z41,Z43,Z45,Z47,Z49,Z51,Z53,Z55,Z57,Z59,Z61,Z64,Z67,Z69))</f>
        <v>3</v>
      </c>
      <c r="AA114" s="388" t="n">
        <f aca="false">SUM(SUM(AA33,AA35,AA37,AA39,AA41,AA43,AA45,AA47,AA49,AA51,AA53,AA55,AA57,AA59,AA61,AA64,AA67,AA69))</f>
        <v>2</v>
      </c>
      <c r="AB114" s="378"/>
      <c r="AC114" s="437"/>
      <c r="AD114" s="437"/>
      <c r="AY114" s="882"/>
      <c r="AZ114" s="882"/>
      <c r="BA114" s="882"/>
      <c r="BB114" s="882"/>
      <c r="BC114" s="882"/>
      <c r="BD114" s="177"/>
      <c r="BE114" s="177"/>
      <c r="BF114" s="177"/>
      <c r="BG114" s="177"/>
      <c r="BH114" s="177"/>
      <c r="DN114" s="307"/>
    </row>
    <row r="115" customFormat="false" ht="10.1" hidden="false" customHeight="true" outlineLevel="0" collapsed="false">
      <c r="A115" s="392"/>
      <c r="B115" s="221"/>
      <c r="C115" s="278"/>
      <c r="D115" s="171"/>
      <c r="E115" s="303"/>
      <c r="G115" s="274"/>
      <c r="H115" s="274" t="s">
        <v>295</v>
      </c>
      <c r="I115" s="362"/>
      <c r="J115" s="290"/>
      <c r="K115" s="288"/>
      <c r="L115" s="288"/>
      <c r="M115" s="61" t="n">
        <f aca="false">SUM(SUM(M67,M69,M79,M81,M83,M85,M87,M89,M91,M93,M95,M97,M99,M101))</f>
        <v>2</v>
      </c>
      <c r="N115" s="61" t="n">
        <f aca="false">SUM(SUM(N67,N69,N79,N81,N83,N85,N87,N89,N91,N93,N95,N97,N99,N101))</f>
        <v>2</v>
      </c>
      <c r="O115" s="61" t="n">
        <f aca="false">SUM(SUM(O67,O69,O79,O81,O83,O85,O87,O89,O91,O93,O95,O97,O99,O101))</f>
        <v>2</v>
      </c>
      <c r="P115" s="61" t="n">
        <f aca="false">SUM(SUM(P67,P69,P79,P81,P83,P85,P87,P89,P91,P93,P95,P97,P99,P101))</f>
        <v>2</v>
      </c>
      <c r="Q115" s="61" t="n">
        <f aca="false">SUM(SUM(Q67,Q69,Q79,Q81,Q83,Q85,Q87,Q89,Q91,Q93,Q95,Q97,Q99,Q101))</f>
        <v>2</v>
      </c>
      <c r="R115" s="61" t="n">
        <f aca="false">SUM(SUM(R67,R69,R79,R81,R83,R85,R87,R89,R91,R93,R95,R97,R99,R101))</f>
        <v>2</v>
      </c>
      <c r="S115" s="61" t="n">
        <f aca="false">SUM(SUM(S67,S69,S79,S81,S83,S85,S87,S89,S91,S93,S95,S97,S99,S101))</f>
        <v>2</v>
      </c>
      <c r="T115" s="69"/>
      <c r="U115" s="61" t="n">
        <f aca="false">SUM(SUM(U67,U69,U79,U81,U83,U85,U87,U89,U91,U93,U95,U97,U99,U101))</f>
        <v>2</v>
      </c>
      <c r="V115" s="61" t="n">
        <f aca="false">SUM(SUM(V67,V69,V79,V81,V83,V85,V87,V89,V91,V93,V95,V97,V99,V101))</f>
        <v>2</v>
      </c>
      <c r="W115" s="61" t="n">
        <f aca="false">SUM(SUM(W67,W69,W79,W81,W83,W85,W87,W89,W91,W93,W95,W97,W99,W101))</f>
        <v>2</v>
      </c>
      <c r="X115" s="61" t="n">
        <f aca="false">SUM(SUM(X67,X69,X79,X81,X83,X85,X87,X89,X91,X93,X95,X97,X99,X101))</f>
        <v>2</v>
      </c>
      <c r="Y115" s="61" t="n">
        <f aca="false">SUM(SUM(Y67,Y69,Y79,Y81,Y83,Y85,Y87,Y89,Y91,Y93,Y95,Y97,Y99,Y101))</f>
        <v>2</v>
      </c>
      <c r="Z115" s="61" t="n">
        <f aca="false">SUM(SUM(Z67,Z69,Z79,Z81,Z83,Z85,Z87,Z89,Z91,Z93,Z95,Z97,Z99,Z101))</f>
        <v>2</v>
      </c>
      <c r="AA115" s="61" t="n">
        <f aca="false">SUM(SUM(AA67,AA69,AA79,AA81,AA83,AA85,AA87,AA89,AA91,AA93,AA95,AA97,AA99,AA101))</f>
        <v>2</v>
      </c>
      <c r="AB115" s="378"/>
      <c r="AC115" s="437"/>
      <c r="AD115" s="437"/>
      <c r="AE115" s="434"/>
      <c r="AF115" s="434"/>
      <c r="AG115" s="434"/>
      <c r="AH115" s="434"/>
      <c r="AI115" s="434"/>
      <c r="AJ115" s="434"/>
      <c r="AK115" s="434"/>
      <c r="AL115" s="434"/>
      <c r="AM115" s="434"/>
      <c r="AN115" s="434"/>
      <c r="AY115" s="882"/>
      <c r="AZ115" s="882"/>
      <c r="BA115" s="882"/>
      <c r="BB115" s="882"/>
      <c r="BC115" s="882"/>
      <c r="BD115" s="177"/>
      <c r="BE115" s="177"/>
      <c r="BF115" s="177"/>
      <c r="BG115" s="177"/>
      <c r="BH115" s="177"/>
      <c r="DN115" s="307"/>
    </row>
    <row r="116" customFormat="false" ht="10.1" hidden="false" customHeight="true" outlineLevel="0" collapsed="false">
      <c r="A116" s="223"/>
      <c r="B116" s="221"/>
      <c r="C116" s="221"/>
      <c r="D116" s="393"/>
      <c r="E116" s="394"/>
      <c r="G116" s="274"/>
      <c r="H116" s="384" t="s">
        <v>296</v>
      </c>
      <c r="I116" s="385"/>
      <c r="J116" s="386"/>
      <c r="K116" s="387"/>
      <c r="L116" s="387"/>
      <c r="M116" s="388" t="n">
        <f aca="false">SUM(SUM(M79,M81,M83,M85,M87,M89,M91,M93,M95,M97,M99,M101,M104,M105:M106))</f>
        <v>2</v>
      </c>
      <c r="N116" s="388" t="n">
        <f aca="false">SUM(SUM(N79,N81,N83,N85,N87,N89,N91,N93,N95,N97,N99,N101,N104,N105:N106))</f>
        <v>2</v>
      </c>
      <c r="O116" s="388" t="n">
        <f aca="false">SUM(SUM(O79,O81,O83,O85,O87,O89,O91,O93,O95,O97,O99,O101,O104,O105:O106))</f>
        <v>2</v>
      </c>
      <c r="P116" s="388" t="n">
        <f aca="false">SUM(SUM(P79,P81,P83,P85,P87,P89,P91,P93,P95,P97,P99,P101,P104,P105:P106))</f>
        <v>2</v>
      </c>
      <c r="Q116" s="388" t="n">
        <f aca="false">SUM(SUM(Q79,Q81,Q83,Q85,Q87,Q89,Q91,Q93,Q95,Q97,Q99,Q101,Q104,Q105:Q106))</f>
        <v>2</v>
      </c>
      <c r="R116" s="388" t="n">
        <f aca="false">SUM(SUM(R79,R81,R83,R85,R87,R89,R91,R93,R95,R97,R99,R101,R104,R105:R106))</f>
        <v>2</v>
      </c>
      <c r="S116" s="388" t="n">
        <f aca="false">SUM(SUM(S79,S81,S83,S85,S87,S89,S91,S93,S95,S97,S99,S101,S104,S105:S106))</f>
        <v>2</v>
      </c>
      <c r="T116" s="69"/>
      <c r="U116" s="388" t="n">
        <f aca="false">SUM(SUM(U79,U81,U83,U85,U87,U89,U91,U93,U95,U97,U99,U101,U104,U105:U106))</f>
        <v>2</v>
      </c>
      <c r="V116" s="388" t="n">
        <f aca="false">SUM(SUM(V79,V81,V83,V85,V87,V89,V91,V93,V95,V97,V99,V101,V104,V105:V106))</f>
        <v>2</v>
      </c>
      <c r="W116" s="388" t="n">
        <f aca="false">SUM(SUM(W79,W81,W83,W85,W87,W89,W91,W93,W95,W97,W99,W101,W104,W105:W106))</f>
        <v>2</v>
      </c>
      <c r="X116" s="388" t="n">
        <f aca="false">SUM(SUM(X79,X81,X83,X85,X87,X89,X91,X93,X95,X97,X99,X101,X104,X105:X106))</f>
        <v>2</v>
      </c>
      <c r="Y116" s="388" t="n">
        <f aca="false">SUM(SUM(Y79,Y81,Y83,Y85,Y87,Y89,Y91,Y93,Y95,Y97,Y99,Y101,Y104,Y105:Y106))</f>
        <v>2</v>
      </c>
      <c r="Z116" s="388" t="n">
        <f aca="false">SUM(SUM(Z79,Z81,Z83,Z85,Z87,Z89,Z91,Z93,Z95,Z97,Z99,Z101,Z104,Z105:Z106))</f>
        <v>2</v>
      </c>
      <c r="AA116" s="388" t="n">
        <f aca="false">SUM(SUM(AA79,AA81,AA83,AA85,AA87,AA89,AA91,AA93,AA95,AA97,AA99,AA101,AA104,AA105:AA106))</f>
        <v>2</v>
      </c>
      <c r="AB116" s="378"/>
      <c r="AC116" s="437"/>
      <c r="AD116" s="437"/>
      <c r="AE116" s="434"/>
      <c r="AF116" s="434"/>
      <c r="AG116" s="434"/>
      <c r="AH116" s="434"/>
      <c r="AI116" s="434"/>
      <c r="AJ116" s="434"/>
      <c r="AK116" s="434"/>
      <c r="AL116" s="434"/>
      <c r="AM116" s="434"/>
      <c r="AN116" s="434"/>
      <c r="AY116" s="882"/>
      <c r="AZ116" s="882"/>
      <c r="BA116" s="882"/>
      <c r="BB116" s="882"/>
      <c r="BC116" s="882"/>
      <c r="BD116" s="177"/>
      <c r="BE116" s="177"/>
      <c r="BF116" s="177"/>
      <c r="BG116" s="177"/>
      <c r="BH116" s="177"/>
      <c r="DN116" s="307"/>
    </row>
    <row r="117" customFormat="false" ht="10.1" hidden="false" customHeight="true" outlineLevel="0" collapsed="false">
      <c r="A117" s="223"/>
      <c r="B117" s="221"/>
      <c r="C117" s="278"/>
      <c r="D117" s="171"/>
      <c r="E117" s="303"/>
      <c r="G117" s="274"/>
      <c r="H117" s="274" t="s">
        <v>297</v>
      </c>
      <c r="I117" s="275"/>
      <c r="J117" s="290"/>
      <c r="K117" s="269"/>
      <c r="L117" s="269"/>
      <c r="M117" s="61" t="n">
        <f aca="false">SUM(SUM(M79,M81,M83,M85,M87,M89,M91,M93,M95,M97,M99,M101,M104,M106))</f>
        <v>2</v>
      </c>
      <c r="N117" s="61" t="n">
        <f aca="false">SUM(SUM(N79,N81,N83,N85,N87,N89,N91,N93,N95,N97,N99,N101,N104,N106))</f>
        <v>2</v>
      </c>
      <c r="O117" s="61" t="n">
        <f aca="false">SUM(SUM(O79,O81,O83,O85,O87,O89,O91,O93,O95,O97,O99,O101,O104,O106))</f>
        <v>2</v>
      </c>
      <c r="P117" s="61" t="n">
        <f aca="false">SUM(SUM(P79,P81,P83,P85,P87,P89,P91,P93,P95,P97,P99,P101,P104,P106))</f>
        <v>2</v>
      </c>
      <c r="Q117" s="61" t="n">
        <f aca="false">SUM(SUM(Q79,Q81,Q83,Q85,Q87,Q89,Q91,Q93,Q95,Q97,Q99,Q101,Q104,Q106))</f>
        <v>2</v>
      </c>
      <c r="R117" s="61" t="n">
        <f aca="false">SUM(SUM(R79,R81,R83,R85,R87,R89,R91,R93,R95,R97,R99,R101,R104,R106))</f>
        <v>2</v>
      </c>
      <c r="S117" s="61" t="n">
        <f aca="false">SUM(SUM(S79,S81,S83,S85,S87,S89,S91,S93,S95,S97,S99,S101,S104,S106))</f>
        <v>2</v>
      </c>
      <c r="T117" s="69"/>
      <c r="U117" s="61" t="n">
        <f aca="false">SUM(SUM(U79,U81,U83,U85,U87,U89,U91,U93,U95,U97,U99,U101,U104,U106))</f>
        <v>2</v>
      </c>
      <c r="V117" s="61" t="n">
        <f aca="false">SUM(SUM(V79,V81,V83,V85,V87,V89,V91,V93,V95,V97,V99,V101,V104,V106))</f>
        <v>2</v>
      </c>
      <c r="W117" s="61" t="n">
        <f aca="false">SUM(SUM(W79,W81,W83,W85,W87,W89,W91,W93,W95,W97,W99,W101,W104,W106))</f>
        <v>2</v>
      </c>
      <c r="X117" s="61" t="n">
        <f aca="false">SUM(SUM(X79,X81,X83,X85,X87,X89,X91,X93,X95,X97,X99,X101,X104,X106))</f>
        <v>2</v>
      </c>
      <c r="Y117" s="61" t="n">
        <f aca="false">SUM(SUM(Y79,Y81,Y83,Y85,Y87,Y89,Y91,Y93,Y95,Y97,Y99,Y101,Y104,Y106))</f>
        <v>2</v>
      </c>
      <c r="Z117" s="61" t="n">
        <f aca="false">SUM(SUM(Z79,Z81,Z83,Z85,Z87,Z89,Z91,Z93,Z95,Z97,Z99,Z101,Z104,Z106))</f>
        <v>2</v>
      </c>
      <c r="AA117" s="61" t="n">
        <f aca="false">SUM(SUM(AA79,AA81,AA83,AA85,AA87,AA89,AA91,AA93,AA95,AA97,AA99,AA101,AA104,AA106))</f>
        <v>2</v>
      </c>
      <c r="AC117" s="466"/>
      <c r="AD117" s="466"/>
      <c r="AE117" s="434"/>
      <c r="AF117" s="434"/>
      <c r="AG117" s="434"/>
      <c r="AH117" s="434"/>
      <c r="AI117" s="434"/>
      <c r="AJ117" s="434"/>
      <c r="AK117" s="434"/>
      <c r="AL117" s="434"/>
      <c r="AM117" s="434"/>
      <c r="AN117" s="434"/>
      <c r="AY117" s="882"/>
      <c r="AZ117" s="882"/>
      <c r="BA117" s="882"/>
      <c r="BB117" s="882"/>
      <c r="BC117" s="882"/>
      <c r="BD117" s="177"/>
      <c r="BE117" s="177"/>
      <c r="BF117" s="177"/>
      <c r="BG117" s="177"/>
      <c r="BH117" s="177"/>
      <c r="DN117" s="329"/>
    </row>
    <row r="118" customFormat="false" ht="10.1" hidden="false" customHeight="true" outlineLevel="0" collapsed="false">
      <c r="A118" s="223"/>
      <c r="B118" s="480"/>
      <c r="C118" s="396"/>
      <c r="D118" s="397"/>
      <c r="E118" s="398"/>
      <c r="H118" s="172"/>
      <c r="I118" s="174"/>
      <c r="J118" s="175"/>
      <c r="S118" s="173"/>
      <c r="T118" s="165"/>
      <c r="AA118" s="173"/>
      <c r="AC118" s="470"/>
      <c r="AD118" s="466"/>
      <c r="AE118" s="434"/>
      <c r="AF118" s="434"/>
      <c r="AG118" s="434"/>
      <c r="AH118" s="434"/>
      <c r="AI118" s="434"/>
      <c r="AJ118" s="434"/>
      <c r="AK118" s="434"/>
      <c r="AL118" s="434"/>
      <c r="AM118" s="434"/>
      <c r="AN118" s="434"/>
      <c r="AY118" s="882"/>
      <c r="AZ118" s="882"/>
      <c r="BA118" s="882"/>
      <c r="BB118" s="882"/>
      <c r="BC118" s="882"/>
      <c r="BD118" s="177"/>
      <c r="BE118" s="177"/>
      <c r="BF118" s="177"/>
      <c r="BG118" s="177"/>
      <c r="BH118" s="177"/>
      <c r="DN118" s="329"/>
    </row>
    <row r="119" customFormat="false" ht="10.1" hidden="false" customHeight="true" outlineLevel="0" collapsed="false">
      <c r="A119" s="223"/>
      <c r="B119" s="223"/>
      <c r="D119" s="171"/>
      <c r="E119" s="303"/>
      <c r="F119" s="400" t="s">
        <v>298</v>
      </c>
      <c r="G119" s="400"/>
      <c r="H119" s="384" t="s">
        <v>283</v>
      </c>
      <c r="I119" s="401"/>
      <c r="J119" s="402"/>
      <c r="K119" s="403"/>
      <c r="L119" s="403"/>
      <c r="M119" s="404" t="n">
        <f aca="false">M112*4+M113*4+M114*4</f>
        <v>24</v>
      </c>
      <c r="N119" s="404" t="n">
        <f aca="false">N112*4+N113*4+N114*4</f>
        <v>36</v>
      </c>
      <c r="O119" s="404" t="n">
        <f aca="false">O112*4+O113*4+O114*4</f>
        <v>36</v>
      </c>
      <c r="P119" s="404" t="n">
        <f aca="false">P112*4+P113*4+P114*4</f>
        <v>36</v>
      </c>
      <c r="Q119" s="404" t="n">
        <f aca="false">Q112*4+Q113*4+Q114*4</f>
        <v>36</v>
      </c>
      <c r="R119" s="404" t="n">
        <f aca="false">R112*4+R113*4+R114*4</f>
        <v>36</v>
      </c>
      <c r="S119" s="404" t="n">
        <f aca="false">S112*4+S113*4+S114*4</f>
        <v>24</v>
      </c>
      <c r="T119" s="69"/>
      <c r="U119" s="404" t="n">
        <f aca="false">U112*4+U113*4+U114*4</f>
        <v>24</v>
      </c>
      <c r="V119" s="404" t="n">
        <f aca="false">V112*4+V113*4+V114*4</f>
        <v>36</v>
      </c>
      <c r="W119" s="404" t="n">
        <f aca="false">W112*4+W113*4+W114*4</f>
        <v>36</v>
      </c>
      <c r="X119" s="404" t="n">
        <f aca="false">X112*4+X113*4+X114*4</f>
        <v>36</v>
      </c>
      <c r="Y119" s="404" t="n">
        <f aca="false">Y112*4+Y113*4+Y114*4</f>
        <v>36</v>
      </c>
      <c r="Z119" s="404" t="n">
        <f aca="false">Z112*4+Z113*4+Z114*4</f>
        <v>36</v>
      </c>
      <c r="AA119" s="404" t="n">
        <f aca="false">AA112*4+AA113*4+AA114*4</f>
        <v>24</v>
      </c>
      <c r="AC119" s="437"/>
      <c r="AD119" s="437"/>
      <c r="AE119" s="434"/>
      <c r="AF119" s="434"/>
      <c r="AG119" s="434"/>
      <c r="AH119" s="434"/>
      <c r="AI119" s="434"/>
      <c r="AJ119" s="434"/>
      <c r="AK119" s="434"/>
      <c r="AL119" s="434"/>
      <c r="AM119" s="434"/>
      <c r="AN119" s="434"/>
      <c r="AY119" s="882"/>
      <c r="AZ119" s="882"/>
      <c r="BA119" s="882"/>
      <c r="BB119" s="882"/>
      <c r="BC119" s="882"/>
      <c r="BD119" s="177"/>
      <c r="BE119" s="177"/>
      <c r="BF119" s="177"/>
      <c r="BG119" s="177"/>
      <c r="BH119" s="177"/>
      <c r="DN119" s="337"/>
      <c r="EE119" s="163"/>
    </row>
    <row r="120" customFormat="false" ht="10.1" hidden="false" customHeight="true" outlineLevel="0" collapsed="false">
      <c r="A120" s="223"/>
      <c r="B120" s="221"/>
      <c r="C120" s="235"/>
      <c r="D120" s="171"/>
      <c r="F120" s="303"/>
      <c r="G120" s="303"/>
      <c r="H120" s="303"/>
      <c r="I120" s="304"/>
      <c r="J120" s="276"/>
      <c r="K120" s="277"/>
      <c r="L120" s="277"/>
      <c r="M120" s="406"/>
      <c r="N120" s="406"/>
      <c r="O120" s="406"/>
      <c r="P120" s="406"/>
      <c r="Q120" s="406"/>
      <c r="R120" s="406"/>
      <c r="S120" s="406"/>
      <c r="T120" s="69"/>
      <c r="U120" s="406"/>
      <c r="V120" s="406"/>
      <c r="W120" s="406"/>
      <c r="X120" s="406"/>
      <c r="Y120" s="406"/>
      <c r="Z120" s="406"/>
      <c r="AA120" s="406"/>
      <c r="AC120" s="437"/>
      <c r="AD120" s="437"/>
      <c r="AE120" s="434"/>
      <c r="AF120" s="434"/>
      <c r="AG120" s="434"/>
      <c r="AH120" s="434"/>
      <c r="AI120" s="434"/>
      <c r="AJ120" s="434"/>
      <c r="AK120" s="434"/>
      <c r="AL120" s="434"/>
      <c r="AM120" s="434"/>
      <c r="AN120" s="434"/>
      <c r="AY120" s="882"/>
      <c r="AZ120" s="882"/>
      <c r="BA120" s="882"/>
      <c r="BB120" s="882"/>
      <c r="BC120" s="882"/>
      <c r="BD120" s="177"/>
      <c r="BE120" s="177"/>
      <c r="BF120" s="177"/>
      <c r="BG120" s="177"/>
      <c r="BH120" s="177"/>
      <c r="DN120" s="337"/>
      <c r="EE120" s="163"/>
    </row>
    <row r="121" customFormat="false" ht="10.1" hidden="false" customHeight="true" outlineLevel="0" collapsed="false">
      <c r="A121" s="223"/>
      <c r="B121" s="221"/>
      <c r="C121" s="235"/>
      <c r="D121" s="171"/>
      <c r="F121" s="400" t="s">
        <v>298</v>
      </c>
      <c r="G121" s="400"/>
      <c r="H121" s="384" t="s">
        <v>289</v>
      </c>
      <c r="I121" s="401"/>
      <c r="J121" s="402"/>
      <c r="K121" s="403"/>
      <c r="L121" s="403"/>
      <c r="M121" s="481" t="n">
        <f aca="false">(M115+M116+M117)*4</f>
        <v>24</v>
      </c>
      <c r="N121" s="481" t="n">
        <f aca="false">(N115+N116+N117)*4</f>
        <v>24</v>
      </c>
      <c r="O121" s="481" t="n">
        <f aca="false">(O115+O116+O117)*4</f>
        <v>24</v>
      </c>
      <c r="P121" s="481" t="n">
        <f aca="false">(P115+P116+P117)*4</f>
        <v>24</v>
      </c>
      <c r="Q121" s="481" t="n">
        <f aca="false">(Q115+Q116+Q117)*4</f>
        <v>24</v>
      </c>
      <c r="R121" s="481" t="n">
        <f aca="false">(R115+R116+R117)*4</f>
        <v>24</v>
      </c>
      <c r="S121" s="481" t="n">
        <f aca="false">(S115+S116+S117)*4</f>
        <v>24</v>
      </c>
      <c r="T121" s="213"/>
      <c r="U121" s="481" t="n">
        <f aca="false">(U115+U116+U117)*4</f>
        <v>24</v>
      </c>
      <c r="V121" s="481" t="n">
        <f aca="false">(V115+V116+V117)*4</f>
        <v>24</v>
      </c>
      <c r="W121" s="481" t="n">
        <f aca="false">(W115+W116+W117)*4</f>
        <v>24</v>
      </c>
      <c r="X121" s="481" t="n">
        <f aca="false">(X115+X116+X117)*4</f>
        <v>24</v>
      </c>
      <c r="Y121" s="481" t="n">
        <f aca="false">(Y115+Y116+Y117)*4</f>
        <v>24</v>
      </c>
      <c r="Z121" s="481" t="n">
        <f aca="false">(Z115+Z116+Z117)*4</f>
        <v>24</v>
      </c>
      <c r="AA121" s="481" t="n">
        <f aca="false">(AA115+AA116+AA117)*4</f>
        <v>24</v>
      </c>
      <c r="AB121" s="471"/>
      <c r="AC121" s="482"/>
      <c r="AE121" s="434"/>
      <c r="AF121" s="434"/>
      <c r="AG121" s="434"/>
      <c r="AH121" s="434"/>
      <c r="AI121" s="434"/>
      <c r="AJ121" s="434"/>
      <c r="AK121" s="434"/>
      <c r="AL121" s="434"/>
      <c r="AM121" s="434"/>
      <c r="AN121" s="434"/>
      <c r="AY121" s="882"/>
      <c r="AZ121" s="882"/>
      <c r="BA121" s="882"/>
      <c r="BB121" s="882"/>
      <c r="BC121" s="882"/>
      <c r="BD121" s="177"/>
      <c r="BE121" s="177"/>
      <c r="BF121" s="177"/>
      <c r="BG121" s="177"/>
      <c r="BH121" s="177"/>
      <c r="DN121" s="213"/>
      <c r="EE121" s="163"/>
    </row>
    <row r="122" customFormat="false" ht="10.1" hidden="false" customHeight="true" outlineLevel="0" collapsed="false">
      <c r="A122" s="223"/>
      <c r="B122" s="221"/>
      <c r="C122" s="235"/>
      <c r="D122" s="171"/>
      <c r="F122" s="0"/>
      <c r="G122" s="0"/>
      <c r="H122" s="0"/>
      <c r="I122" s="0"/>
      <c r="J122" s="0"/>
      <c r="K122" s="0"/>
      <c r="L122" s="0"/>
      <c r="M122" s="0"/>
      <c r="N122" s="0"/>
      <c r="O122" s="0"/>
      <c r="P122" s="0"/>
      <c r="Q122" s="0"/>
      <c r="R122" s="0"/>
      <c r="S122" s="0"/>
      <c r="T122" s="1"/>
      <c r="U122" s="0"/>
      <c r="V122" s="0"/>
      <c r="W122" s="0"/>
      <c r="X122" s="0"/>
      <c r="Y122" s="0"/>
      <c r="Z122" s="0"/>
      <c r="AA122" s="0"/>
      <c r="AB122" s="378"/>
      <c r="AC122" s="437"/>
      <c r="AD122" s="437"/>
      <c r="AE122" s="434"/>
      <c r="AF122" s="434"/>
      <c r="AG122" s="434"/>
      <c r="AH122" s="434"/>
      <c r="AI122" s="434"/>
      <c r="AJ122" s="434"/>
      <c r="AK122" s="434"/>
      <c r="AL122" s="434"/>
      <c r="AM122" s="434"/>
      <c r="AN122" s="434"/>
      <c r="AY122" s="882"/>
      <c r="AZ122" s="882"/>
      <c r="BA122" s="882"/>
      <c r="BB122" s="882"/>
      <c r="BC122" s="882"/>
      <c r="BD122" s="177"/>
      <c r="BE122" s="177"/>
      <c r="BF122" s="177"/>
      <c r="BG122" s="177"/>
      <c r="BH122" s="177"/>
      <c r="DN122" s="61"/>
      <c r="EE122" s="163"/>
    </row>
    <row r="123" customFormat="false" ht="10.1" hidden="false" customHeight="true" outlineLevel="0" collapsed="false">
      <c r="A123" s="223"/>
      <c r="B123" s="221"/>
      <c r="C123" s="235"/>
      <c r="D123" s="171"/>
      <c r="F123" s="273" t="s">
        <v>299</v>
      </c>
      <c r="G123" s="303"/>
      <c r="H123" s="274" t="s">
        <v>283</v>
      </c>
      <c r="I123" s="304"/>
      <c r="J123" s="276"/>
      <c r="K123" s="408"/>
      <c r="L123" s="408"/>
      <c r="M123" s="409" t="n">
        <f aca="false">'Master Pay Period 1'!M123</f>
        <v>24</v>
      </c>
      <c r="N123" s="409" t="n">
        <f aca="false">'Master Pay Period 1'!N123</f>
        <v>24</v>
      </c>
      <c r="O123" s="409" t="n">
        <f aca="false">'Master Pay Period 1'!O123</f>
        <v>24</v>
      </c>
      <c r="P123" s="409" t="n">
        <f aca="false">'Master Pay Period 1'!P123</f>
        <v>24</v>
      </c>
      <c r="Q123" s="409" t="n">
        <f aca="false">'Master Pay Period 1'!Q123</f>
        <v>24</v>
      </c>
      <c r="R123" s="409" t="n">
        <f aca="false">'Master Pay Period 1'!R123</f>
        <v>24</v>
      </c>
      <c r="S123" s="483" t="n">
        <f aca="false">'Master Pay Period 1'!S123</f>
        <v>24</v>
      </c>
      <c r="T123" s="345"/>
      <c r="U123" s="409" t="n">
        <f aca="false">'Master Pay Period 1'!U123</f>
        <v>24</v>
      </c>
      <c r="V123" s="409" t="n">
        <f aca="false">'Master Pay Period 1'!V123</f>
        <v>24</v>
      </c>
      <c r="W123" s="409" t="n">
        <f aca="false">'Master Pay Period 1'!W123</f>
        <v>24</v>
      </c>
      <c r="X123" s="409" t="n">
        <f aca="false">'Master Pay Period 1'!X123</f>
        <v>24</v>
      </c>
      <c r="Y123" s="409" t="n">
        <f aca="false">'Master Pay Period 1'!Y123</f>
        <v>24</v>
      </c>
      <c r="Z123" s="409" t="n">
        <f aca="false">'Master Pay Period 1'!Z123</f>
        <v>24</v>
      </c>
      <c r="AA123" s="483" t="n">
        <f aca="false">'Master Pay Period 1'!AA123</f>
        <v>24</v>
      </c>
      <c r="AB123" s="378"/>
      <c r="AC123" s="437"/>
      <c r="AD123" s="437"/>
      <c r="AE123" s="434"/>
      <c r="AF123" s="434"/>
      <c r="AG123" s="434"/>
      <c r="AH123" s="434"/>
      <c r="AI123" s="434"/>
      <c r="AJ123" s="434"/>
      <c r="AK123" s="434"/>
      <c r="AL123" s="434"/>
      <c r="AM123" s="434"/>
      <c r="AN123" s="434"/>
      <c r="AY123" s="882"/>
      <c r="AZ123" s="882"/>
      <c r="BA123" s="882"/>
      <c r="BB123" s="882"/>
      <c r="BC123" s="882"/>
      <c r="BD123" s="177"/>
      <c r="BE123" s="177"/>
      <c r="BF123" s="177"/>
      <c r="BG123" s="177"/>
      <c r="BH123" s="177"/>
      <c r="DN123" s="61"/>
      <c r="EE123" s="163"/>
    </row>
    <row r="124" customFormat="false" ht="10.1" hidden="false" customHeight="true" outlineLevel="0" collapsed="false">
      <c r="A124" s="229"/>
      <c r="B124" s="221"/>
      <c r="C124" s="235"/>
      <c r="D124" s="171"/>
      <c r="F124" s="303"/>
      <c r="G124" s="303"/>
      <c r="H124" s="303"/>
      <c r="I124" s="304"/>
      <c r="J124" s="276"/>
      <c r="K124" s="277"/>
      <c r="L124" s="277"/>
      <c r="M124" s="406"/>
      <c r="N124" s="406"/>
      <c r="O124" s="406"/>
      <c r="P124" s="406"/>
      <c r="Q124" s="406"/>
      <c r="R124" s="406"/>
      <c r="S124" s="406"/>
      <c r="T124" s="69"/>
      <c r="U124" s="406"/>
      <c r="V124" s="406"/>
      <c r="W124" s="406"/>
      <c r="X124" s="406"/>
      <c r="Y124" s="406"/>
      <c r="Z124" s="406"/>
      <c r="AA124" s="406"/>
      <c r="AB124" s="378"/>
      <c r="AC124" s="437"/>
      <c r="AD124" s="437"/>
      <c r="AE124" s="434"/>
      <c r="AF124" s="434"/>
      <c r="AG124" s="434"/>
      <c r="AH124" s="434"/>
      <c r="AI124" s="434"/>
      <c r="AJ124" s="434"/>
      <c r="AK124" s="434"/>
      <c r="AL124" s="434"/>
      <c r="AM124" s="434"/>
      <c r="AN124" s="434"/>
      <c r="AY124" s="882"/>
      <c r="AZ124" s="882"/>
      <c r="BA124" s="882"/>
      <c r="BB124" s="882"/>
      <c r="BC124" s="882"/>
      <c r="BD124" s="177"/>
      <c r="BE124" s="177"/>
      <c r="BF124" s="177"/>
      <c r="BG124" s="177"/>
      <c r="BH124" s="177"/>
      <c r="DN124" s="61"/>
      <c r="EE124" s="163"/>
    </row>
    <row r="125" customFormat="false" ht="10.1" hidden="false" customHeight="true" outlineLevel="0" collapsed="false">
      <c r="A125" s="302"/>
      <c r="B125" s="410" t="s">
        <v>300</v>
      </c>
      <c r="C125" s="235"/>
      <c r="D125" s="171"/>
      <c r="F125" s="411" t="s">
        <v>301</v>
      </c>
      <c r="G125" s="412"/>
      <c r="H125" s="384" t="s">
        <v>283</v>
      </c>
      <c r="I125" s="413"/>
      <c r="J125" s="413"/>
      <c r="K125" s="413"/>
      <c r="L125" s="403"/>
      <c r="M125" s="877" t="n">
        <f aca="false">M119/M123</f>
        <v>1</v>
      </c>
      <c r="N125" s="877" t="n">
        <f aca="false">N119/N123</f>
        <v>1.5</v>
      </c>
      <c r="O125" s="877" t="n">
        <f aca="false">O119/O123</f>
        <v>1.5</v>
      </c>
      <c r="P125" s="877" t="n">
        <f aca="false">P119/P123</f>
        <v>1.5</v>
      </c>
      <c r="Q125" s="877" t="n">
        <f aca="false">Q119/Q123</f>
        <v>1.5</v>
      </c>
      <c r="R125" s="877" t="n">
        <f aca="false">R119/R123</f>
        <v>1.5</v>
      </c>
      <c r="S125" s="877" t="n">
        <f aca="false">S119/S123</f>
        <v>1</v>
      </c>
      <c r="T125" s="878"/>
      <c r="U125" s="877" t="n">
        <f aca="false">U119/U123</f>
        <v>1</v>
      </c>
      <c r="V125" s="877" t="n">
        <f aca="false">V119/V123</f>
        <v>1.5</v>
      </c>
      <c r="W125" s="877" t="n">
        <f aca="false">W119/W123</f>
        <v>1.5</v>
      </c>
      <c r="X125" s="877" t="n">
        <f aca="false">X119/X123</f>
        <v>1.5</v>
      </c>
      <c r="Y125" s="877" t="n">
        <f aca="false">Y119/Y123</f>
        <v>1.5</v>
      </c>
      <c r="Z125" s="877" t="n">
        <f aca="false">Z119/Z123</f>
        <v>1.5</v>
      </c>
      <c r="AA125" s="877" t="n">
        <f aca="false">AA119/AA123</f>
        <v>1</v>
      </c>
      <c r="AB125" s="378"/>
      <c r="AC125" s="437"/>
      <c r="AD125" s="437"/>
      <c r="AE125" s="434"/>
      <c r="AF125" s="434"/>
      <c r="AG125" s="434"/>
      <c r="AH125" s="434"/>
      <c r="AI125" s="434"/>
      <c r="AJ125" s="434"/>
      <c r="AK125" s="434"/>
      <c r="AL125" s="434"/>
      <c r="AM125" s="434"/>
      <c r="AN125" s="434"/>
      <c r="AY125" s="882"/>
      <c r="AZ125" s="882"/>
      <c r="BA125" s="882"/>
      <c r="BB125" s="882"/>
      <c r="BC125" s="882"/>
      <c r="BD125" s="177"/>
      <c r="BE125" s="177"/>
      <c r="BF125" s="177"/>
      <c r="BG125" s="177"/>
      <c r="BH125" s="177"/>
      <c r="DN125" s="61"/>
      <c r="EE125" s="163"/>
    </row>
    <row r="126" customFormat="false" ht="10.1" hidden="false" customHeight="true" outlineLevel="0" collapsed="false">
      <c r="A126" s="287"/>
      <c r="B126" s="287"/>
      <c r="C126" s="287"/>
      <c r="D126" s="417"/>
      <c r="E126" s="484"/>
      <c r="H126" s="172"/>
      <c r="I126" s="174"/>
      <c r="J126" s="175"/>
      <c r="S126" s="173"/>
      <c r="T126" s="360"/>
      <c r="AA126" s="173"/>
      <c r="AB126" s="378"/>
      <c r="AC126" s="437"/>
      <c r="AD126" s="437"/>
      <c r="AE126" s="434"/>
      <c r="AF126" s="434"/>
      <c r="AG126" s="434"/>
      <c r="AH126" s="434"/>
      <c r="AI126" s="434"/>
      <c r="AJ126" s="434"/>
      <c r="AK126" s="434"/>
      <c r="AL126" s="434"/>
      <c r="AM126" s="434"/>
      <c r="AN126" s="434"/>
      <c r="AY126" s="882"/>
      <c r="AZ126" s="882"/>
      <c r="BA126" s="882"/>
      <c r="BB126" s="882"/>
      <c r="BC126" s="882"/>
      <c r="BD126" s="177"/>
      <c r="BE126" s="177"/>
      <c r="BF126" s="177"/>
      <c r="BG126" s="177"/>
      <c r="BH126" s="177"/>
      <c r="DN126" s="61"/>
      <c r="EE126" s="393"/>
      <c r="EF126" s="163"/>
      <c r="EG126" s="163"/>
      <c r="EH126" s="163"/>
      <c r="EI126" s="163"/>
      <c r="EJ126" s="163"/>
      <c r="EK126" s="163"/>
      <c r="EL126" s="163"/>
      <c r="EM126" s="171"/>
      <c r="EN126" s="171"/>
      <c r="EO126" s="171"/>
      <c r="EP126" s="171"/>
      <c r="EQ126" s="171"/>
      <c r="ER126" s="171"/>
      <c r="ES126" s="171"/>
      <c r="ET126" s="171"/>
      <c r="EU126" s="171"/>
      <c r="EV126" s="171"/>
      <c r="EW126" s="171"/>
      <c r="EX126" s="171"/>
      <c r="EY126" s="171"/>
      <c r="EZ126" s="171"/>
      <c r="FA126" s="171"/>
      <c r="FB126" s="171"/>
      <c r="FC126" s="171"/>
      <c r="FD126" s="171"/>
      <c r="FE126" s="171"/>
      <c r="FF126" s="171"/>
      <c r="FG126" s="171"/>
      <c r="FH126" s="171"/>
      <c r="FI126" s="171"/>
      <c r="FJ126" s="171"/>
      <c r="FK126" s="171"/>
      <c r="FL126" s="171"/>
      <c r="FM126" s="171"/>
      <c r="FN126" s="171"/>
      <c r="FO126" s="171"/>
      <c r="FP126" s="171"/>
      <c r="FQ126" s="171"/>
      <c r="FR126" s="171"/>
      <c r="FS126" s="171"/>
      <c r="FT126" s="171"/>
      <c r="FU126" s="171"/>
      <c r="FV126" s="171"/>
      <c r="FW126" s="171"/>
      <c r="FX126" s="171"/>
      <c r="FY126" s="171"/>
      <c r="FZ126" s="171"/>
      <c r="GA126" s="171"/>
      <c r="GB126" s="171"/>
      <c r="GC126" s="171"/>
      <c r="GD126" s="171"/>
      <c r="GE126" s="171"/>
      <c r="GF126" s="171"/>
      <c r="GG126" s="171"/>
      <c r="GH126" s="171"/>
      <c r="GI126" s="171"/>
      <c r="GJ126" s="171"/>
      <c r="GK126" s="171"/>
      <c r="GL126" s="171"/>
      <c r="GM126" s="171"/>
      <c r="GN126" s="171"/>
      <c r="GO126" s="171"/>
    </row>
    <row r="127" customFormat="false" ht="10.1" hidden="false" customHeight="true" outlineLevel="0" collapsed="false">
      <c r="A127" s="287"/>
      <c r="B127" s="421" t="s">
        <v>300</v>
      </c>
      <c r="C127" s="416"/>
      <c r="D127" s="163"/>
      <c r="E127" s="310"/>
      <c r="F127" s="411" t="s">
        <v>301</v>
      </c>
      <c r="G127" s="412"/>
      <c r="H127" s="400" t="s">
        <v>289</v>
      </c>
      <c r="I127" s="413"/>
      <c r="J127" s="413"/>
      <c r="K127" s="413"/>
      <c r="L127" s="422"/>
      <c r="M127" s="883" t="n">
        <f aca="false">((M115+M116+M117)*4)/M123</f>
        <v>1</v>
      </c>
      <c r="N127" s="883" t="n">
        <f aca="false">((N115+N116+N117)*4)/N123</f>
        <v>1</v>
      </c>
      <c r="O127" s="883" t="n">
        <f aca="false">((O115+O116+O117)*4)/O123</f>
        <v>1</v>
      </c>
      <c r="P127" s="883" t="n">
        <f aca="false">((P115+P116+P117)*4)/P123</f>
        <v>1</v>
      </c>
      <c r="Q127" s="883" t="n">
        <f aca="false">((Q115+Q116+Q117)*4)/Q123</f>
        <v>1</v>
      </c>
      <c r="R127" s="883" t="n">
        <f aca="false">((R115+R116+R117)*4)/R123</f>
        <v>1</v>
      </c>
      <c r="S127" s="883" t="n">
        <f aca="false">((S115+S116+S117)*4)/S123</f>
        <v>1</v>
      </c>
      <c r="T127" s="365"/>
      <c r="U127" s="883" t="n">
        <f aca="false">((U115+U116+U117)*4)/U123</f>
        <v>1</v>
      </c>
      <c r="V127" s="883" t="n">
        <f aca="false">((V115+V116+V117)*4)/V123</f>
        <v>1</v>
      </c>
      <c r="W127" s="883" t="n">
        <f aca="false">((W115+W116+W117)*4)/W123</f>
        <v>1</v>
      </c>
      <c r="X127" s="883" t="n">
        <f aca="false">((X115+X116+X117)*4)/X123</f>
        <v>1</v>
      </c>
      <c r="Y127" s="883" t="n">
        <f aca="false">((Y115+Y116+Y117)*4)/Y123</f>
        <v>1</v>
      </c>
      <c r="Z127" s="883" t="n">
        <f aca="false">((Z115+Z116+Z117)*4)/Z123</f>
        <v>1</v>
      </c>
      <c r="AA127" s="883" t="n">
        <f aca="false">((AA115+AA116+AA117)*4)/AA123</f>
        <v>1</v>
      </c>
      <c r="AB127" s="378"/>
      <c r="AC127" s="437"/>
      <c r="AD127" s="437"/>
      <c r="AE127" s="434"/>
      <c r="AF127" s="434"/>
      <c r="AG127" s="434"/>
      <c r="AH127" s="434"/>
      <c r="AI127" s="434"/>
      <c r="AJ127" s="434"/>
      <c r="AK127" s="434"/>
      <c r="AL127" s="434"/>
      <c r="AM127" s="434"/>
      <c r="AN127" s="434"/>
      <c r="AY127" s="882"/>
      <c r="AZ127" s="882"/>
      <c r="BA127" s="882"/>
      <c r="BB127" s="882"/>
      <c r="BC127" s="882"/>
      <c r="BD127" s="177"/>
      <c r="BE127" s="177"/>
      <c r="BF127" s="177"/>
      <c r="BG127" s="177"/>
      <c r="BH127" s="177"/>
      <c r="DN127" s="61"/>
      <c r="EE127" s="163"/>
      <c r="EF127" s="163"/>
      <c r="EG127" s="163"/>
      <c r="EH127" s="163"/>
      <c r="EI127" s="163"/>
      <c r="EJ127" s="163"/>
      <c r="EK127" s="163"/>
      <c r="EL127" s="163"/>
      <c r="EM127" s="171"/>
      <c r="EN127" s="171"/>
      <c r="EO127" s="171"/>
      <c r="EP127" s="171"/>
      <c r="EQ127" s="171"/>
      <c r="ER127" s="171"/>
      <c r="ES127" s="171"/>
      <c r="ET127" s="171"/>
      <c r="EU127" s="171"/>
      <c r="EV127" s="171"/>
      <c r="EW127" s="171"/>
      <c r="EX127" s="171"/>
      <c r="EY127" s="171"/>
      <c r="EZ127" s="171"/>
      <c r="FA127" s="171"/>
      <c r="FB127" s="171"/>
      <c r="FC127" s="171"/>
      <c r="FD127" s="171"/>
      <c r="FE127" s="171"/>
      <c r="FF127" s="171"/>
      <c r="FG127" s="171"/>
      <c r="FH127" s="171"/>
      <c r="FI127" s="171"/>
      <c r="FJ127" s="171"/>
      <c r="FK127" s="171"/>
      <c r="FL127" s="171"/>
      <c r="FM127" s="171"/>
      <c r="FN127" s="171"/>
      <c r="FO127" s="171"/>
      <c r="FP127" s="171"/>
      <c r="FQ127" s="171"/>
      <c r="FR127" s="171"/>
      <c r="FS127" s="171"/>
      <c r="FT127" s="171"/>
      <c r="FU127" s="171"/>
      <c r="FV127" s="171"/>
      <c r="FW127" s="171"/>
      <c r="FX127" s="171"/>
      <c r="FY127" s="171"/>
      <c r="FZ127" s="171"/>
      <c r="GA127" s="171"/>
      <c r="GB127" s="171"/>
      <c r="GC127" s="171"/>
      <c r="GD127" s="171"/>
      <c r="GE127" s="171"/>
      <c r="GF127" s="171"/>
      <c r="GG127" s="171"/>
      <c r="GH127" s="171"/>
      <c r="GI127" s="171"/>
      <c r="GJ127" s="171"/>
      <c r="GK127" s="171"/>
      <c r="GL127" s="171"/>
      <c r="GM127" s="171"/>
      <c r="GN127" s="171"/>
      <c r="GO127" s="171"/>
    </row>
    <row r="1047895" customFormat="false" ht="12.25" hidden="false" customHeight="true" outlineLevel="0" collapsed="false"/>
    <row r="1047896" customFormat="false" ht="12.25" hidden="false" customHeight="true" outlineLevel="0" collapsed="false"/>
    <row r="1047897" customFormat="false" ht="12.25" hidden="false" customHeight="true" outlineLevel="0" collapsed="false"/>
    <row r="1047898" customFormat="false" ht="12.25" hidden="false" customHeight="true" outlineLevel="0" collapsed="false"/>
    <row r="1047899" customFormat="false" ht="12.2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17:I17"/>
    <mergeCell ref="F18:I18"/>
    <mergeCell ref="F19:I19"/>
    <mergeCell ref="I125:K125"/>
    <mergeCell ref="I127:K127"/>
  </mergeCells>
  <conditionalFormatting sqref="B1:B20 B22:B1048576">
    <cfRule type="cellIs" priority="2" operator="equal" aboveAverage="0" equalAverage="0" bottom="0" percent="0" rank="0" text="" dxfId="0">
      <formula>0</formula>
    </cfRule>
  </conditionalFormatting>
  <conditionalFormatting sqref="C1:C23 C25:C113 C115:C1048576 D1:D20 D22:D1048576">
    <cfRule type="cellIs" priority="3" operator="equal" aboveAverage="0" equalAverage="0" bottom="0" percent="0" rank="0" text="" dxfId="1">
      <formula>0</formula>
    </cfRule>
  </conditionalFormatting>
  <conditionalFormatting sqref="M24:S24 U24:AA24">
    <cfRule type="expression" priority="4" aboveAverage="0" equalAverage="0" bottom="0" percent="0" rank="0" text="" dxfId="0">
      <formula>'Master Pay Period 3'!M112&lt;'Master Pay Period 3'!M112</formula>
    </cfRule>
    <cfRule type="expression" priority="5" aboveAverage="0" equalAverage="0" bottom="0" percent="0" rank="0" text="" dxfId="1">
      <formula>'Master Pay Period 3'!M112&gt;'Master Pay Period 3'!M112</formula>
    </cfRule>
  </conditionalFormatting>
  <conditionalFormatting sqref="M26:S26 U26:AA26 M29:S29 U29:AA29 M32:S32 U32:AA32 M34:S34 U34:AA34 M36:S36 U36:AA36 M38:S38 U38:AA38 M40:S40 U40:X40 Z40:AA40 M44:S44 U44:AA44 M46:S46 U46:AA46 M48:S48 U48:AA48 M50:S50 U50:AA50 M52:S52 U52:AA52 M56:S56 U56:AA56 M58:S58 U58:AA58 M60:S60 U60:AA60 M42:S42 U42:AA42 M54:S54 U54:AA54">
    <cfRule type="expression" priority="6" aboveAverage="0" equalAverage="0" bottom="0" percent="0" rank="0" text="" dxfId="0">
      <formula>(OR(AA71="H",AA71="S",AA71="V"))</formula>
    </cfRule>
    <cfRule type="expression" priority="7" aboveAverage="0" equalAverage="0" bottom="0" percent="0" rank="0" text="" dxfId="1">
      <formula>AA71&gt;0</formula>
    </cfRule>
  </conditionalFormatting>
  <conditionalFormatting sqref="M27:S27 U27:AA27 M30:S30 U30:AA30 M33:S33 U33:AA33 M35:S35 U35:AA35 M37:S37 U37:AA37 M39:S39 U39:AA39 M41:S41 U41:AA41 M43:S43 U43:AA43 M45:S45 U45:AA45 M47:S47 U47:AA47 M49:S49 U49:AA49 M51:S51 U51:AA51">
    <cfRule type="cellIs" priority="8" operator="greaterThan" aboveAverage="0" equalAverage="0" bottom="0" percent="0" rank="0" text="" dxfId="2">
      <formula>0</formula>
    </cfRule>
    <cfRule type="cellIs" priority="9" operator="between" aboveAverage="0" equalAverage="0" bottom="0" percent="0" rank="0" text="" dxfId="3">
      <formula>"A"</formula>
      <formula>"Z"</formula>
    </cfRule>
    <cfRule type="cellIs" priority="10" operator="equal" aboveAverage="0" equalAverage="0" bottom="0" percent="0" rank="0" text="" dxfId="4">
      <formula>0</formula>
    </cfRule>
  </conditionalFormatting>
  <conditionalFormatting sqref="M28:S28 M31:S31 M70:S70 M62:S62 M65:S65 M77:S77 M102:AA102 T103:T106 AB107:AB111 AC38:AD38 AC80:AD80 AC75:AD75 AC112:AD112">
    <cfRule type="cellIs" priority="11" operator="equal" aboveAverage="0" equalAverage="0" bottom="0" percent="0" rank="0" text="" dxfId="26">
      <formula>1</formula>
    </cfRule>
  </conditionalFormatting>
  <conditionalFormatting sqref="M53:S53 U53:AA53 M55:S55 U55:AA55 M57:S57 U57:AA57 M59:S59 U59:AA59 M61:S61 U61:AA61 M64:S64 U64:AA64 M67:S67 U67:AA67 M69:S69 U69:AA69 M72:S72 U72:AA72 M74:S74 U74:AA74 M76:S76 U76:AA76 M79:S79 U79:AA79 M81:S81 U81:AA81 M83:S83 U83:AA83 M85:S85 U85:AA85 M87:S87 U87:AA87 M89:S89 U89:AA89 M91:S91 U91:AA91 M93:S93 U93:AA9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63:S63 U63:AA63 M66:S66 U66:AA66 M68:S68 U68:AA68">
    <cfRule type="expression" priority="15" aboveAverage="0" equalAverage="0" bottom="0" percent="0" rank="0" text="" dxfId="8">
      <formula>AA109&gt;0</formula>
    </cfRule>
    <cfRule type="expression" priority="16" aboveAverage="0" equalAverage="0" bottom="0" percent="0" rank="0" text="" dxfId="9">
      <formula>AA109="H"</formula>
    </cfRule>
    <cfRule type="expression" priority="17" aboveAverage="0" equalAverage="0" bottom="0" percent="0" rank="0" text="" dxfId="10">
      <formula>AA109="V"</formula>
    </cfRule>
  </conditionalFormatting>
  <conditionalFormatting sqref="M71:S71 U71:AA71 M73:S73 U73:AA73 M75:S75 U75:AA75 M103:S103 U103:AA103 M105:S105 U105:AA105 M78:S78 U78:AA78 M80:S80 U80:AA80 M84:S84 U84:AA84 M86:S86 U86:AA86 M88:S88 U88:AA88 M90:S90 U90:AA90 M92:S92 U92:AA92 M96:S96 U96:AA96 M98:S98 U98:AA98 M100:S100 U100:AA100 M82:S82 U82:AA82 M94:S94 U94:AA94">
    <cfRule type="expression" priority="18" aboveAverage="0" equalAverage="0" bottom="0" percent="0" rank="0" text="" dxfId="11">
      <formula>(OR(S116="H",S116="S",S116="V"))</formula>
    </cfRule>
    <cfRule type="expression" priority="19" aboveAverage="0" equalAverage="0" bottom="0" percent="0" rank="0" text="" dxfId="12">
      <formula>S116&gt;0</formula>
    </cfRule>
  </conditionalFormatting>
  <conditionalFormatting sqref="M95:S95 U95:AA95 M97:S97 U97:AA97 M99:S99 U99:AA99 M101:S101 U101:AA101 M104:S104 U104:AA104 M106:S106 U106:AA106">
    <cfRule type="cellIs" priority="20" operator="greaterThan" aboveAverage="0" equalAverage="0" bottom="0" percent="0" rank="0" text="" dxfId="13">
      <formula>0</formula>
    </cfRule>
    <cfRule type="cellIs" priority="21" operator="between" aboveAverage="0" equalAverage="0" bottom="0" percent="0" rank="0" text="" dxfId="14">
      <formula>"A"</formula>
      <formula>"Z"</formula>
    </cfRule>
    <cfRule type="cellIs" priority="22" operator="equal" aboveAverage="0" equalAverage="0" bottom="0" percent="0" rank="0" text="" dxfId="15">
      <formula>0</formula>
    </cfRule>
  </conditionalFormatting>
  <conditionalFormatting sqref="M110">
    <cfRule type="expression" priority="23" aboveAverage="0" equalAverage="0" bottom="0" percent="0" rank="0" text="" dxfId="5">
      <formula>'January '!M115&lt;'Master Pay Period 3'!M115</formula>
    </cfRule>
    <cfRule type="expression" priority="24" aboveAverage="0" equalAverage="0" bottom="0" percent="0" rank="0" text="" dxfId="6">
      <formula>'January '!M115&gt;'Master Pay Period 3'!M115</formula>
    </cfRule>
  </conditionalFormatting>
  <conditionalFormatting sqref="N110:R110 U110:Z110">
    <cfRule type="expression" priority="25" aboveAverage="0" equalAverage="0" bottom="0" percent="0" rank="0" text="" dxfId="5">
      <formula>'Master Pay Period 3'!M115&lt;'Master Pay Period 3'!M115</formula>
    </cfRule>
    <cfRule type="expression" priority="26" aboveAverage="0" equalAverage="0" bottom="0" percent="0" rank="0" text="" dxfId="6">
      <formula>'Master Pay Period 3'!M115&gt;'Master Pay Period 3'!M115</formula>
    </cfRule>
  </conditionalFormatting>
  <conditionalFormatting sqref="S110 AA110">
    <cfRule type="expression" priority="27" aboveAverage="0" equalAverage="0" bottom="0" percent="0" rank="0" text="" dxfId="5">
      <formula>'Master Pay Period 3'!S115&lt;'Master Pay Period 3'!S115</formula>
    </cfRule>
    <cfRule type="expression" priority="28" aboveAverage="0" equalAverage="0" bottom="0" percent="0" rank="0" text="" dxfId="6">
      <formula>'Master Pay Period 3'!S115&gt;'Master Pay Period 3'!S115</formula>
    </cfRule>
  </conditionalFormatting>
  <conditionalFormatting sqref="T27 AC40:AD40">
    <cfRule type="cellIs" priority="29" operator="equal" aboveAverage="0" equalAverage="0" bottom="0" percent="0" rank="0" text="" dxfId="60">
      <formula>1</formula>
    </cfRule>
    <cfRule type="cellIs" priority="30" operator="equal" aboveAverage="0" equalAverage="0" bottom="0" percent="0" rank="0" text="" dxfId="61">
      <formula>"V"</formula>
    </cfRule>
    <cfRule type="cellIs" priority="31" operator="equal" aboveAverage="0" equalAverage="0" bottom="0" percent="0" rank="0" text="" dxfId="62">
      <formula>"H"</formula>
    </cfRule>
  </conditionalFormatting>
  <conditionalFormatting sqref="U28:AA28 U31:AA31 U70:AA70 U62:AA62 U65:AA65 U77:AA77">
    <cfRule type="cellIs" priority="32" operator="equal" aboveAverage="0" equalAverage="0" bottom="0" percent="0" rank="0" text="" dxfId="8">
      <formula>1</formula>
    </cfRule>
  </conditionalFormatting>
  <conditionalFormatting sqref="Y40">
    <cfRule type="expression" priority="33" aboveAverage="0" equalAverage="0" bottom="0" percent="0" rank="0" text="" dxfId="0">
      <formula>(OR(Y51="H",Y51="S",Y51="V"))</formula>
    </cfRule>
    <cfRule type="expression" priority="34" aboveAverage="0" equalAverage="0" bottom="0" percent="0" rank="0" text="" dxfId="1">
      <formula>Y51&gt;0</formula>
    </cfRule>
  </conditionalFormatting>
  <conditionalFormatting sqref="AC36:AD36">
    <cfRule type="expression" priority="35" aboveAverage="0" equalAverage="0" bottom="0" percent="0" rank="0" text="" dxfId="5">
      <formula>AN37=1</formula>
    </cfRule>
    <cfRule type="expression" priority="36" aboveAverage="0" equalAverage="0" bottom="0" percent="0" rank="0" text="" dxfId="6">
      <formula>AN37=1</formula>
    </cfRule>
  </conditionalFormatting>
  <conditionalFormatting sqref="AC42">
    <cfRule type="expression" priority="37" aboveAverage="0" equalAverage="0" bottom="0" percent="0" rank="0" text="" dxfId="7">
      <formula>N43=1</formula>
    </cfRule>
  </conditionalFormatting>
  <conditionalFormatting sqref="AC44">
    <cfRule type="expression" priority="38" aboveAverage="0" equalAverage="0" bottom="0" percent="0" rank="0" text="" dxfId="8">
      <formula>N45=1</formula>
    </cfRule>
  </conditionalFormatting>
  <conditionalFormatting sqref="AC46:AD46 AC48:AD48 AC50:AD50 AC52:AD52 AC54:AD54 AC56:AD56 AC58:AD58 AC60:AD60 AC62:AD62 AC66:AD66 AC68:AD68">
    <cfRule type="expression" priority="39" aboveAverage="0" equalAverage="0" bottom="0" percent="0" rank="0" text="" dxfId="9">
      <formula>AQ69=1</formula>
    </cfRule>
  </conditionalFormatting>
  <conditionalFormatting sqref="AC63:AD63 AC65:AD65">
    <cfRule type="cellIs" priority="40" operator="equal" aboveAverage="0" equalAverage="0" bottom="0" percent="0" rank="0" text="" dxfId="10">
      <formula>1</formula>
    </cfRule>
    <cfRule type="cellIs" priority="41" operator="equal" aboveAverage="0" equalAverage="0" bottom="0" percent="0" rank="0" text="" dxfId="11">
      <formula>"V"</formula>
    </cfRule>
    <cfRule type="cellIs" priority="42" operator="equal" aboveAverage="0" equalAverage="0" bottom="0" percent="0" rank="0" text="" dxfId="12">
      <formula>"H"</formula>
    </cfRule>
  </conditionalFormatting>
  <conditionalFormatting sqref="AC70:AD70">
    <cfRule type="expression" priority="43" aboveAverage="0" equalAverage="0" bottom="0" percent="0" rank="0" text="" dxfId="13">
      <formula>M71=1</formula>
    </cfRule>
  </conditionalFormatting>
  <conditionalFormatting sqref="AC71 AC77:AD77 AC82:AD82 AC84:AD84 AC86:AD86 AC103:AD103 AD107 AC111:AD111 AD105">
    <cfRule type="cellIs" priority="44" operator="equal" aboveAverage="0" equalAverage="0" bottom="0" percent="0" rank="0" text="" dxfId="14">
      <formula>1</formula>
    </cfRule>
    <cfRule type="cellIs" priority="45" operator="equal" aboveAverage="0" equalAverage="0" bottom="0" percent="0" rank="0" text="" dxfId="15">
      <formula>"V"</formula>
    </cfRule>
    <cfRule type="cellIs" priority="46" operator="equal" aboveAverage="0" equalAverage="0" bottom="0" percent="0" rank="0" text="" dxfId="16">
      <formula>"H"</formula>
    </cfRule>
  </conditionalFormatting>
  <conditionalFormatting sqref="AC73:AD73 AC78:AD78">
    <cfRule type="expression" priority="47" aboveAverage="0" equalAverage="0" bottom="0" percent="0" rank="0" text="" dxfId="17">
      <formula>AQ86=1</formula>
    </cfRule>
  </conditionalFormatting>
  <conditionalFormatting sqref="AC88:AD88 AC90:AD90 AC94:AD94 AC96:AD96 AC98:AD98 AC100:AD100 AC102:AD102 AC108:AD108 AC110:AD110 AC92:AD92 AC113:AD113 AC115:AD115">
    <cfRule type="expression" priority="48" aboveAverage="0" equalAverage="0" bottom="0" percent="0" rank="0" text="" dxfId="18">
      <formula>AQ116=1</formula>
    </cfRule>
  </conditionalFormatting>
  <conditionalFormatting sqref="AC109:AD109 AC105">
    <cfRule type="cellIs" priority="49" operator="equal" aboveAverage="0" equalAverage="0" bottom="0" percent="0" rank="0" text="" dxfId="19">
      <formula>1</formula>
    </cfRule>
    <cfRule type="cellIs" priority="50" operator="equal" aboveAverage="0" equalAverage="0" bottom="0" percent="0" rank="0" text="" dxfId="20">
      <formula>"V"</formula>
    </cfRule>
    <cfRule type="cellIs" priority="51" operator="equal" aboveAverage="0" equalAverage="0" bottom="0" percent="0" rank="0" text="" dxfId="21">
      <formula>"H"</formula>
    </cfRule>
  </conditionalFormatting>
  <conditionalFormatting sqref="AC107 AC114:AD114 AC116:AD116">
    <cfRule type="cellIs" priority="52" operator="equal" aboveAverage="0" equalAverage="0" bottom="0" percent="0" rank="0" text="" dxfId="22">
      <formula>1</formula>
    </cfRule>
    <cfRule type="cellIs" priority="53" operator="equal" aboveAverage="0" equalAverage="0" bottom="0" percent="0" rank="0" text="" dxfId="23">
      <formula>"V"</formula>
    </cfRule>
    <cfRule type="cellIs" priority="54" operator="equal" aboveAverage="0" equalAverage="0" bottom="0" percent="0" rank="0" text="" dxfId="24">
      <formula>"H"</formula>
    </cfRule>
  </conditionalFormatting>
  <conditionalFormatting sqref="AD42">
    <cfRule type="expression" priority="55" aboveAverage="0" equalAverage="0" bottom="0" percent="0" rank="0" text="" dxfId="25">
      <formula>M42=1</formula>
    </cfRule>
    <cfRule type="cellIs" priority="56" operator="equal" aboveAverage="0" equalAverage="0" bottom="0" percent="0" rank="0" text="" dxfId="26">
      <formula>"V"</formula>
    </cfRule>
    <cfRule type="cellIs" priority="57" operator="equal" aboveAverage="0" equalAverage="0" bottom="0" percent="0" rank="0" text="" dxfId="27">
      <formula>"H"</formula>
    </cfRule>
  </conditionalFormatting>
  <conditionalFormatting sqref="AD44">
    <cfRule type="expression" priority="58" aboveAverage="0" equalAverage="0" bottom="0" percent="0" rank="0" text="" dxfId="28">
      <formula>M45=1</formula>
    </cfRule>
  </conditionalFormatting>
  <conditionalFormatting sqref="AD71">
    <cfRule type="cellIs" priority="59" operator="equal" aboveAverage="0" equalAverage="0" bottom="0" percent="0" rank="0" text="" dxfId="29">
      <formula>1</formula>
    </cfRule>
    <cfRule type="cellIs" priority="60" operator="equal" aboveAverage="0" equalAverage="0" bottom="0" percent="0" rank="0" text="" dxfId="30">
      <formula>"V"</formula>
    </cfRule>
    <cfRule type="cellIs" priority="61" operator="equal" aboveAverage="0" equalAverage="0" bottom="0" percent="0" rank="0" text="" dxfId="31">
      <formula>"H"</formula>
    </cfRule>
  </conditionalFormatting>
  <printOptions headings="false" gridLines="false" gridLinesSet="true" horizontalCentered="false" verticalCentered="false"/>
  <pageMargins left="0.126388888888889" right="0" top="0.536805555555556" bottom="0"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2023-09-04T15:49:28Z</dcterms:created>
  <dc:creator/>
  <dc:description>Better Tools for Workforce Management
Goforth, LLC
https://sites.google.com/goforthllc.org/goforthllcorg/home
gary@goforthllc.org
Instruction Videos
Custom Designs</dc:description>
  <cp:keywords>Schedule Productivity Budget</cp:keywords>
  <dc:language>en-US</dc:language>
  <cp:lastModifiedBy/>
  <cp:revision>1</cp:revision>
  <dc:subject>Employee Schedules</dc:subject>
  <dc:title>Employee Schedule Expert Level 12 hours</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href="http://www.openoffice.org/licenses/BSD.pdf"&gt;BSD&lt;/a&gt;</vt:lpwstr>
  </property>
</Properties>
</file>